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ra\Dropbox\Master thesis\FINAL\"/>
    </mc:Choice>
  </mc:AlternateContent>
  <bookViews>
    <workbookView xWindow="-125" yWindow="-125" windowWidth="19797" windowHeight="11758" tabRatio="805"/>
  </bookViews>
  <sheets>
    <sheet name="Title Page" sheetId="18" r:id="rId1"/>
    <sheet name="Greece" sheetId="2" r:id="rId2"/>
    <sheet name="OLS modelling for Greece" sheetId="6" r:id="rId3"/>
    <sheet name="India" sheetId="4" r:id="rId4"/>
    <sheet name="OLS modelling for India" sheetId="7" r:id="rId5"/>
    <sheet name="South Africa" sheetId="3" r:id="rId6"/>
    <sheet name="OLS modelling for South Africa" sheetId="8" r:id="rId7"/>
    <sheet name="Ukraine" sheetId="1" r:id="rId8"/>
    <sheet name="OLS modelling for Ukraine" sheetId="9" r:id="rId9"/>
    <sheet name="Probit modelling for Greece" sheetId="10" r:id="rId10"/>
    <sheet name="Probit modelling for India" sheetId="11" r:id="rId11"/>
    <sheet name="Probit modelling for SA" sheetId="12" r:id="rId12"/>
    <sheet name="Probit Modelling for Ukraine" sheetId="13" r:id="rId13"/>
    <sheet name="Error Estimates Greece" sheetId="14" r:id="rId14"/>
    <sheet name="Error Estimates India" sheetId="15" r:id="rId15"/>
    <sheet name="Error Estimates South Africa" sheetId="16" r:id="rId16"/>
    <sheet name="Error Estimates Ukraine" sheetId="17" r:id="rId17"/>
  </sheets>
  <externalReferences>
    <externalReference r:id="rId18"/>
    <externalReference r:id="rId19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7" l="1"/>
  <c r="E21" i="17"/>
  <c r="G21" i="17" s="1"/>
  <c r="G20" i="17"/>
  <c r="F20" i="17"/>
  <c r="E20" i="17"/>
  <c r="F19" i="17"/>
  <c r="E19" i="17"/>
  <c r="G19" i="17" s="1"/>
  <c r="F18" i="17"/>
  <c r="E18" i="17"/>
  <c r="G18" i="17" s="1"/>
  <c r="G17" i="17"/>
  <c r="F17" i="17"/>
  <c r="E17" i="17"/>
  <c r="G16" i="17"/>
  <c r="F16" i="17"/>
  <c r="E16" i="17"/>
  <c r="F15" i="17"/>
  <c r="E15" i="17"/>
  <c r="G15" i="17" s="1"/>
  <c r="F14" i="17"/>
  <c r="E14" i="17"/>
  <c r="G14" i="17" s="1"/>
  <c r="G13" i="17"/>
  <c r="F13" i="17"/>
  <c r="E13" i="17"/>
  <c r="G12" i="17"/>
  <c r="F12" i="17"/>
  <c r="E12" i="17"/>
  <c r="F11" i="17"/>
  <c r="F22" i="17" s="1"/>
  <c r="C25" i="17" s="1"/>
  <c r="E11" i="17"/>
  <c r="G11" i="17" s="1"/>
  <c r="F10" i="17"/>
  <c r="E10" i="17"/>
  <c r="G10" i="17" s="1"/>
  <c r="C24" i="17"/>
  <c r="G22" i="16"/>
  <c r="F22" i="16"/>
  <c r="E22" i="16"/>
  <c r="F21" i="16"/>
  <c r="E21" i="16"/>
  <c r="G21" i="16" s="1"/>
  <c r="G20" i="16"/>
  <c r="F20" i="16"/>
  <c r="E20" i="16"/>
  <c r="G19" i="16"/>
  <c r="F19" i="16"/>
  <c r="E19" i="16"/>
  <c r="F18" i="16"/>
  <c r="E18" i="16"/>
  <c r="G18" i="16" s="1"/>
  <c r="F17" i="16"/>
  <c r="E17" i="16"/>
  <c r="G17" i="16" s="1"/>
  <c r="G16" i="16"/>
  <c r="F16" i="16"/>
  <c r="E16" i="16"/>
  <c r="G15" i="16"/>
  <c r="F15" i="16"/>
  <c r="E15" i="16"/>
  <c r="F14" i="16"/>
  <c r="E14" i="16"/>
  <c r="G14" i="16" s="1"/>
  <c r="F13" i="16"/>
  <c r="E13" i="16"/>
  <c r="G13" i="16" s="1"/>
  <c r="G12" i="16"/>
  <c r="F12" i="16"/>
  <c r="E12" i="16"/>
  <c r="G11" i="16"/>
  <c r="F11" i="16"/>
  <c r="E11" i="16"/>
  <c r="F10" i="16"/>
  <c r="C25" i="16" s="1"/>
  <c r="E10" i="16"/>
  <c r="G10" i="16" s="1"/>
  <c r="C24" i="16"/>
  <c r="C26" i="15"/>
  <c r="C25" i="15"/>
  <c r="C24" i="15"/>
  <c r="C27" i="15" s="1"/>
  <c r="G22" i="15"/>
  <c r="F22" i="15"/>
  <c r="E22" i="15"/>
  <c r="F21" i="15"/>
  <c r="E21" i="15"/>
  <c r="G21" i="15" s="1"/>
  <c r="G20" i="15"/>
  <c r="F20" i="15"/>
  <c r="E20" i="15"/>
  <c r="F19" i="15"/>
  <c r="E19" i="15"/>
  <c r="G19" i="15" s="1"/>
  <c r="F18" i="15"/>
  <c r="E18" i="15"/>
  <c r="G18" i="15" s="1"/>
  <c r="G17" i="15"/>
  <c r="F17" i="15"/>
  <c r="E17" i="15"/>
  <c r="G16" i="15"/>
  <c r="F16" i="15"/>
  <c r="E16" i="15"/>
  <c r="F15" i="15"/>
  <c r="E15" i="15"/>
  <c r="G15" i="15" s="1"/>
  <c r="F14" i="15"/>
  <c r="E14" i="15"/>
  <c r="G14" i="15" s="1"/>
  <c r="G13" i="15"/>
  <c r="F13" i="15"/>
  <c r="E13" i="15"/>
  <c r="G12" i="15"/>
  <c r="F12" i="15"/>
  <c r="E12" i="15"/>
  <c r="F11" i="15"/>
  <c r="E11" i="15"/>
  <c r="G11" i="15" s="1"/>
  <c r="F10" i="15"/>
  <c r="E10" i="15"/>
  <c r="G10" i="15" s="1"/>
  <c r="F21" i="14"/>
  <c r="E21" i="14"/>
  <c r="G21" i="14" s="1"/>
  <c r="F20" i="14"/>
  <c r="E20" i="14"/>
  <c r="G20" i="14" s="1"/>
  <c r="F19" i="14"/>
  <c r="E19" i="14"/>
  <c r="G19" i="14" s="1"/>
  <c r="F18" i="14"/>
  <c r="E18" i="14"/>
  <c r="G18" i="14" s="1"/>
  <c r="F17" i="14"/>
  <c r="E17" i="14"/>
  <c r="G17" i="14" s="1"/>
  <c r="F16" i="14"/>
  <c r="E16" i="14"/>
  <c r="G16" i="14" s="1"/>
  <c r="F15" i="14"/>
  <c r="E15" i="14"/>
  <c r="G15" i="14" s="1"/>
  <c r="F14" i="14"/>
  <c r="E14" i="14"/>
  <c r="G14" i="14" s="1"/>
  <c r="F13" i="14"/>
  <c r="E13" i="14"/>
  <c r="G13" i="14" s="1"/>
  <c r="F12" i="14"/>
  <c r="E12" i="14"/>
  <c r="G12" i="14" s="1"/>
  <c r="F11" i="14"/>
  <c r="E11" i="14"/>
  <c r="G11" i="14" s="1"/>
  <c r="F10" i="14"/>
  <c r="E10" i="14"/>
  <c r="G10" i="14" s="1"/>
  <c r="E22" i="17" l="1"/>
  <c r="G22" i="17"/>
  <c r="C26" i="17" s="1"/>
  <c r="C27" i="17" s="1"/>
  <c r="C26" i="16"/>
  <c r="C27" i="16" s="1"/>
  <c r="E22" i="14"/>
  <c r="F22" i="14"/>
  <c r="G22" i="14"/>
  <c r="C24" i="14"/>
  <c r="C25" i="14" s="1"/>
  <c r="Q9" i="3"/>
  <c r="Q8" i="3"/>
  <c r="Q7" i="3"/>
  <c r="Q6" i="3"/>
  <c r="Q5" i="3"/>
  <c r="Q4" i="3"/>
  <c r="P9" i="3"/>
  <c r="P8" i="3"/>
  <c r="P7" i="3"/>
  <c r="P6" i="3"/>
  <c r="P5" i="3"/>
  <c r="P4" i="3"/>
  <c r="O9" i="3"/>
  <c r="O8" i="3"/>
  <c r="O7" i="3"/>
  <c r="O6" i="3"/>
  <c r="O5" i="3"/>
  <c r="O4" i="3"/>
  <c r="N7" i="3"/>
  <c r="Q3" i="3"/>
  <c r="P3" i="3"/>
  <c r="O3" i="3"/>
  <c r="M9" i="3"/>
  <c r="M8" i="3"/>
  <c r="M7" i="3"/>
  <c r="M6" i="3"/>
  <c r="M5" i="3"/>
  <c r="M4" i="3"/>
  <c r="M3" i="3"/>
  <c r="N3" i="3"/>
  <c r="N4" i="3"/>
  <c r="N5" i="3"/>
  <c r="T4" i="4"/>
  <c r="S4" i="4"/>
  <c r="S3" i="4"/>
  <c r="P9" i="4"/>
  <c r="P8" i="4"/>
  <c r="P7" i="4"/>
  <c r="P5" i="4"/>
  <c r="P4" i="4"/>
  <c r="P3" i="4"/>
  <c r="O9" i="4"/>
  <c r="O8" i="4"/>
  <c r="O7" i="4"/>
  <c r="O5" i="4"/>
  <c r="O4" i="4"/>
  <c r="O3" i="4"/>
  <c r="N9" i="4"/>
  <c r="N8" i="4"/>
  <c r="N7" i="4"/>
  <c r="N5" i="4"/>
  <c r="N4" i="4"/>
  <c r="N3" i="4"/>
  <c r="M9" i="4"/>
  <c r="M8" i="4"/>
  <c r="M7" i="4"/>
  <c r="M5" i="4"/>
  <c r="M4" i="4"/>
  <c r="M3" i="4"/>
  <c r="L9" i="4"/>
  <c r="L8" i="4"/>
  <c r="L7" i="4"/>
  <c r="L5" i="4"/>
  <c r="L4" i="4"/>
  <c r="L3" i="4"/>
  <c r="H64" i="9"/>
  <c r="H65" i="9"/>
  <c r="H66" i="9"/>
  <c r="H67" i="9"/>
  <c r="H68" i="9"/>
  <c r="H69" i="9"/>
  <c r="H70" i="9"/>
  <c r="H71" i="9"/>
  <c r="H72" i="9"/>
  <c r="H73" i="9"/>
  <c r="H74" i="9"/>
  <c r="H63" i="9"/>
  <c r="W9" i="1"/>
  <c r="W7" i="1"/>
  <c r="W8" i="1"/>
  <c r="Z9" i="1"/>
  <c r="Y9" i="1"/>
  <c r="X9" i="1"/>
  <c r="V9" i="1"/>
  <c r="U9" i="1"/>
  <c r="T9" i="1"/>
  <c r="Y8" i="1"/>
  <c r="X8" i="1"/>
  <c r="V8" i="1"/>
  <c r="U8" i="1"/>
  <c r="T8" i="1"/>
  <c r="X7" i="1"/>
  <c r="V7" i="1"/>
  <c r="U7" i="1"/>
  <c r="T7" i="1"/>
  <c r="V6" i="1"/>
  <c r="U6" i="1"/>
  <c r="T6" i="1"/>
  <c r="V5" i="1"/>
  <c r="U5" i="1"/>
  <c r="T5" i="1"/>
  <c r="T4" i="1"/>
  <c r="T3" i="1"/>
  <c r="U2" i="3"/>
  <c r="M5" i="1"/>
  <c r="M4" i="1"/>
  <c r="M3" i="1"/>
  <c r="Q8" i="1"/>
  <c r="Q6" i="1"/>
  <c r="Q4" i="1"/>
  <c r="Q3" i="1"/>
  <c r="P8" i="1"/>
  <c r="P6" i="1"/>
  <c r="P5" i="1"/>
  <c r="P4" i="1"/>
  <c r="P3" i="1"/>
  <c r="N8" i="1"/>
  <c r="N6" i="1"/>
  <c r="N4" i="1"/>
  <c r="N3" i="1"/>
  <c r="O8" i="1"/>
  <c r="O6" i="1"/>
  <c r="O5" i="1"/>
  <c r="O4" i="1"/>
  <c r="O3" i="1"/>
  <c r="H72" i="8"/>
  <c r="H73" i="8"/>
  <c r="H74" i="8"/>
  <c r="H75" i="8"/>
  <c r="H76" i="8"/>
  <c r="H77" i="8"/>
  <c r="H78" i="8"/>
  <c r="H79" i="8"/>
  <c r="H80" i="8"/>
  <c r="H81" i="8"/>
  <c r="H82" i="8"/>
  <c r="H71" i="8"/>
  <c r="N9" i="3"/>
  <c r="N8" i="3"/>
  <c r="N6" i="3"/>
  <c r="AA2" i="3"/>
  <c r="Z2" i="3"/>
  <c r="Y2" i="3"/>
  <c r="X2" i="3"/>
  <c r="W2" i="3"/>
  <c r="V2" i="3"/>
  <c r="T2" i="3"/>
  <c r="G72" i="7"/>
  <c r="G73" i="7"/>
  <c r="G74" i="7"/>
  <c r="G75" i="7"/>
  <c r="G76" i="7"/>
  <c r="G77" i="7"/>
  <c r="G78" i="7"/>
  <c r="G79" i="7"/>
  <c r="G80" i="7"/>
  <c r="G81" i="7"/>
  <c r="G82" i="7"/>
  <c r="G71" i="7"/>
  <c r="H80" i="6"/>
  <c r="Z2" i="4"/>
  <c r="Y2" i="4"/>
  <c r="X2" i="4"/>
  <c r="W2" i="4"/>
  <c r="V2" i="4"/>
  <c r="U2" i="4"/>
  <c r="T2" i="4"/>
  <c r="S2" i="4"/>
  <c r="H90" i="6"/>
  <c r="H89" i="6"/>
  <c r="H88" i="6"/>
  <c r="H87" i="6"/>
  <c r="H86" i="6"/>
  <c r="H85" i="6"/>
  <c r="H84" i="6"/>
  <c r="H83" i="6"/>
  <c r="H82" i="6"/>
  <c r="H81" i="6"/>
  <c r="H79" i="6"/>
  <c r="C26" i="14" l="1"/>
  <c r="C27" i="14" s="1"/>
  <c r="N5" i="2"/>
  <c r="N3" i="2"/>
  <c r="N4" i="2"/>
  <c r="AA2" i="2"/>
  <c r="Q4" i="2" l="1"/>
  <c r="Q5" i="2"/>
  <c r="P4" i="2"/>
  <c r="O4" i="2"/>
  <c r="M4" i="2"/>
  <c r="M6" i="1" l="1"/>
  <c r="Q5" i="1"/>
  <c r="N5" i="1"/>
  <c r="M8" i="1"/>
  <c r="W6" i="1" l="1"/>
  <c r="U4" i="1"/>
  <c r="S2" i="1"/>
  <c r="U7" i="2"/>
  <c r="T7" i="2"/>
  <c r="S6" i="4"/>
  <c r="W7" i="3"/>
  <c r="V7" i="3"/>
  <c r="U7" i="3"/>
  <c r="T7" i="3"/>
  <c r="X8" i="3"/>
  <c r="X9" i="3"/>
  <c r="Y8" i="2"/>
  <c r="X8" i="2"/>
  <c r="W8" i="2"/>
  <c r="V8" i="2"/>
  <c r="U8" i="2"/>
  <c r="T8" i="2"/>
  <c r="T9" i="2"/>
  <c r="U9" i="2"/>
  <c r="V9" i="2"/>
  <c r="W9" i="2"/>
  <c r="X9" i="2"/>
  <c r="Y9" i="2"/>
  <c r="Z9" i="2"/>
  <c r="Z2" i="2"/>
  <c r="Y2" i="2"/>
  <c r="X2" i="2"/>
  <c r="W2" i="2"/>
  <c r="V2" i="2"/>
  <c r="U2" i="2"/>
  <c r="T2" i="2"/>
  <c r="Z9" i="3"/>
  <c r="Y9" i="3"/>
  <c r="W9" i="3"/>
  <c r="V9" i="3"/>
  <c r="U9" i="3"/>
  <c r="T9" i="3"/>
  <c r="Y8" i="3"/>
  <c r="W8" i="3"/>
  <c r="V8" i="3"/>
  <c r="U8" i="3"/>
  <c r="T8" i="3"/>
  <c r="X7" i="3"/>
  <c r="W6" i="3"/>
  <c r="V6" i="3"/>
  <c r="U6" i="3"/>
  <c r="T6" i="3"/>
  <c r="V5" i="3"/>
  <c r="U5" i="3"/>
  <c r="T5" i="3"/>
  <c r="U4" i="3"/>
  <c r="T4" i="3"/>
  <c r="T3" i="3"/>
  <c r="S2" i="3"/>
  <c r="X9" i="4"/>
  <c r="Y9" i="4"/>
  <c r="X8" i="4"/>
  <c r="V9" i="4"/>
  <c r="V8" i="4"/>
  <c r="U9" i="4"/>
  <c r="U8" i="4"/>
  <c r="T9" i="4"/>
  <c r="T8" i="4"/>
  <c r="T6" i="4"/>
  <c r="S9" i="4"/>
  <c r="S8" i="4"/>
  <c r="M8" i="2"/>
  <c r="M7" i="2"/>
  <c r="V6" i="4"/>
  <c r="U6" i="4"/>
  <c r="U5" i="4"/>
  <c r="T5" i="4"/>
  <c r="S5" i="4"/>
  <c r="R2" i="4"/>
  <c r="S2" i="2"/>
  <c r="W7" i="2"/>
  <c r="V7" i="2"/>
  <c r="V6" i="2"/>
  <c r="U6" i="2"/>
  <c r="U5" i="2"/>
  <c r="U4" i="2"/>
  <c r="V5" i="2"/>
  <c r="W6" i="2"/>
  <c r="X7" i="2"/>
  <c r="T3" i="2"/>
  <c r="T6" i="2"/>
  <c r="T5" i="2"/>
  <c r="T4" i="2"/>
  <c r="Q8" i="2" l="1"/>
  <c r="P8" i="2"/>
  <c r="O8" i="2"/>
  <c r="N8" i="2"/>
  <c r="Q7" i="2"/>
  <c r="P7" i="2"/>
  <c r="O7" i="2"/>
  <c r="N7" i="2"/>
  <c r="Q6" i="2"/>
  <c r="P6" i="2"/>
  <c r="O6" i="2"/>
  <c r="N6" i="2"/>
  <c r="M6" i="2"/>
  <c r="O5" i="2"/>
  <c r="P5" i="2"/>
  <c r="M5" i="2"/>
  <c r="M3" i="2"/>
  <c r="Q3" i="2"/>
  <c r="P3" i="2"/>
  <c r="O3" i="2"/>
  <c r="J4" i="2" l="1"/>
  <c r="J15" i="3" l="1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4" i="3"/>
  <c r="J5" i="3"/>
  <c r="J6" i="3"/>
  <c r="J7" i="3"/>
  <c r="J8" i="3"/>
  <c r="J9" i="3"/>
  <c r="J10" i="3"/>
  <c r="J11" i="3"/>
  <c r="J12" i="3"/>
  <c r="J13" i="3"/>
  <c r="J14" i="3"/>
  <c r="J3" i="3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3" i="4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3" i="2"/>
  <c r="Z10" i="3" l="1"/>
  <c r="Y10" i="3"/>
  <c r="X10" i="3"/>
  <c r="T10" i="3"/>
  <c r="W10" i="3"/>
  <c r="V10" i="3"/>
  <c r="U10" i="3"/>
  <c r="AA10" i="3"/>
  <c r="Y10" i="2"/>
  <c r="Z10" i="2"/>
  <c r="X10" i="2"/>
  <c r="Z10" i="4"/>
  <c r="T10" i="4"/>
  <c r="V10" i="4"/>
  <c r="S10" i="4"/>
  <c r="X10" i="4"/>
  <c r="U10" i="4"/>
  <c r="Y10" i="4"/>
  <c r="AA10" i="2"/>
  <c r="T10" i="2"/>
  <c r="W10" i="2"/>
  <c r="V10" i="2"/>
  <c r="U10" i="2"/>
  <c r="Q9" i="2"/>
  <c r="O9" i="2"/>
  <c r="N9" i="2"/>
  <c r="M9" i="2"/>
  <c r="P9" i="2"/>
  <c r="H56" i="1" l="1"/>
  <c r="H55" i="1"/>
  <c r="Q7" i="1" l="1"/>
  <c r="P7" i="1"/>
  <c r="N7" i="1"/>
  <c r="O7" i="1"/>
  <c r="M7" i="1"/>
</calcChain>
</file>

<file path=xl/sharedStrings.xml><?xml version="1.0" encoding="utf-8"?>
<sst xmlns="http://schemas.openxmlformats.org/spreadsheetml/2006/main" count="1309" uniqueCount="186">
  <si>
    <t>Date</t>
  </si>
  <si>
    <t>Percentage change same period, previous year</t>
  </si>
  <si>
    <t xml:space="preserve">OECD based Recession Indicators for Greece 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</si>
  <si>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</si>
  <si>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</si>
  <si>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</si>
  <si>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</si>
  <si>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</si>
  <si>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</si>
  <si>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</si>
  <si>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</si>
  <si>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</si>
  <si>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</si>
  <si>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</si>
  <si>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</si>
  <si>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</si>
  <si>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</si>
  <si>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</si>
  <si>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</si>
  <si>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</si>
  <si>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</si>
  <si>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</si>
  <si>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</si>
  <si>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</si>
  <si>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</si>
  <si>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</si>
  <si>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</si>
  <si>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</si>
  <si>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</si>
  <si>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</si>
  <si>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</si>
  <si>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</si>
  <si>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</si>
  <si>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</si>
  <si>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</si>
  <si>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</si>
  <si>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</si>
  <si>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</si>
  <si>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</si>
  <si>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</si>
  <si>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</si>
  <si>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</si>
  <si>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</si>
  <si>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</si>
  <si>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</si>
  <si>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</si>
  <si>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</si>
  <si>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</si>
  <si>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</si>
  <si>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</si>
  <si>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</si>
  <si>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</si>
  <si>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</si>
  <si>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</si>
  <si>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</si>
  <si>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</si>
  <si>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</si>
  <si>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</si>
  <si>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</si>
  <si>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</si>
  <si>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</si>
  <si>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</si>
  <si>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</si>
  <si>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</si>
  <si>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</si>
  <si>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</si>
  <si>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</si>
  <si>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</si>
  <si>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</si>
  <si>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</si>
  <si>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</si>
  <si>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</si>
  <si>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</si>
  <si>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</si>
  <si>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</si>
  <si>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</si>
  <si>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</si>
  <si>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</si>
  <si>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</si>
  <si>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</si>
  <si>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</si>
  <si>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</si>
  <si>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</si>
  <si>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</si>
  <si>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</si>
  <si>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</si>
  <si>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</si>
  <si>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</si>
  <si>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</si>
  <si>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</si>
  <si>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</si>
  <si>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 xml:space="preserve">OECD based Recession Indicators for India </t>
  </si>
  <si>
    <t xml:space="preserve">OECD based Recession Indicators for South Africa </t>
  </si>
  <si>
    <t>Real Gross Domestic Product Growth rate</t>
  </si>
  <si>
    <t>Mean</t>
  </si>
  <si>
    <t>Standard Error</t>
  </si>
  <si>
    <t>Standard Deviation</t>
  </si>
  <si>
    <t>Minimum</t>
  </si>
  <si>
    <t>Maximum</t>
  </si>
  <si>
    <t>Inflation rate</t>
  </si>
  <si>
    <t>Unemployment rate</t>
  </si>
  <si>
    <t>Long-term rate</t>
  </si>
  <si>
    <t>Short-term rate</t>
  </si>
  <si>
    <t xml:space="preserve">Real GDP </t>
  </si>
  <si>
    <t>Variable</t>
  </si>
  <si>
    <t>Real GDP Growth</t>
  </si>
  <si>
    <t>Recession Indicator</t>
  </si>
  <si>
    <t>-</t>
  </si>
  <si>
    <t>NA</t>
  </si>
  <si>
    <t>Units</t>
  </si>
  <si>
    <t>Real Gross Domestic Product for Greece</t>
  </si>
  <si>
    <t>1 - recession, 0 - expansion</t>
  </si>
  <si>
    <t xml:space="preserve">Inflation rate </t>
  </si>
  <si>
    <t>%, (base 2015)</t>
  </si>
  <si>
    <t>% of labor force</t>
  </si>
  <si>
    <t>Unemployment</t>
  </si>
  <si>
    <t>Short-term rate (3m rate)</t>
  </si>
  <si>
    <t>% per period</t>
  </si>
  <si>
    <t xml:space="preserve">Long-term rate (10y rate) </t>
  </si>
  <si>
    <t>Interest rate spread</t>
  </si>
  <si>
    <t>Interest rate spread (long-term - short term)</t>
  </si>
  <si>
    <t xml:space="preserve">Interest rate spread </t>
  </si>
  <si>
    <t>Real GDP growth</t>
  </si>
  <si>
    <t>Coefficient</t>
  </si>
  <si>
    <t>Recession indicator</t>
  </si>
  <si>
    <t>Variables</t>
  </si>
  <si>
    <t>Real GDP growth rate</t>
  </si>
  <si>
    <t>Estimated equation:</t>
  </si>
  <si>
    <t>Actual GDP growth rate</t>
  </si>
  <si>
    <t>Forecast of GDP growth rate</t>
  </si>
  <si>
    <t>In the model:</t>
  </si>
  <si>
    <t>Real Gross Domestic Product  for India</t>
  </si>
  <si>
    <t xml:space="preserve"> </t>
  </si>
  <si>
    <t>Percentage change same period, previous year, Seasonally Adjusted, % (2010 prices)</t>
  </si>
  <si>
    <t xml:space="preserve">Real GDP growth rate </t>
  </si>
  <si>
    <t>Chained 2000 National Currency Units, Seasonally Adjusted</t>
  </si>
  <si>
    <t>Millions of Chained 2010 Euros, Seasonally Adjusted (2010 prices)</t>
  </si>
  <si>
    <t>Millions of National Currency Units, Seasonally Adjusted (2010 prices)</t>
  </si>
  <si>
    <t>Real Gross Domestic Product for South Africa</t>
  </si>
  <si>
    <t>Percentage change same period, previous year, %</t>
  </si>
  <si>
    <t>Recession Indicators for Ukraine based on NBER methodology (made by authors)</t>
  </si>
  <si>
    <t>%, (indicator change to December of the previous year)</t>
  </si>
  <si>
    <t>Consumer price indices</t>
  </si>
  <si>
    <t xml:space="preserve">Long-term rate (5-10y rate) </t>
  </si>
  <si>
    <t>Variale</t>
  </si>
  <si>
    <t>Out-of-sample forecasting probabilities of the recession</t>
  </si>
  <si>
    <t>In-sample forecasting probabilities of the recession</t>
  </si>
  <si>
    <t>Actual recession indicators</t>
  </si>
  <si>
    <t>Period</t>
  </si>
  <si>
    <t>Actual</t>
  </si>
  <si>
    <t>Forecast</t>
  </si>
  <si>
    <t>Error</t>
  </si>
  <si>
    <t xml:space="preserve">Absolute Value of Error </t>
  </si>
  <si>
    <t>Square  of Error</t>
  </si>
  <si>
    <t>Totals</t>
  </si>
  <si>
    <t>n</t>
  </si>
  <si>
    <t>MAD</t>
  </si>
  <si>
    <t>MSE</t>
  </si>
  <si>
    <t>RMSE</t>
  </si>
  <si>
    <r>
      <t xml:space="preserve"> A</t>
    </r>
    <r>
      <rPr>
        <vertAlign val="subscript"/>
        <sz val="11"/>
        <color theme="1"/>
        <rFont val="Calibri"/>
        <family val="2"/>
        <scheme val="minor"/>
      </rPr>
      <t>t</t>
    </r>
  </si>
  <si>
    <r>
      <t>F</t>
    </r>
    <r>
      <rPr>
        <vertAlign val="subscript"/>
        <sz val="11"/>
        <color theme="1"/>
        <rFont val="Calibri"/>
        <family val="2"/>
        <scheme val="minor"/>
      </rPr>
      <t>t</t>
    </r>
  </si>
  <si>
    <r>
      <t xml:space="preserve"> A</t>
    </r>
    <r>
      <rPr>
        <vertAlign val="subscript"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>-F</t>
    </r>
    <r>
      <rPr>
        <vertAlign val="subscript"/>
        <sz val="11"/>
        <color theme="1"/>
        <rFont val="Calibri"/>
        <family val="2"/>
        <scheme val="minor"/>
      </rPr>
      <t>t</t>
    </r>
  </si>
  <si>
    <r>
      <t>| A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-F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|</t>
    </r>
  </si>
  <si>
    <r>
      <t>( A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-F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)^2</t>
    </r>
  </si>
  <si>
    <r>
      <t>| (A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-F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)/A</t>
    </r>
    <r>
      <rPr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|</t>
    </r>
  </si>
  <si>
    <t>The Yield Curve as a Predictor of Business Cycle</t>
  </si>
  <si>
    <t>Contents</t>
  </si>
  <si>
    <t>Greece</t>
  </si>
  <si>
    <t>OLS modelling for Greece</t>
  </si>
  <si>
    <t>India</t>
  </si>
  <si>
    <t>OLS modelling for India</t>
  </si>
  <si>
    <t>South Africa</t>
  </si>
  <si>
    <t>OLS modelling for South Africa</t>
  </si>
  <si>
    <t>Ukraine</t>
  </si>
  <si>
    <t>OLS modelling for Ukraine</t>
  </si>
  <si>
    <t>Probit modelling for Greece</t>
  </si>
  <si>
    <t>Probit modelling for India</t>
  </si>
  <si>
    <t>Probit modelling for SA</t>
  </si>
  <si>
    <t>Probit Modelling for Ukraine</t>
  </si>
  <si>
    <t>Error Estimates Greece</t>
  </si>
  <si>
    <t>Error Estimates India</t>
  </si>
  <si>
    <t>Error Estimates South Africa</t>
  </si>
  <si>
    <t>Error Estimates Ukraine</t>
  </si>
  <si>
    <t>Data for Master Thesis</t>
  </si>
  <si>
    <t>Title Page</t>
  </si>
  <si>
    <t>Authors: Iryna Dadashova and Ivanna Demchuk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</si>
</sst>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0.000"/>
  </numFmts>
  <fonts count="3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i/>
      <sz val="12"/>
      <color theme="1"/>
      <name val="Calibri Light"/>
      <family val="2"/>
      <charset val="204"/>
      <scheme val="major"/>
    </font>
    <font>
      <i/>
      <sz val="12"/>
      <name val="Calibri Light"/>
      <family val="2"/>
      <charset val="204"/>
      <scheme val="major"/>
    </font>
    <font>
      <sz val="11"/>
      <color rgb="FF0070C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i/>
      <sz val="12"/>
      <color theme="0"/>
      <name val="Calibri"/>
      <family val="2"/>
      <charset val="204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Times New Roman"/>
      <family val="1"/>
      <charset val="204"/>
    </font>
    <font>
      <u/>
      <sz val="11"/>
      <color theme="0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u/>
      <sz val="14"/>
      <color theme="0"/>
      <name val="Times New Roman"/>
      <family val="1"/>
      <charset val="204"/>
    </font>
    <font>
      <b/>
      <u/>
      <sz val="11"/>
      <color theme="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206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270">
    <xf numFmtId="0" fontId="0" fillId="0" borderId="0" xfId="0"/>
    <xf numFmtId="11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2" fontId="0" fillId="0" borderId="6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1" fontId="0" fillId="0" borderId="6" xfId="0" applyNumberForma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2" borderId="7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0" fillId="0" borderId="1" xfId="0" applyNumberFormat="1" applyBorder="1"/>
    <xf numFmtId="0" fontId="0" fillId="0" borderId="0" xfId="0" applyFill="1" applyBorder="1" applyAlignment="1"/>
    <xf numFmtId="2" fontId="0" fillId="0" borderId="6" xfId="0" applyNumberFormat="1" applyBorder="1"/>
    <xf numFmtId="2" fontId="0" fillId="0" borderId="6" xfId="0" applyNumberFormat="1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6" xfId="0" quotePrefix="1" applyNumberFormat="1" applyFill="1" applyBorder="1" applyAlignment="1">
      <alignment horizontal="center"/>
    </xf>
    <xf numFmtId="2" fontId="0" fillId="0" borderId="6" xfId="0" quotePrefix="1" applyNumberFormat="1" applyBorder="1"/>
    <xf numFmtId="2" fontId="7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2" fontId="7" fillId="0" borderId="8" xfId="0" applyNumberFormat="1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9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0" fillId="0" borderId="0" xfId="0" applyFont="1"/>
    <xf numFmtId="2" fontId="0" fillId="0" borderId="6" xfId="0" applyNumberFormat="1" applyFont="1" applyBorder="1"/>
    <xf numFmtId="2" fontId="0" fillId="0" borderId="6" xfId="0" applyNumberFormat="1" applyFont="1" applyFill="1" applyBorder="1"/>
    <xf numFmtId="2" fontId="0" fillId="0" borderId="6" xfId="0" applyNumberFormat="1" applyFont="1" applyFill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 applyFill="1" applyBorder="1" applyAlignment="1"/>
    <xf numFmtId="0" fontId="0" fillId="0" borderId="0" xfId="0" applyFont="1" applyBorder="1"/>
    <xf numFmtId="2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0" fillId="3" borderId="15" xfId="0" applyFont="1" applyFill="1" applyBorder="1"/>
    <xf numFmtId="2" fontId="0" fillId="0" borderId="16" xfId="0" applyNumberFormat="1" applyFont="1" applyBorder="1"/>
    <xf numFmtId="0" fontId="0" fillId="3" borderId="17" xfId="0" applyFont="1" applyFill="1" applyBorder="1"/>
    <xf numFmtId="0" fontId="0" fillId="3" borderId="17" xfId="0" applyNumberFormat="1" applyFont="1" applyFill="1" applyBorder="1"/>
    <xf numFmtId="0" fontId="0" fillId="3" borderId="18" xfId="0" applyFont="1" applyFill="1" applyBorder="1"/>
    <xf numFmtId="0" fontId="0" fillId="0" borderId="19" xfId="0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0" xfId="0" applyNumberFormat="1" applyFont="1" applyFill="1" applyBorder="1" applyAlignment="1">
      <alignment horizontal="center" vertical="center"/>
    </xf>
    <xf numFmtId="2" fontId="0" fillId="0" borderId="21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2" fontId="0" fillId="0" borderId="26" xfId="0" applyNumberFormat="1" applyFont="1" applyBorder="1"/>
    <xf numFmtId="2" fontId="0" fillId="0" borderId="27" xfId="0" applyNumberFormat="1" applyFont="1" applyBorder="1"/>
    <xf numFmtId="2" fontId="0" fillId="0" borderId="27" xfId="0" applyNumberFormat="1" applyFont="1" applyFill="1" applyBorder="1"/>
    <xf numFmtId="2" fontId="0" fillId="0" borderId="28" xfId="0" applyNumberFormat="1" applyFont="1" applyBorder="1"/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Fill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2" fillId="4" borderId="17" xfId="0" applyFont="1" applyFill="1" applyBorder="1"/>
    <xf numFmtId="0" fontId="12" fillId="4" borderId="18" xfId="0" applyFont="1" applyFill="1" applyBorder="1"/>
    <xf numFmtId="0" fontId="13" fillId="4" borderId="13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3" xfId="0" applyBorder="1"/>
    <xf numFmtId="0" fontId="0" fillId="0" borderId="34" xfId="0" applyBorder="1"/>
    <xf numFmtId="0" fontId="0" fillId="0" borderId="6" xfId="0" applyBorder="1" applyAlignment="1">
      <alignment horizontal="center" vertical="center"/>
    </xf>
    <xf numFmtId="0" fontId="0" fillId="0" borderId="6" xfId="0" applyBorder="1"/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10" xfId="0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38" xfId="0" applyBorder="1"/>
    <xf numFmtId="0" fontId="0" fillId="0" borderId="23" xfId="0" applyFill="1" applyBorder="1"/>
    <xf numFmtId="0" fontId="0" fillId="4" borderId="23" xfId="0" applyFill="1" applyBorder="1"/>
    <xf numFmtId="0" fontId="0" fillId="4" borderId="31" xfId="0" applyFill="1" applyBorder="1"/>
    <xf numFmtId="0" fontId="0" fillId="4" borderId="33" xfId="0" applyFill="1" applyBorder="1"/>
    <xf numFmtId="2" fontId="0" fillId="0" borderId="39" xfId="0" applyNumberFormat="1" applyBorder="1"/>
    <xf numFmtId="0" fontId="0" fillId="0" borderId="41" xfId="0" applyBorder="1" applyAlignment="1">
      <alignment horizontal="center" vertical="center"/>
    </xf>
    <xf numFmtId="0" fontId="1" fillId="5" borderId="6" xfId="0" applyFont="1" applyFill="1" applyBorder="1" applyAlignment="1">
      <alignment vertical="center" wrapText="1"/>
    </xf>
    <xf numFmtId="0" fontId="15" fillId="0" borderId="6" xfId="0" applyFont="1" applyBorder="1"/>
    <xf numFmtId="0" fontId="0" fillId="4" borderId="23" xfId="0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2" fontId="0" fillId="0" borderId="26" xfId="0" applyNumberFormat="1" applyBorder="1"/>
    <xf numFmtId="2" fontId="0" fillId="0" borderId="26" xfId="0" quotePrefix="1" applyNumberFormat="1" applyBorder="1"/>
    <xf numFmtId="2" fontId="0" fillId="0" borderId="27" xfId="0" applyNumberFormat="1" applyBorder="1"/>
    <xf numFmtId="2" fontId="0" fillId="0" borderId="27" xfId="0" applyNumberFormat="1" applyFill="1" applyBorder="1"/>
    <xf numFmtId="2" fontId="0" fillId="0" borderId="28" xfId="0" applyNumberFormat="1" applyBorder="1"/>
    <xf numFmtId="0" fontId="6" fillId="2" borderId="23" xfId="0" applyFont="1" applyFill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7" xfId="0" quotePrefix="1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 wrapText="1"/>
    </xf>
    <xf numFmtId="0" fontId="0" fillId="3" borderId="17" xfId="0" applyFill="1" applyBorder="1"/>
    <xf numFmtId="2" fontId="0" fillId="0" borderId="16" xfId="0" applyNumberFormat="1" applyBorder="1"/>
    <xf numFmtId="0" fontId="0" fillId="3" borderId="17" xfId="0" applyNumberFormat="1" applyFill="1" applyBorder="1"/>
    <xf numFmtId="0" fontId="0" fillId="3" borderId="18" xfId="0" applyFill="1" applyBorder="1"/>
    <xf numFmtId="1" fontId="0" fillId="0" borderId="27" xfId="0" applyNumberFormat="1" applyFill="1" applyBorder="1" applyAlignment="1">
      <alignment horizontal="center"/>
    </xf>
    <xf numFmtId="2" fontId="0" fillId="0" borderId="22" xfId="0" applyNumberFormat="1" applyBorder="1"/>
    <xf numFmtId="0" fontId="16" fillId="2" borderId="23" xfId="0" applyFont="1" applyFill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0" fontId="2" fillId="5" borderId="0" xfId="0" applyFont="1" applyFill="1" applyBorder="1" applyAlignment="1">
      <alignment horizontal="center" vertical="center" wrapText="1"/>
    </xf>
    <xf numFmtId="0" fontId="0" fillId="0" borderId="9" xfId="0" applyBorder="1"/>
    <xf numFmtId="2" fontId="14" fillId="0" borderId="6" xfId="0" applyNumberFormat="1" applyFont="1" applyBorder="1" applyAlignment="1">
      <alignment horizontal="center" vertical="center"/>
    </xf>
    <xf numFmtId="0" fontId="0" fillId="0" borderId="44" xfId="0" applyBorder="1"/>
    <xf numFmtId="2" fontId="0" fillId="0" borderId="40" xfId="0" applyNumberFormat="1" applyBorder="1"/>
    <xf numFmtId="2" fontId="0" fillId="0" borderId="3" xfId="0" applyNumberFormat="1" applyBorder="1"/>
    <xf numFmtId="2" fontId="0" fillId="0" borderId="6" xfId="0" applyNumberFormat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2" fontId="1" fillId="0" borderId="2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2" fontId="0" fillId="0" borderId="8" xfId="0" applyNumberFormat="1" applyBorder="1"/>
    <xf numFmtId="0" fontId="1" fillId="4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4" borderId="29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0" borderId="46" xfId="0" applyBorder="1"/>
    <xf numFmtId="2" fontId="14" fillId="0" borderId="26" xfId="0" applyNumberFormat="1" applyFont="1" applyBorder="1"/>
    <xf numFmtId="2" fontId="14" fillId="0" borderId="47" xfId="0" applyNumberFormat="1" applyFont="1" applyBorder="1"/>
    <xf numFmtId="2" fontId="0" fillId="0" borderId="19" xfId="0" applyNumberFormat="1" applyBorder="1"/>
    <xf numFmtId="1" fontId="0" fillId="0" borderId="27" xfId="0" applyNumberFormat="1" applyBorder="1" applyAlignment="1">
      <alignment horizontal="center"/>
    </xf>
    <xf numFmtId="2" fontId="14" fillId="0" borderId="48" xfId="0" applyNumberFormat="1" applyFont="1" applyBorder="1"/>
    <xf numFmtId="0" fontId="2" fillId="2" borderId="49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14" fillId="0" borderId="47" xfId="0" applyNumberFormat="1" applyFont="1" applyBorder="1" applyAlignment="1">
      <alignment horizontal="center" vertical="center"/>
    </xf>
    <xf numFmtId="2" fontId="14" fillId="0" borderId="26" xfId="0" applyNumberFormat="1" applyFont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21" xfId="0" applyNumberFormat="1" applyBorder="1"/>
    <xf numFmtId="0" fontId="0" fillId="0" borderId="19" xfId="0" applyBorder="1" applyAlignment="1">
      <alignment horizontal="center" vertical="center"/>
    </xf>
    <xf numFmtId="2" fontId="14" fillId="0" borderId="28" xfId="0" applyNumberFormat="1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164" fontId="8" fillId="0" borderId="26" xfId="0" applyNumberFormat="1" applyFont="1" applyFill="1" applyBorder="1"/>
    <xf numFmtId="0" fontId="0" fillId="0" borderId="27" xfId="0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50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/>
    </xf>
    <xf numFmtId="164" fontId="8" fillId="0" borderId="28" xfId="0" applyNumberFormat="1" applyFont="1" applyFill="1" applyBorder="1"/>
    <xf numFmtId="0" fontId="9" fillId="0" borderId="0" xfId="0" applyFont="1" applyBorder="1" applyAlignment="1">
      <alignment horizontal="center" vertical="center" textRotation="90" wrapText="1"/>
    </xf>
    <xf numFmtId="2" fontId="4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/>
    <xf numFmtId="0" fontId="3" fillId="5" borderId="0" xfId="0" applyFont="1" applyFill="1" applyBorder="1" applyAlignment="1">
      <alignment horizontal="center" vertical="center" wrapText="1"/>
    </xf>
    <xf numFmtId="165" fontId="0" fillId="0" borderId="30" xfId="0" applyNumberFormat="1" applyBorder="1"/>
    <xf numFmtId="165" fontId="0" fillId="0" borderId="32" xfId="0" applyNumberFormat="1" applyBorder="1"/>
    <xf numFmtId="165" fontId="0" fillId="0" borderId="34" xfId="0" applyNumberFormat="1" applyBorder="1"/>
    <xf numFmtId="0" fontId="15" fillId="0" borderId="6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0" borderId="6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15" fillId="0" borderId="0" xfId="0" applyFont="1" applyBorder="1"/>
    <xf numFmtId="2" fontId="0" fillId="0" borderId="7" xfId="0" applyNumberFormat="1" applyBorder="1" applyAlignment="1">
      <alignment horizontal="center" vertical="center"/>
    </xf>
    <xf numFmtId="2" fontId="0" fillId="0" borderId="44" xfId="0" applyNumberFormat="1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3" borderId="51" xfId="0" applyFill="1" applyBorder="1"/>
    <xf numFmtId="0" fontId="0" fillId="3" borderId="51" xfId="0" applyNumberFormat="1" applyFill="1" applyBorder="1"/>
    <xf numFmtId="11" fontId="0" fillId="0" borderId="0" xfId="0" applyNumberFormat="1" applyBorder="1"/>
    <xf numFmtId="1" fontId="0" fillId="0" borderId="26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1" fillId="0" borderId="17" xfId="0" applyFont="1" applyFill="1" applyBorder="1" applyAlignment="1">
      <alignment vertical="center" wrapText="1"/>
    </xf>
    <xf numFmtId="0" fontId="0" fillId="0" borderId="52" xfId="0" applyBorder="1"/>
    <xf numFmtId="0" fontId="0" fillId="0" borderId="47" xfId="0" applyBorder="1"/>
    <xf numFmtId="0" fontId="0" fillId="0" borderId="27" xfId="0" applyBorder="1" applyAlignment="1">
      <alignment horizontal="center"/>
    </xf>
    <xf numFmtId="2" fontId="4" fillId="0" borderId="27" xfId="0" applyNumberFormat="1" applyFont="1" applyBorder="1" applyAlignment="1">
      <alignment horizontal="center" vertical="center"/>
    </xf>
    <xf numFmtId="2" fontId="1" fillId="0" borderId="27" xfId="0" applyNumberFormat="1" applyFont="1" applyBorder="1"/>
    <xf numFmtId="166" fontId="0" fillId="0" borderId="0" xfId="0" applyNumberFormat="1"/>
    <xf numFmtId="2" fontId="0" fillId="0" borderId="0" xfId="0" applyNumberForma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/>
    </xf>
    <xf numFmtId="1" fontId="1" fillId="0" borderId="28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0" fontId="1" fillId="0" borderId="26" xfId="0" applyFont="1" applyBorder="1" applyAlignment="1">
      <alignment horizontal="center" vertical="center"/>
    </xf>
    <xf numFmtId="2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0" fillId="4" borderId="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166" fontId="18" fillId="4" borderId="23" xfId="0" applyNumberFormat="1" applyFont="1" applyFill="1" applyBorder="1" applyAlignment="1">
      <alignment horizontal="center" vertical="center"/>
    </xf>
    <xf numFmtId="2" fontId="18" fillId="4" borderId="31" xfId="0" applyNumberFormat="1" applyFont="1" applyFill="1" applyBorder="1" applyAlignment="1">
      <alignment horizontal="center" vertical="center"/>
    </xf>
    <xf numFmtId="2" fontId="18" fillId="4" borderId="33" xfId="0" applyNumberFormat="1" applyFont="1" applyFill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2" fontId="0" fillId="0" borderId="34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19" fillId="0" borderId="53" xfId="0" applyNumberFormat="1" applyFont="1" applyBorder="1"/>
    <xf numFmtId="166" fontId="19" fillId="0" borderId="54" xfId="0" applyNumberFormat="1" applyFont="1" applyBorder="1"/>
    <xf numFmtId="0" fontId="19" fillId="0" borderId="54" xfId="0" applyFont="1" applyBorder="1"/>
    <xf numFmtId="2" fontId="19" fillId="0" borderId="55" xfId="0" applyNumberFormat="1" applyFont="1" applyBorder="1" applyAlignment="1">
      <alignment horizontal="center" vertical="center"/>
    </xf>
    <xf numFmtId="2" fontId="19" fillId="0" borderId="5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6" fontId="19" fillId="0" borderId="18" xfId="0" applyNumberFormat="1" applyFont="1" applyBorder="1"/>
    <xf numFmtId="2" fontId="19" fillId="0" borderId="10" xfId="0" applyNumberFormat="1" applyFont="1" applyBorder="1"/>
    <xf numFmtId="2" fontId="19" fillId="0" borderId="27" xfId="0" applyNumberFormat="1" applyFont="1" applyBorder="1" applyAlignment="1">
      <alignment horizontal="center" vertical="center"/>
    </xf>
    <xf numFmtId="2" fontId="19" fillId="0" borderId="28" xfId="0" applyNumberFormat="1" applyFont="1" applyBorder="1" applyAlignment="1">
      <alignment horizontal="center" vertical="center"/>
    </xf>
    <xf numFmtId="0" fontId="21" fillId="2" borderId="0" xfId="0" applyFont="1" applyFill="1" applyBorder="1"/>
    <xf numFmtId="0" fontId="21" fillId="2" borderId="0" xfId="0" applyFont="1" applyFill="1" applyBorder="1" applyAlignment="1">
      <alignment horizontal="centerContinuous"/>
    </xf>
    <xf numFmtId="0" fontId="22" fillId="2" borderId="0" xfId="0" applyFont="1" applyFill="1" applyBorder="1" applyAlignment="1">
      <alignment horizontal="centerContinuous"/>
    </xf>
    <xf numFmtId="0" fontId="23" fillId="2" borderId="0" xfId="1" quotePrefix="1" applyFont="1" applyFill="1" applyAlignment="1">
      <alignment horizontal="center" vertical="center"/>
    </xf>
    <xf numFmtId="0" fontId="25" fillId="2" borderId="0" xfId="0" applyFont="1" applyFill="1" applyBorder="1"/>
    <xf numFmtId="0" fontId="23" fillId="2" borderId="0" xfId="0" applyFont="1" applyFill="1" applyBorder="1" applyAlignment="1">
      <alignment horizontal="centerContinuous"/>
    </xf>
    <xf numFmtId="0" fontId="27" fillId="2" borderId="0" xfId="0" applyFont="1" applyFill="1" applyBorder="1" applyAlignment="1">
      <alignment horizontal="centerContinuous"/>
    </xf>
    <xf numFmtId="0" fontId="21" fillId="2" borderId="57" xfId="0" applyFont="1" applyFill="1" applyBorder="1"/>
    <xf numFmtId="0" fontId="21" fillId="2" borderId="58" xfId="0" applyFont="1" applyFill="1" applyBorder="1"/>
    <xf numFmtId="0" fontId="21" fillId="2" borderId="59" xfId="0" applyFont="1" applyFill="1" applyBorder="1"/>
    <xf numFmtId="0" fontId="21" fillId="2" borderId="60" xfId="0" applyFont="1" applyFill="1" applyBorder="1"/>
    <xf numFmtId="0" fontId="21" fillId="2" borderId="61" xfId="0" applyFont="1" applyFill="1" applyBorder="1"/>
    <xf numFmtId="0" fontId="21" fillId="2" borderId="60" xfId="0" applyFont="1" applyFill="1" applyBorder="1" applyAlignment="1">
      <alignment horizontal="centerContinuous"/>
    </xf>
    <xf numFmtId="0" fontId="21" fillId="2" borderId="61" xfId="0" applyFont="1" applyFill="1" applyBorder="1" applyAlignment="1">
      <alignment horizontal="centerContinuous"/>
    </xf>
    <xf numFmtId="0" fontId="26" fillId="2" borderId="60" xfId="0" applyFont="1" applyFill="1" applyBorder="1" applyAlignment="1">
      <alignment horizontal="centerContinuous"/>
    </xf>
    <xf numFmtId="0" fontId="27" fillId="2" borderId="61" xfId="0" applyFont="1" applyFill="1" applyBorder="1" applyAlignment="1">
      <alignment horizontal="centerContinuous"/>
    </xf>
    <xf numFmtId="0" fontId="21" fillId="2" borderId="62" xfId="0" applyFont="1" applyFill="1" applyBorder="1"/>
    <xf numFmtId="0" fontId="21" fillId="2" borderId="63" xfId="0" applyFont="1" applyFill="1" applyBorder="1"/>
    <xf numFmtId="0" fontId="21" fillId="2" borderId="64" xfId="0" applyFont="1" applyFill="1" applyBorder="1"/>
    <xf numFmtId="0" fontId="24" fillId="2" borderId="60" xfId="0" applyFont="1" applyFill="1" applyBorder="1" applyAlignment="1">
      <alignment horizontal="right"/>
    </xf>
    <xf numFmtId="0" fontId="24" fillId="2" borderId="60" xfId="0" applyFont="1" applyFill="1" applyBorder="1"/>
    <xf numFmtId="0" fontId="28" fillId="6" borderId="0" xfId="0" applyFont="1" applyFill="1" applyBorder="1"/>
    <xf numFmtId="0" fontId="0" fillId="0" borderId="0" xfId="0" applyProtection="1">
      <protection hidden="1"/>
    </xf>
    <xf numFmtId="0" fontId="2" fillId="2" borderId="65" xfId="0" applyFont="1" applyFill="1" applyBorder="1" applyAlignment="1">
      <alignment horizontal="center" vertical="center" wrapText="1"/>
    </xf>
    <xf numFmtId="0" fontId="1" fillId="6" borderId="66" xfId="0" applyFont="1" applyFill="1" applyBorder="1" applyAlignment="1">
      <alignment horizontal="center" vertical="center" wrapText="1"/>
    </xf>
    <xf numFmtId="0" fontId="24" fillId="2" borderId="0" xfId="1" applyFont="1" applyFill="1" applyBorder="1"/>
    <xf numFmtId="0" fontId="24" fillId="2" borderId="0" xfId="1" quotePrefix="1" applyFont="1" applyFill="1" applyBorder="1"/>
    <xf numFmtId="0" fontId="29" fillId="6" borderId="0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0052F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2"/>
          <c:tx>
            <c:v>Recession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'[1]Greece forecast'!$A$2:$A$89</c:f>
              <c:numCache>
                <c:formatCode>General</c:formatCode>
                <c:ptCount val="88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2009</c:v>
                </c:pt>
                <c:pt idx="45">
                  <c:v>2009</c:v>
                </c:pt>
                <c:pt idx="46">
                  <c:v>2009</c:v>
                </c:pt>
                <c:pt idx="47">
                  <c:v>2009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</c:numCache>
            </c:numRef>
          </c:cat>
          <c:val>
            <c:numRef>
              <c:f>'OLS modelling for Greece'!$G$3:$G$90</c:f>
              <c:numCache>
                <c:formatCode>General</c:formatCode>
                <c:ptCount val="8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E-486A-BCAF-CCC7E68D0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37619256"/>
        <c:axId val="637621552"/>
      </c:barChart>
      <c:lineChart>
        <c:grouping val="standard"/>
        <c:varyColors val="0"/>
        <c:ser>
          <c:idx val="0"/>
          <c:order val="0"/>
          <c:tx>
            <c:strRef>
              <c:f>'OLS modelling for Greece'!$H$1</c:f>
              <c:strCache>
                <c:ptCount val="1"/>
                <c:pt idx="0">
                  <c:v>Forecast of GDP growth rate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'[1]Greece forecast'!$A$2:$A$89</c:f>
              <c:numCache>
                <c:formatCode>General</c:formatCode>
                <c:ptCount val="88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2009</c:v>
                </c:pt>
                <c:pt idx="45">
                  <c:v>2009</c:v>
                </c:pt>
                <c:pt idx="46">
                  <c:v>2009</c:v>
                </c:pt>
                <c:pt idx="47">
                  <c:v>2009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</c:numCache>
            </c:numRef>
          </c:cat>
          <c:val>
            <c:numRef>
              <c:f>'OLS modelling for Greece'!$H$3:$H$90</c:f>
              <c:numCache>
                <c:formatCode>General</c:formatCode>
                <c:ptCount val="88"/>
                <c:pt idx="76" formatCode="0.00">
                  <c:v>1.0441281914609997</c:v>
                </c:pt>
                <c:pt idx="77" formatCode="0.00">
                  <c:v>0.97548611202789903</c:v>
                </c:pt>
                <c:pt idx="78" formatCode="0.00">
                  <c:v>2.0154343261611003</c:v>
                </c:pt>
                <c:pt idx="79" formatCode="0.00">
                  <c:v>1.8928077390160005</c:v>
                </c:pt>
                <c:pt idx="80" formatCode="0.00">
                  <c:v>2.3553910181139988</c:v>
                </c:pt>
                <c:pt idx="81" formatCode="0.00">
                  <c:v>2.4027058099660987</c:v>
                </c:pt>
                <c:pt idx="82" formatCode="0.00">
                  <c:v>1.6753240424590004</c:v>
                </c:pt>
                <c:pt idx="83" formatCode="0.00">
                  <c:v>-0.48146068788490171</c:v>
                </c:pt>
                <c:pt idx="84" formatCode="0.00">
                  <c:v>-0.463059079569901</c:v>
                </c:pt>
                <c:pt idx="85" formatCode="0.00">
                  <c:v>-0.63481274011899902</c:v>
                </c:pt>
                <c:pt idx="86" formatCode="0.00">
                  <c:v>0.27303057694609834</c:v>
                </c:pt>
                <c:pt idx="87" formatCode="0.00">
                  <c:v>-0.18003171475010205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E-486A-BCAF-CCC7E68D0463}"/>
            </c:ext>
          </c:extLst>
        </c:ser>
        <c:ser>
          <c:idx val="1"/>
          <c:order val="1"/>
          <c:tx>
            <c:strRef>
              <c:f>'OLS modelling for Greece'!$C$1</c:f>
              <c:strCache>
                <c:ptCount val="1"/>
                <c:pt idx="0">
                  <c:v>Actual GDP growth rate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'[1]Greece forecast'!$A$2:$A$89</c:f>
              <c:numCache>
                <c:formatCode>General</c:formatCode>
                <c:ptCount val="88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2009</c:v>
                </c:pt>
                <c:pt idx="45">
                  <c:v>2009</c:v>
                </c:pt>
                <c:pt idx="46">
                  <c:v>2009</c:v>
                </c:pt>
                <c:pt idx="47">
                  <c:v>2009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</c:numCache>
            </c:numRef>
          </c:cat>
          <c:val>
            <c:numRef>
              <c:f>'OLS modelling for Greece'!$C$3:$C$90</c:f>
              <c:numCache>
                <c:formatCode>0.00</c:formatCode>
                <c:ptCount val="88"/>
                <c:pt idx="0">
                  <c:v>5.5755730000000003</c:v>
                </c:pt>
                <c:pt idx="1">
                  <c:v>4.2545010000000003</c:v>
                </c:pt>
                <c:pt idx="2">
                  <c:v>2.977703</c:v>
                </c:pt>
                <c:pt idx="3">
                  <c:v>2.8087649999999997</c:v>
                </c:pt>
                <c:pt idx="4">
                  <c:v>2.3615089999999999</c:v>
                </c:pt>
                <c:pt idx="5">
                  <c:v>2.8638569999999999</c:v>
                </c:pt>
                <c:pt idx="6">
                  <c:v>2.8972729999999998</c:v>
                </c:pt>
                <c:pt idx="7">
                  <c:v>3.7261320000000002</c:v>
                </c:pt>
                <c:pt idx="8">
                  <c:v>3.3337850000000002</c:v>
                </c:pt>
                <c:pt idx="9">
                  <c:v>3.3189629999999997</c:v>
                </c:pt>
                <c:pt idx="10">
                  <c:v>4.8454480000000002</c:v>
                </c:pt>
                <c:pt idx="11">
                  <c:v>4.6589309999999999</c:v>
                </c:pt>
                <c:pt idx="12">
                  <c:v>5.5570340000000007</c:v>
                </c:pt>
                <c:pt idx="13">
                  <c:v>4.3152929999999996</c:v>
                </c:pt>
                <c:pt idx="14">
                  <c:v>4.0641740000000004</c:v>
                </c:pt>
                <c:pt idx="15">
                  <c:v>2.8819129999999999</c:v>
                </c:pt>
                <c:pt idx="16">
                  <c:v>2.4497260000000001</c:v>
                </c:pt>
                <c:pt idx="17">
                  <c:v>5.022494</c:v>
                </c:pt>
                <c:pt idx="18">
                  <c:v>3.9440219999999999</c:v>
                </c:pt>
                <c:pt idx="19">
                  <c:v>4.465967</c:v>
                </c:pt>
                <c:pt idx="20">
                  <c:v>5.7774850000000004</c:v>
                </c:pt>
                <c:pt idx="21">
                  <c:v>5.2948889999999995</c:v>
                </c:pt>
                <c:pt idx="22">
                  <c:v>5.34734</c:v>
                </c:pt>
                <c:pt idx="23">
                  <c:v>6.7760379999999998</c:v>
                </c:pt>
                <c:pt idx="24">
                  <c:v>6.5123310000000005</c:v>
                </c:pt>
                <c:pt idx="25">
                  <c:v>4.6395780000000002</c:v>
                </c:pt>
                <c:pt idx="26">
                  <c:v>5.3751109999999995</c:v>
                </c:pt>
                <c:pt idx="27">
                  <c:v>2.7783500000000001</c:v>
                </c:pt>
                <c:pt idx="28">
                  <c:v>0.33559699999999998</c:v>
                </c:pt>
                <c:pt idx="29">
                  <c:v>0.59327099999999999</c:v>
                </c:pt>
                <c:pt idx="30">
                  <c:v>0.64796799999999999</c:v>
                </c:pt>
                <c:pt idx="31">
                  <c:v>1.537312</c:v>
                </c:pt>
                <c:pt idx="32">
                  <c:v>5.4713919999999998</c:v>
                </c:pt>
                <c:pt idx="33">
                  <c:v>5.5404270000000002</c:v>
                </c:pt>
                <c:pt idx="34">
                  <c:v>4.5899749999999999</c:v>
                </c:pt>
                <c:pt idx="35">
                  <c:v>6.7162709999999999</c:v>
                </c:pt>
                <c:pt idx="36">
                  <c:v>2.5369320000000002</c:v>
                </c:pt>
                <c:pt idx="37">
                  <c:v>5.2000669999999998</c:v>
                </c:pt>
                <c:pt idx="38">
                  <c:v>4.047383</c:v>
                </c:pt>
                <c:pt idx="39">
                  <c:v>0.96562999999999999</c:v>
                </c:pt>
                <c:pt idx="40">
                  <c:v>2.384258</c:v>
                </c:pt>
                <c:pt idx="41">
                  <c:v>-1.147688</c:v>
                </c:pt>
                <c:pt idx="42">
                  <c:v>-0.62390199999999996</c:v>
                </c:pt>
                <c:pt idx="43">
                  <c:v>-1.5265679999999999</c:v>
                </c:pt>
                <c:pt idx="44">
                  <c:v>-6.7717210000000003</c:v>
                </c:pt>
                <c:pt idx="45">
                  <c:v>-3.5647180000000001</c:v>
                </c:pt>
                <c:pt idx="46">
                  <c:v>-4.1696679999999997</c:v>
                </c:pt>
                <c:pt idx="47">
                  <c:v>-2.6869239999999999</c:v>
                </c:pt>
                <c:pt idx="48">
                  <c:v>0.491151</c:v>
                </c:pt>
                <c:pt idx="49">
                  <c:v>-5.2123840000000001</c:v>
                </c:pt>
                <c:pt idx="50">
                  <c:v>-7.8719659999999996</c:v>
                </c:pt>
                <c:pt idx="51">
                  <c:v>-9.0723760000000002</c:v>
                </c:pt>
                <c:pt idx="52">
                  <c:v>-10.251344</c:v>
                </c:pt>
                <c:pt idx="53">
                  <c:v>-8.8389209999999991</c:v>
                </c:pt>
                <c:pt idx="54">
                  <c:v>-7.4737979999999995</c:v>
                </c:pt>
                <c:pt idx="55">
                  <c:v>-10.116410999999999</c:v>
                </c:pt>
                <c:pt idx="56">
                  <c:v>-8.3740800000000011</c:v>
                </c:pt>
                <c:pt idx="57">
                  <c:v>-8.6782029999999999</c:v>
                </c:pt>
                <c:pt idx="58">
                  <c:v>-7.9222780000000004</c:v>
                </c:pt>
                <c:pt idx="59">
                  <c:v>-4.0959599999999998</c:v>
                </c:pt>
                <c:pt idx="60">
                  <c:v>-5.2246730000000001</c:v>
                </c:pt>
                <c:pt idx="61">
                  <c:v>-3.3699270000000006</c:v>
                </c:pt>
                <c:pt idx="62">
                  <c:v>-1.728726</c:v>
                </c:pt>
                <c:pt idx="63">
                  <c:v>-2.3228269999999998</c:v>
                </c:pt>
                <c:pt idx="64">
                  <c:v>0.64883000000000002</c:v>
                </c:pt>
                <c:pt idx="65">
                  <c:v>0.40193199999999996</c:v>
                </c:pt>
                <c:pt idx="66">
                  <c:v>1.271601</c:v>
                </c:pt>
                <c:pt idx="67">
                  <c:v>0.76455799999999996</c:v>
                </c:pt>
                <c:pt idx="68">
                  <c:v>0.36009000000000002</c:v>
                </c:pt>
                <c:pt idx="69">
                  <c:v>0.59848599999999996</c:v>
                </c:pt>
                <c:pt idx="70">
                  <c:v>-2.636028</c:v>
                </c:pt>
                <c:pt idx="71">
                  <c:v>-0.30258199999999996</c:v>
                </c:pt>
                <c:pt idx="72">
                  <c:v>-0.64308100000000001</c:v>
                </c:pt>
                <c:pt idx="73">
                  <c:v>-1.3099259999999999</c:v>
                </c:pt>
                <c:pt idx="74">
                  <c:v>0.98206599999999999</c:v>
                </c:pt>
                <c:pt idx="75">
                  <c:v>-3.7686000000000004E-2</c:v>
                </c:pt>
                <c:pt idx="76">
                  <c:v>-3.8744000000000001E-2</c:v>
                </c:pt>
                <c:pt idx="77">
                  <c:v>1.7364480000000002</c:v>
                </c:pt>
                <c:pt idx="78">
                  <c:v>1.853999</c:v>
                </c:pt>
                <c:pt idx="79">
                  <c:v>2.2419509999999998</c:v>
                </c:pt>
                <c:pt idx="80">
                  <c:v>2.704863</c:v>
                </c:pt>
                <c:pt idx="81">
                  <c:v>1.3636699999999999</c:v>
                </c:pt>
                <c:pt idx="82">
                  <c:v>1.8547589999999998</c:v>
                </c:pt>
                <c:pt idx="83">
                  <c:v>1.8021120000000002</c:v>
                </c:pt>
                <c:pt idx="84">
                  <c:v>1.555382</c:v>
                </c:pt>
                <c:pt idx="85">
                  <c:v>2.7762229999999999</c:v>
                </c:pt>
                <c:pt idx="86">
                  <c:v>2.2617880000000001</c:v>
                </c:pt>
                <c:pt idx="87">
                  <c:v>0.98804099999999995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BE-486A-BCAF-CCC7E68D0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145528"/>
        <c:axId val="598143888"/>
      </c:lineChart>
      <c:catAx>
        <c:axId val="59814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3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981438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5528"/>
        <c:crosses val="autoZero"/>
        <c:crossBetween val="between"/>
      </c:valAx>
      <c:valAx>
        <c:axId val="6376215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37619256"/>
        <c:crosses val="max"/>
        <c:crossBetween val="between"/>
      </c:valAx>
      <c:catAx>
        <c:axId val="637619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76215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2"/>
          <c:tx>
            <c:v>Recession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[1]India_forecast!$A$2:$A$81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'OLS modelling for India'!$F$3:$F$82</c:f>
              <c:numCache>
                <c:formatCode>0</c:formatCode>
                <c:ptCount val="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1E-4C11-AD9B-2E3A5193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19613904"/>
        <c:axId val="719614888"/>
      </c:barChart>
      <c:lineChart>
        <c:grouping val="standard"/>
        <c:varyColors val="0"/>
        <c:ser>
          <c:idx val="0"/>
          <c:order val="0"/>
          <c:tx>
            <c:strRef>
              <c:f>'OLS modelling for India'!$C$1</c:f>
              <c:strCache>
                <c:ptCount val="1"/>
                <c:pt idx="0">
                  <c:v>Actual GDP growth rate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[1]India_forecast!$A$2:$A$81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'OLS modelling for India'!$C$3:$C$82</c:f>
              <c:numCache>
                <c:formatCode>0.00</c:formatCode>
                <c:ptCount val="80"/>
                <c:pt idx="0">
                  <c:v>7.7907520000000003</c:v>
                </c:pt>
                <c:pt idx="1">
                  <c:v>5.2191660000000004</c:v>
                </c:pt>
                <c:pt idx="2">
                  <c:v>5.3047630000000003</c:v>
                </c:pt>
                <c:pt idx="3">
                  <c:v>3.6380599999999998</c:v>
                </c:pt>
                <c:pt idx="4">
                  <c:v>2.055704</c:v>
                </c:pt>
                <c:pt idx="5">
                  <c:v>4.0395070000000004</c:v>
                </c:pt>
                <c:pt idx="6">
                  <c:v>3.9462419999999998</c:v>
                </c:pt>
                <c:pt idx="7">
                  <c:v>6.2882009999999999</c:v>
                </c:pt>
                <c:pt idx="8">
                  <c:v>6.5698679999999996</c:v>
                </c:pt>
                <c:pt idx="9">
                  <c:v>5.0481660000000002</c:v>
                </c:pt>
                <c:pt idx="10">
                  <c:v>4.3806520000000004</c:v>
                </c:pt>
                <c:pt idx="11">
                  <c:v>2.1178149999999998</c:v>
                </c:pt>
                <c:pt idx="12">
                  <c:v>3.580587</c:v>
                </c:pt>
                <c:pt idx="13">
                  <c:v>5.5461340000000003</c:v>
                </c:pt>
                <c:pt idx="14">
                  <c:v>7.6850490000000002</c:v>
                </c:pt>
                <c:pt idx="15">
                  <c:v>11.133620000000001</c:v>
                </c:pt>
                <c:pt idx="16">
                  <c:v>9.0831269999999993</c:v>
                </c:pt>
                <c:pt idx="17">
                  <c:v>8.9181980000000003</c:v>
                </c:pt>
                <c:pt idx="18">
                  <c:v>8.6693610000000003</c:v>
                </c:pt>
                <c:pt idx="19">
                  <c:v>7.2525430000000002</c:v>
                </c:pt>
                <c:pt idx="20">
                  <c:v>8.734178</c:v>
                </c:pt>
                <c:pt idx="21">
                  <c:v>9.5718700000000005</c:v>
                </c:pt>
                <c:pt idx="22">
                  <c:v>8.4951500000000006</c:v>
                </c:pt>
                <c:pt idx="23">
                  <c:v>9.1244879999999995</c:v>
                </c:pt>
                <c:pt idx="24">
                  <c:v>9.9337730000000004</c:v>
                </c:pt>
                <c:pt idx="25">
                  <c:v>8.0897480000000002</c:v>
                </c:pt>
                <c:pt idx="26">
                  <c:v>10.127616</c:v>
                </c:pt>
                <c:pt idx="27">
                  <c:v>9.2504659999999994</c:v>
                </c:pt>
                <c:pt idx="28">
                  <c:v>9.5572280000000003</c:v>
                </c:pt>
                <c:pt idx="29">
                  <c:v>10.72776</c:v>
                </c:pt>
                <c:pt idx="30">
                  <c:v>9.1108170000000008</c:v>
                </c:pt>
                <c:pt idx="31">
                  <c:v>10.897586</c:v>
                </c:pt>
                <c:pt idx="32">
                  <c:v>8.5376320000000003</c:v>
                </c:pt>
                <c:pt idx="33">
                  <c:v>6.9746930000000003</c:v>
                </c:pt>
                <c:pt idx="34">
                  <c:v>6.0034229999999997</c:v>
                </c:pt>
                <c:pt idx="35">
                  <c:v>2.6664279999999998</c:v>
                </c:pt>
                <c:pt idx="36">
                  <c:v>0.16416800000000001</c:v>
                </c:pt>
                <c:pt idx="37">
                  <c:v>4.8825260000000004</c:v>
                </c:pt>
                <c:pt idx="38">
                  <c:v>6.6331410000000002</c:v>
                </c:pt>
                <c:pt idx="39">
                  <c:v>8.7676160000000003</c:v>
                </c:pt>
                <c:pt idx="40">
                  <c:v>13.694725</c:v>
                </c:pt>
                <c:pt idx="41">
                  <c:v>10.039965</c:v>
                </c:pt>
                <c:pt idx="42">
                  <c:v>10.471415</c:v>
                </c:pt>
                <c:pt idx="43">
                  <c:v>10.681642</c:v>
                </c:pt>
                <c:pt idx="44">
                  <c:v>9.8515080000000008</c:v>
                </c:pt>
                <c:pt idx="45">
                  <c:v>8.5739859999999997</c:v>
                </c:pt>
                <c:pt idx="46">
                  <c:v>5.4526409999999998</c:v>
                </c:pt>
                <c:pt idx="47">
                  <c:v>4.7392450000000004</c:v>
                </c:pt>
                <c:pt idx="48">
                  <c:v>4.2764660000000001</c:v>
                </c:pt>
                <c:pt idx="49">
                  <c:v>4.2210380000000001</c:v>
                </c:pt>
                <c:pt idx="50">
                  <c:v>6.0948710000000004</c:v>
                </c:pt>
                <c:pt idx="51">
                  <c:v>5.6335860000000002</c:v>
                </c:pt>
                <c:pt idx="52">
                  <c:v>5.8609850000000003</c:v>
                </c:pt>
                <c:pt idx="53">
                  <c:v>6.1187300000000002</c:v>
                </c:pt>
                <c:pt idx="54">
                  <c:v>5.9175430000000002</c:v>
                </c:pt>
                <c:pt idx="55">
                  <c:v>6.9785190000000004</c:v>
                </c:pt>
                <c:pt idx="56">
                  <c:v>6.5142340000000001</c:v>
                </c:pt>
                <c:pt idx="57">
                  <c:v>7.4428380000000001</c:v>
                </c:pt>
                <c:pt idx="58">
                  <c:v>7.6809209999999997</c:v>
                </c:pt>
                <c:pt idx="59">
                  <c:v>6.9808709999999996</c:v>
                </c:pt>
                <c:pt idx="60">
                  <c:v>7.5417319999999997</c:v>
                </c:pt>
                <c:pt idx="61">
                  <c:v>7.3940630000000001</c:v>
                </c:pt>
                <c:pt idx="62">
                  <c:v>7.4152209999999998</c:v>
                </c:pt>
                <c:pt idx="63">
                  <c:v>7.9338680000000004</c:v>
                </c:pt>
                <c:pt idx="64">
                  <c:v>9.1930829999999997</c:v>
                </c:pt>
                <c:pt idx="65">
                  <c:v>8.9132529999999992</c:v>
                </c:pt>
                <c:pt idx="66">
                  <c:v>9.0646979999999999</c:v>
                </c:pt>
                <c:pt idx="67">
                  <c:v>8.4293700000000005</c:v>
                </c:pt>
                <c:pt idx="68">
                  <c:v>6.7034099999999999</c:v>
                </c:pt>
                <c:pt idx="69">
                  <c:v>6.7102760000000004</c:v>
                </c:pt>
                <c:pt idx="70">
                  <c:v>6.6431459999999998</c:v>
                </c:pt>
                <c:pt idx="71">
                  <c:v>7.1757549999999997</c:v>
                </c:pt>
                <c:pt idx="72">
                  <c:v>7.6222919999999998</c:v>
                </c:pt>
                <c:pt idx="73">
                  <c:v>6.974526</c:v>
                </c:pt>
                <c:pt idx="74">
                  <c:v>6.4080469999999998</c:v>
                </c:pt>
                <c:pt idx="75">
                  <c:v>5.7287499999999998</c:v>
                </c:pt>
                <c:pt idx="76">
                  <c:v>5.4160399999999997</c:v>
                </c:pt>
                <c:pt idx="77">
                  <c:v>5.302778</c:v>
                </c:pt>
                <c:pt idx="78">
                  <c:v>5.0283119999999997</c:v>
                </c:pt>
                <c:pt idx="79">
                  <c:v>4.8365590000000003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1E-4C11-AD9B-2E3A51930574}"/>
            </c:ext>
          </c:extLst>
        </c:ser>
        <c:ser>
          <c:idx val="1"/>
          <c:order val="1"/>
          <c:tx>
            <c:strRef>
              <c:f>'OLS modelling for India'!$G$1</c:f>
              <c:strCache>
                <c:ptCount val="1"/>
                <c:pt idx="0">
                  <c:v>Forecast of GDP growth rate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[1]India_forecast!$A$2:$A$81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'OLS modelling for India'!$G$3:$G$82</c:f>
              <c:numCache>
                <c:formatCode>General</c:formatCode>
                <c:ptCount val="80"/>
                <c:pt idx="68" formatCode="0.00">
                  <c:v>8.23194078577</c:v>
                </c:pt>
                <c:pt idx="69" formatCode="0.00">
                  <c:v>7.6203216006100005</c:v>
                </c:pt>
                <c:pt idx="70" formatCode="0.00">
                  <c:v>7.4501833433960005</c:v>
                </c:pt>
                <c:pt idx="71" formatCode="0.00">
                  <c:v>7.474757204666</c:v>
                </c:pt>
                <c:pt idx="72" formatCode="0.00">
                  <c:v>7.8815267343550008</c:v>
                </c:pt>
                <c:pt idx="73" formatCode="0.00">
                  <c:v>8.0910923053320012</c:v>
                </c:pt>
                <c:pt idx="74" formatCode="0.00">
                  <c:v>5.6297784296460005</c:v>
                </c:pt>
                <c:pt idx="75" formatCode="0.00">
                  <c:v>5.1035084016869998</c:v>
                </c:pt>
                <c:pt idx="76" formatCode="0.00">
                  <c:v>4.74444880275</c:v>
                </c:pt>
                <c:pt idx="77" formatCode="0.00">
                  <c:v>4.8781626128400006</c:v>
                </c:pt>
                <c:pt idx="78" formatCode="0.00">
                  <c:v>4.7570010601380002</c:v>
                </c:pt>
                <c:pt idx="79" formatCode="0.00">
                  <c:v>4.8586971777520001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1E-4C11-AD9B-2E3A51930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145528"/>
        <c:axId val="598143888"/>
      </c:lineChart>
      <c:catAx>
        <c:axId val="59814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3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98143888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5528"/>
        <c:crosses val="autoZero"/>
        <c:crossBetween val="between"/>
      </c:valAx>
      <c:valAx>
        <c:axId val="719614888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9613904"/>
        <c:crosses val="max"/>
        <c:crossBetween val="between"/>
      </c:valAx>
      <c:catAx>
        <c:axId val="71961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9614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2"/>
          <c:tx>
            <c:v>Recession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[1]SA_forecast!$A$2:$A$81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'OLS modelling for South Africa'!$G$3:$G$82</c:f>
              <c:numCache>
                <c:formatCode>0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10-481A-98E3-CE402D2FE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719605376"/>
        <c:axId val="719602752"/>
      </c:barChart>
      <c:lineChart>
        <c:grouping val="standard"/>
        <c:varyColors val="0"/>
        <c:ser>
          <c:idx val="0"/>
          <c:order val="0"/>
          <c:tx>
            <c:strRef>
              <c:f>'OLS modelling for South Africa'!$H$1</c:f>
              <c:strCache>
                <c:ptCount val="1"/>
                <c:pt idx="0">
                  <c:v>Forecast of GDP growth rate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[1]SA_forecast!$A$2:$A$81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'OLS modelling for South Africa'!$H$3:$H$82</c:f>
              <c:numCache>
                <c:formatCode>General</c:formatCode>
                <c:ptCount val="80"/>
                <c:pt idx="68" formatCode="0.00">
                  <c:v>1.0893662356168514</c:v>
                </c:pt>
                <c:pt idx="69" formatCode="0.00">
                  <c:v>1.4139854526145657</c:v>
                </c:pt>
                <c:pt idx="70" formatCode="0.00">
                  <c:v>1.6043078255075194</c:v>
                </c:pt>
                <c:pt idx="71" formatCode="0.00">
                  <c:v>1.9822416057559207</c:v>
                </c:pt>
                <c:pt idx="72" formatCode="0.00">
                  <c:v>2.1659606992858835</c:v>
                </c:pt>
                <c:pt idx="73" formatCode="0.00">
                  <c:v>1.4137893055217432</c:v>
                </c:pt>
                <c:pt idx="74" formatCode="0.00">
                  <c:v>0.68019673126685043</c:v>
                </c:pt>
                <c:pt idx="75" formatCode="0.00">
                  <c:v>0.64507015633734355</c:v>
                </c:pt>
                <c:pt idx="76" formatCode="0.00">
                  <c:v>0.65672294239749995</c:v>
                </c:pt>
                <c:pt idx="77" formatCode="0.00">
                  <c:v>0.46899376129879955</c:v>
                </c:pt>
                <c:pt idx="78" formatCode="0.00">
                  <c:v>1.6601224971926074</c:v>
                </c:pt>
                <c:pt idx="79" formatCode="0.00">
                  <c:v>0.68215444178472684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10-481A-98E3-CE402D2FE4BB}"/>
            </c:ext>
          </c:extLst>
        </c:ser>
        <c:ser>
          <c:idx val="1"/>
          <c:order val="1"/>
          <c:tx>
            <c:strRef>
              <c:f>'OLS modelling for South Africa'!$C$1</c:f>
              <c:strCache>
                <c:ptCount val="1"/>
                <c:pt idx="0">
                  <c:v>Actual GDP growth rate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[1]SA_forecast!$A$2:$A$81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'OLS modelling for South Africa'!$C$3:$C$82</c:f>
              <c:numCache>
                <c:formatCode>0.00</c:formatCode>
                <c:ptCount val="80"/>
                <c:pt idx="0">
                  <c:v>4.1759404723951103</c:v>
                </c:pt>
                <c:pt idx="1">
                  <c:v>4.3043635360886796</c:v>
                </c:pt>
                <c:pt idx="2">
                  <c:v>4.1993982781047796</c:v>
                </c:pt>
                <c:pt idx="3">
                  <c:v>3.9428785352045699</c:v>
                </c:pt>
                <c:pt idx="4">
                  <c:v>3.45420284232693</c:v>
                </c:pt>
                <c:pt idx="5">
                  <c:v>3.02345727409288</c:v>
                </c:pt>
                <c:pt idx="6">
                  <c:v>2.28405910234398</c:v>
                </c:pt>
                <c:pt idx="7">
                  <c:v>2.2010303268590001</c:v>
                </c:pt>
                <c:pt idx="8">
                  <c:v>2.85921058873428</c:v>
                </c:pt>
                <c:pt idx="9">
                  <c:v>3.5869490535358999</c:v>
                </c:pt>
                <c:pt idx="10">
                  <c:v>4.1600241655579699</c:v>
                </c:pt>
                <c:pt idx="11">
                  <c:v>4.0557803131507999</c:v>
                </c:pt>
                <c:pt idx="12">
                  <c:v>3.6734198596956502</c:v>
                </c:pt>
                <c:pt idx="13">
                  <c:v>2.9332284925406098</c:v>
                </c:pt>
                <c:pt idx="14">
                  <c:v>2.6498065517284202</c:v>
                </c:pt>
                <c:pt idx="15">
                  <c:v>2.5568227255496998</c:v>
                </c:pt>
                <c:pt idx="16">
                  <c:v>3.1548284361683399</c:v>
                </c:pt>
                <c:pt idx="17">
                  <c:v>4.08803913049909</c:v>
                </c:pt>
                <c:pt idx="18">
                  <c:v>5.2190006163288896</c:v>
                </c:pt>
                <c:pt idx="19">
                  <c:v>5.7326682098966897</c:v>
                </c:pt>
                <c:pt idx="20">
                  <c:v>5.2147676669725902</c:v>
                </c:pt>
                <c:pt idx="21">
                  <c:v>5.6268691917988001</c:v>
                </c:pt>
                <c:pt idx="22">
                  <c:v>5.3447137271732004</c:v>
                </c:pt>
                <c:pt idx="23">
                  <c:v>4.9296072081910696</c:v>
                </c:pt>
                <c:pt idx="24">
                  <c:v>5.6984735804400399</c:v>
                </c:pt>
                <c:pt idx="25">
                  <c:v>5.3098385105846697</c:v>
                </c:pt>
                <c:pt idx="26">
                  <c:v>5.3280311529899302</c:v>
                </c:pt>
                <c:pt idx="27">
                  <c:v>6.07419003764194</c:v>
                </c:pt>
                <c:pt idx="28">
                  <c:v>5.9355184622088197</c:v>
                </c:pt>
                <c:pt idx="29">
                  <c:v>5.3079783364319697</c:v>
                </c:pt>
                <c:pt idx="30">
                  <c:v>5.09067235641285</c:v>
                </c:pt>
                <c:pt idx="31">
                  <c:v>5.1259959961573802</c:v>
                </c:pt>
                <c:pt idx="32">
                  <c:v>3.8809356778548998</c:v>
                </c:pt>
                <c:pt idx="33">
                  <c:v>4.2944813531220101</c:v>
                </c:pt>
                <c:pt idx="34">
                  <c:v>3.3327326905823398</c:v>
                </c:pt>
                <c:pt idx="35">
                  <c:v>1.3090378070886199</c:v>
                </c:pt>
                <c:pt idx="36">
                  <c:v>-0.68414928139554998</c:v>
                </c:pt>
                <c:pt idx="37">
                  <c:v>-2.2187557039313699</c:v>
                </c:pt>
                <c:pt idx="38">
                  <c:v>-2.2256543699186202</c:v>
                </c:pt>
                <c:pt idx="39">
                  <c:v>-1.01014986652686</c:v>
                </c:pt>
                <c:pt idx="40">
                  <c:v>1.6987643619201001</c:v>
                </c:pt>
                <c:pt idx="41">
                  <c:v>2.7451932069910701</c:v>
                </c:pt>
                <c:pt idx="42">
                  <c:v>3.6470986931903702</c:v>
                </c:pt>
                <c:pt idx="43">
                  <c:v>4.0620586729483499</c:v>
                </c:pt>
                <c:pt idx="44">
                  <c:v>3.8685762776755799</c:v>
                </c:pt>
                <c:pt idx="45">
                  <c:v>3.7578887742051701</c:v>
                </c:pt>
                <c:pt idx="46">
                  <c:v>2.9230972867128799</c:v>
                </c:pt>
                <c:pt idx="47">
                  <c:v>2.6098658401458699</c:v>
                </c:pt>
                <c:pt idx="48">
                  <c:v>2.05044681385067</c:v>
                </c:pt>
                <c:pt idx="49">
                  <c:v>2.3779336673455398</c:v>
                </c:pt>
                <c:pt idx="50">
                  <c:v>2.3787585731976799</c:v>
                </c:pt>
                <c:pt idx="51">
                  <c:v>2.0466235693777599</c:v>
                </c:pt>
                <c:pt idx="52">
                  <c:v>2.0608133227575398</c:v>
                </c:pt>
                <c:pt idx="53">
                  <c:v>2.2251553625228002</c:v>
                </c:pt>
                <c:pt idx="54">
                  <c:v>2.3882603738557902</c:v>
                </c:pt>
                <c:pt idx="55">
                  <c:v>3.2574316185312302</c:v>
                </c:pt>
                <c:pt idx="56">
                  <c:v>2.4305368412629602</c:v>
                </c:pt>
                <c:pt idx="57">
                  <c:v>1.60350390834392</c:v>
                </c:pt>
                <c:pt idx="58">
                  <c:v>1.7839239223599599</c:v>
                </c:pt>
                <c:pt idx="59">
                  <c:v>1.58105268658478</c:v>
                </c:pt>
                <c:pt idx="60">
                  <c:v>2.41250760902158</c:v>
                </c:pt>
                <c:pt idx="61">
                  <c:v>1.5590904728147299</c:v>
                </c:pt>
                <c:pt idx="62">
                  <c:v>0.90565729636591796</c:v>
                </c:pt>
                <c:pt idx="63">
                  <c:v>-7.5539634643242495E-2</c:v>
                </c:pt>
                <c:pt idx="64">
                  <c:v>-0.742855509095522</c:v>
                </c:pt>
                <c:pt idx="65">
                  <c:v>0.63506248370532703</c:v>
                </c:pt>
                <c:pt idx="66">
                  <c:v>0.86978783420917305</c:v>
                </c:pt>
                <c:pt idx="67">
                  <c:v>0.84065460666969405</c:v>
                </c:pt>
                <c:pt idx="68">
                  <c:v>1.02372540662427</c:v>
                </c:pt>
                <c:pt idx="69">
                  <c:v>0.96574408864342698</c:v>
                </c:pt>
                <c:pt idx="70">
                  <c:v>1.4382738637114201</c:v>
                </c:pt>
                <c:pt idx="71">
                  <c:v>2.2250560833173099</c:v>
                </c:pt>
                <c:pt idx="72">
                  <c:v>1.59209975731</c:v>
                </c:pt>
                <c:pt idx="73">
                  <c:v>0.72250325473483001</c:v>
                </c:pt>
                <c:pt idx="74">
                  <c:v>0.67920246128847594</c:v>
                </c:pt>
                <c:pt idx="75">
                  <c:v>0.17041621305603499</c:v>
                </c:pt>
                <c:pt idx="76">
                  <c:v>4.8510242568214998E-2</c:v>
                </c:pt>
                <c:pt idx="77">
                  <c:v>0.99811916442937898</c:v>
                </c:pt>
                <c:pt idx="78">
                  <c:v>0.13660377497987</c:v>
                </c:pt>
                <c:pt idx="79">
                  <c:v>-0.56462432408112895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10-481A-98E3-CE402D2FE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145528"/>
        <c:axId val="598143888"/>
      </c:lineChart>
      <c:catAx>
        <c:axId val="59814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3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981438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5528"/>
        <c:crosses val="autoZero"/>
        <c:crossBetween val="between"/>
      </c:valAx>
      <c:valAx>
        <c:axId val="71960275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719605376"/>
        <c:crosses val="max"/>
        <c:crossBetween val="between"/>
      </c:valAx>
      <c:catAx>
        <c:axId val="719605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96027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2"/>
          <c:tx>
            <c:v>Recession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'[1]Ukraine forecast'!$A$2:$A$73</c:f>
              <c:numCache>
                <c:formatCode>General</c:formatCode>
                <c:ptCount val="72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2003</c:v>
                </c:pt>
                <c:pt idx="5">
                  <c:v>2003</c:v>
                </c:pt>
                <c:pt idx="6">
                  <c:v>2003</c:v>
                </c:pt>
                <c:pt idx="7">
                  <c:v>2003</c:v>
                </c:pt>
                <c:pt idx="8">
                  <c:v>2004</c:v>
                </c:pt>
                <c:pt idx="9">
                  <c:v>2004</c:v>
                </c:pt>
                <c:pt idx="10">
                  <c:v>2004</c:v>
                </c:pt>
                <c:pt idx="11">
                  <c:v>2004</c:v>
                </c:pt>
                <c:pt idx="12">
                  <c:v>2005</c:v>
                </c:pt>
                <c:pt idx="13">
                  <c:v>2005</c:v>
                </c:pt>
                <c:pt idx="14">
                  <c:v>2005</c:v>
                </c:pt>
                <c:pt idx="15">
                  <c:v>2005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2007</c:v>
                </c:pt>
                <c:pt idx="21">
                  <c:v>2007</c:v>
                </c:pt>
                <c:pt idx="22">
                  <c:v>2007</c:v>
                </c:pt>
                <c:pt idx="23">
                  <c:v>2007</c:v>
                </c:pt>
                <c:pt idx="24">
                  <c:v>2008</c:v>
                </c:pt>
                <c:pt idx="25">
                  <c:v>2008</c:v>
                </c:pt>
                <c:pt idx="26">
                  <c:v>2008</c:v>
                </c:pt>
                <c:pt idx="27">
                  <c:v>2008</c:v>
                </c:pt>
                <c:pt idx="28">
                  <c:v>2009</c:v>
                </c:pt>
                <c:pt idx="29">
                  <c:v>2009</c:v>
                </c:pt>
                <c:pt idx="30">
                  <c:v>2009</c:v>
                </c:pt>
                <c:pt idx="31">
                  <c:v>2009</c:v>
                </c:pt>
                <c:pt idx="32">
                  <c:v>2010</c:v>
                </c:pt>
                <c:pt idx="33">
                  <c:v>2010</c:v>
                </c:pt>
                <c:pt idx="34">
                  <c:v>2010</c:v>
                </c:pt>
                <c:pt idx="35">
                  <c:v>2010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2015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2018</c:v>
                </c:pt>
                <c:pt idx="65">
                  <c:v>2018</c:v>
                </c:pt>
                <c:pt idx="66">
                  <c:v>2018</c:v>
                </c:pt>
                <c:pt idx="67">
                  <c:v>2018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</c:numCache>
            </c:numRef>
          </c:cat>
          <c:val>
            <c:numRef>
              <c:f>'OLS modelling for Ukraine'!$D$3:$D$74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E96-9EA1-40161CA15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640341808"/>
        <c:axId val="640346072"/>
      </c:barChart>
      <c:lineChart>
        <c:grouping val="standard"/>
        <c:varyColors val="0"/>
        <c:ser>
          <c:idx val="0"/>
          <c:order val="0"/>
          <c:tx>
            <c:strRef>
              <c:f>'OLS modelling for Ukraine'!$H$1</c:f>
              <c:strCache>
                <c:ptCount val="1"/>
                <c:pt idx="0">
                  <c:v>Forecast of GDP growth rate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'[1]Ukraine forecast'!$A$2:$A$73</c:f>
              <c:numCache>
                <c:formatCode>General</c:formatCode>
                <c:ptCount val="72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2003</c:v>
                </c:pt>
                <c:pt idx="5">
                  <c:v>2003</c:v>
                </c:pt>
                <c:pt idx="6">
                  <c:v>2003</c:v>
                </c:pt>
                <c:pt idx="7">
                  <c:v>2003</c:v>
                </c:pt>
                <c:pt idx="8">
                  <c:v>2004</c:v>
                </c:pt>
                <c:pt idx="9">
                  <c:v>2004</c:v>
                </c:pt>
                <c:pt idx="10">
                  <c:v>2004</c:v>
                </c:pt>
                <c:pt idx="11">
                  <c:v>2004</c:v>
                </c:pt>
                <c:pt idx="12">
                  <c:v>2005</c:v>
                </c:pt>
                <c:pt idx="13">
                  <c:v>2005</c:v>
                </c:pt>
                <c:pt idx="14">
                  <c:v>2005</c:v>
                </c:pt>
                <c:pt idx="15">
                  <c:v>2005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2007</c:v>
                </c:pt>
                <c:pt idx="21">
                  <c:v>2007</c:v>
                </c:pt>
                <c:pt idx="22">
                  <c:v>2007</c:v>
                </c:pt>
                <c:pt idx="23">
                  <c:v>2007</c:v>
                </c:pt>
                <c:pt idx="24">
                  <c:v>2008</c:v>
                </c:pt>
                <c:pt idx="25">
                  <c:v>2008</c:v>
                </c:pt>
                <c:pt idx="26">
                  <c:v>2008</c:v>
                </c:pt>
                <c:pt idx="27">
                  <c:v>2008</c:v>
                </c:pt>
                <c:pt idx="28">
                  <c:v>2009</c:v>
                </c:pt>
                <c:pt idx="29">
                  <c:v>2009</c:v>
                </c:pt>
                <c:pt idx="30">
                  <c:v>2009</c:v>
                </c:pt>
                <c:pt idx="31">
                  <c:v>2009</c:v>
                </c:pt>
                <c:pt idx="32">
                  <c:v>2010</c:v>
                </c:pt>
                <c:pt idx="33">
                  <c:v>2010</c:v>
                </c:pt>
                <c:pt idx="34">
                  <c:v>2010</c:v>
                </c:pt>
                <c:pt idx="35">
                  <c:v>2010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2015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2018</c:v>
                </c:pt>
                <c:pt idx="65">
                  <c:v>2018</c:v>
                </c:pt>
                <c:pt idx="66">
                  <c:v>2018</c:v>
                </c:pt>
                <c:pt idx="67">
                  <c:v>2018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</c:numCache>
            </c:numRef>
          </c:cat>
          <c:val>
            <c:numRef>
              <c:f>'OLS modelling for Ukraine'!$H$3:$H$74</c:f>
              <c:numCache>
                <c:formatCode>General</c:formatCode>
                <c:ptCount val="72"/>
                <c:pt idx="60" formatCode="0.00">
                  <c:v>7.4336599153999998</c:v>
                </c:pt>
                <c:pt idx="61" formatCode="0.00">
                  <c:v>6.1636804057999992</c:v>
                </c:pt>
                <c:pt idx="62" formatCode="0.00">
                  <c:v>6.1390664438000009</c:v>
                </c:pt>
                <c:pt idx="63" formatCode="0.00">
                  <c:v>5.3085065240000002</c:v>
                </c:pt>
                <c:pt idx="64" formatCode="0.00">
                  <c:v>3.9960265499999998</c:v>
                </c:pt>
                <c:pt idx="65" formatCode="0.00">
                  <c:v>5.51396745</c:v>
                </c:pt>
                <c:pt idx="66" formatCode="0.00">
                  <c:v>6.2530741371428569</c:v>
                </c:pt>
                <c:pt idx="67" formatCode="0.00">
                  <c:v>4.6591603500000005</c:v>
                </c:pt>
                <c:pt idx="68" formatCode="0.00">
                  <c:v>7.0945969998941179</c:v>
                </c:pt>
                <c:pt idx="69" formatCode="0.00">
                  <c:v>6.2217446021999994</c:v>
                </c:pt>
                <c:pt idx="70" formatCode="0.00">
                  <c:v>7.7140156155777788</c:v>
                </c:pt>
                <c:pt idx="71" formatCode="0.00">
                  <c:v>5.1553108977777793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E8-4E96-9EA1-40161CA15F08}"/>
            </c:ext>
          </c:extLst>
        </c:ser>
        <c:ser>
          <c:idx val="1"/>
          <c:order val="1"/>
          <c:tx>
            <c:strRef>
              <c:f>'OLS modelling for Ukraine'!$C$1</c:f>
              <c:strCache>
                <c:ptCount val="1"/>
                <c:pt idx="0">
                  <c:v>Actual GDP growth rate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'[1]Ukraine forecast'!$A$2:$A$73</c:f>
              <c:numCache>
                <c:formatCode>General</c:formatCode>
                <c:ptCount val="72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2003</c:v>
                </c:pt>
                <c:pt idx="5">
                  <c:v>2003</c:v>
                </c:pt>
                <c:pt idx="6">
                  <c:v>2003</c:v>
                </c:pt>
                <c:pt idx="7">
                  <c:v>2003</c:v>
                </c:pt>
                <c:pt idx="8">
                  <c:v>2004</c:v>
                </c:pt>
                <c:pt idx="9">
                  <c:v>2004</c:v>
                </c:pt>
                <c:pt idx="10">
                  <c:v>2004</c:v>
                </c:pt>
                <c:pt idx="11">
                  <c:v>2004</c:v>
                </c:pt>
                <c:pt idx="12">
                  <c:v>2005</c:v>
                </c:pt>
                <c:pt idx="13">
                  <c:v>2005</c:v>
                </c:pt>
                <c:pt idx="14">
                  <c:v>2005</c:v>
                </c:pt>
                <c:pt idx="15">
                  <c:v>2005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2007</c:v>
                </c:pt>
                <c:pt idx="21">
                  <c:v>2007</c:v>
                </c:pt>
                <c:pt idx="22">
                  <c:v>2007</c:v>
                </c:pt>
                <c:pt idx="23">
                  <c:v>2007</c:v>
                </c:pt>
                <c:pt idx="24">
                  <c:v>2008</c:v>
                </c:pt>
                <c:pt idx="25">
                  <c:v>2008</c:v>
                </c:pt>
                <c:pt idx="26">
                  <c:v>2008</c:v>
                </c:pt>
                <c:pt idx="27">
                  <c:v>2008</c:v>
                </c:pt>
                <c:pt idx="28">
                  <c:v>2009</c:v>
                </c:pt>
                <c:pt idx="29">
                  <c:v>2009</c:v>
                </c:pt>
                <c:pt idx="30">
                  <c:v>2009</c:v>
                </c:pt>
                <c:pt idx="31">
                  <c:v>2009</c:v>
                </c:pt>
                <c:pt idx="32">
                  <c:v>2010</c:v>
                </c:pt>
                <c:pt idx="33">
                  <c:v>2010</c:v>
                </c:pt>
                <c:pt idx="34">
                  <c:v>2010</c:v>
                </c:pt>
                <c:pt idx="35">
                  <c:v>2010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2015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2018</c:v>
                </c:pt>
                <c:pt idx="65">
                  <c:v>2018</c:v>
                </c:pt>
                <c:pt idx="66">
                  <c:v>2018</c:v>
                </c:pt>
                <c:pt idx="67">
                  <c:v>2018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</c:numCache>
            </c:numRef>
          </c:cat>
          <c:val>
            <c:numRef>
              <c:f>'OLS modelling for Ukraine'!$C$3:$C$74</c:f>
              <c:numCache>
                <c:formatCode>0.00</c:formatCode>
                <c:ptCount val="72"/>
                <c:pt idx="0">
                  <c:v>5.8000000000000007</c:v>
                </c:pt>
                <c:pt idx="1">
                  <c:v>4.8</c:v>
                </c:pt>
                <c:pt idx="2">
                  <c:v>4.9000000000000004</c:v>
                </c:pt>
                <c:pt idx="3">
                  <c:v>5.6000000000000005</c:v>
                </c:pt>
                <c:pt idx="4">
                  <c:v>9.3000000000000007</c:v>
                </c:pt>
                <c:pt idx="5">
                  <c:v>11.4</c:v>
                </c:pt>
                <c:pt idx="6">
                  <c:v>5.7</c:v>
                </c:pt>
                <c:pt idx="7">
                  <c:v>12.3</c:v>
                </c:pt>
                <c:pt idx="8">
                  <c:v>13.100000000000001</c:v>
                </c:pt>
                <c:pt idx="9">
                  <c:v>12.7</c:v>
                </c:pt>
                <c:pt idx="10">
                  <c:v>14.000000000000002</c:v>
                </c:pt>
                <c:pt idx="11">
                  <c:v>9</c:v>
                </c:pt>
                <c:pt idx="12">
                  <c:v>5.0999999999999996</c:v>
                </c:pt>
                <c:pt idx="13">
                  <c:v>3.6999999999999997</c:v>
                </c:pt>
                <c:pt idx="14">
                  <c:v>1.6</c:v>
                </c:pt>
                <c:pt idx="15">
                  <c:v>2.2999999999999998</c:v>
                </c:pt>
                <c:pt idx="16">
                  <c:v>4.8</c:v>
                </c:pt>
                <c:pt idx="17">
                  <c:v>7.1</c:v>
                </c:pt>
                <c:pt idx="18">
                  <c:v>7.5</c:v>
                </c:pt>
                <c:pt idx="19">
                  <c:v>9.7000000000000011</c:v>
                </c:pt>
                <c:pt idx="20">
                  <c:v>10.6</c:v>
                </c:pt>
                <c:pt idx="21">
                  <c:v>9.7000000000000011</c:v>
                </c:pt>
                <c:pt idx="22">
                  <c:v>4.3999999999999995</c:v>
                </c:pt>
                <c:pt idx="23">
                  <c:v>6.9</c:v>
                </c:pt>
                <c:pt idx="24">
                  <c:v>8.5</c:v>
                </c:pt>
                <c:pt idx="25">
                  <c:v>6.2</c:v>
                </c:pt>
                <c:pt idx="26">
                  <c:v>4.3</c:v>
                </c:pt>
                <c:pt idx="27">
                  <c:v>-7.8</c:v>
                </c:pt>
                <c:pt idx="28">
                  <c:v>-19.600000000000001</c:v>
                </c:pt>
                <c:pt idx="29">
                  <c:v>-17.299999999999997</c:v>
                </c:pt>
                <c:pt idx="30">
                  <c:v>-15.7</c:v>
                </c:pt>
                <c:pt idx="31">
                  <c:v>-6.7</c:v>
                </c:pt>
                <c:pt idx="32">
                  <c:v>4.5</c:v>
                </c:pt>
                <c:pt idx="33">
                  <c:v>5.4</c:v>
                </c:pt>
                <c:pt idx="34">
                  <c:v>3.3000000000000003</c:v>
                </c:pt>
                <c:pt idx="35">
                  <c:v>3.6999999999999997</c:v>
                </c:pt>
                <c:pt idx="36">
                  <c:v>5.5</c:v>
                </c:pt>
                <c:pt idx="37">
                  <c:v>4.3999999999999995</c:v>
                </c:pt>
                <c:pt idx="38">
                  <c:v>6.7</c:v>
                </c:pt>
                <c:pt idx="39">
                  <c:v>5.0999999999999996</c:v>
                </c:pt>
                <c:pt idx="40">
                  <c:v>2.4</c:v>
                </c:pt>
                <c:pt idx="41">
                  <c:v>3</c:v>
                </c:pt>
                <c:pt idx="42">
                  <c:v>-1.5</c:v>
                </c:pt>
                <c:pt idx="43">
                  <c:v>-2.4</c:v>
                </c:pt>
                <c:pt idx="44">
                  <c:v>-1.3</c:v>
                </c:pt>
                <c:pt idx="45">
                  <c:v>-1.2</c:v>
                </c:pt>
                <c:pt idx="46">
                  <c:v>-1.0999999999999999</c:v>
                </c:pt>
                <c:pt idx="47">
                  <c:v>3.4000000000000004</c:v>
                </c:pt>
                <c:pt idx="48">
                  <c:v>-1</c:v>
                </c:pt>
                <c:pt idx="49">
                  <c:v>-4.3</c:v>
                </c:pt>
                <c:pt idx="50">
                  <c:v>-5.3</c:v>
                </c:pt>
                <c:pt idx="51">
                  <c:v>-14.399999999999999</c:v>
                </c:pt>
                <c:pt idx="52">
                  <c:v>-16</c:v>
                </c:pt>
                <c:pt idx="53">
                  <c:v>-14.499999999999998</c:v>
                </c:pt>
                <c:pt idx="54">
                  <c:v>-7.0000000000000009</c:v>
                </c:pt>
                <c:pt idx="55">
                  <c:v>-2.4</c:v>
                </c:pt>
                <c:pt idx="56">
                  <c:v>0.1</c:v>
                </c:pt>
                <c:pt idx="57">
                  <c:v>1.7000000000000002</c:v>
                </c:pt>
                <c:pt idx="58">
                  <c:v>2.7</c:v>
                </c:pt>
                <c:pt idx="59">
                  <c:v>4.5999999999999996</c:v>
                </c:pt>
                <c:pt idx="60">
                  <c:v>2.8000000000000003</c:v>
                </c:pt>
                <c:pt idx="61">
                  <c:v>2.7</c:v>
                </c:pt>
                <c:pt idx="62">
                  <c:v>2.2999999999999998</c:v>
                </c:pt>
                <c:pt idx="63">
                  <c:v>2.1999999999999997</c:v>
                </c:pt>
                <c:pt idx="64">
                  <c:v>3.3000000000000003</c:v>
                </c:pt>
                <c:pt idx="65">
                  <c:v>3.8</c:v>
                </c:pt>
                <c:pt idx="66">
                  <c:v>2.8000000000000003</c:v>
                </c:pt>
                <c:pt idx="67">
                  <c:v>3.5000000000000004</c:v>
                </c:pt>
                <c:pt idx="68">
                  <c:v>2.5</c:v>
                </c:pt>
                <c:pt idx="69">
                  <c:v>4.5999999999999996</c:v>
                </c:pt>
                <c:pt idx="70">
                  <c:v>4.1000000000000005</c:v>
                </c:pt>
                <c:pt idx="71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E8-4E96-9EA1-40161CA15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145528"/>
        <c:axId val="598143888"/>
      </c:lineChart>
      <c:catAx>
        <c:axId val="59814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3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98143888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5528"/>
        <c:crosses val="autoZero"/>
        <c:crossBetween val="between"/>
      </c:valAx>
      <c:valAx>
        <c:axId val="640346072"/>
        <c:scaling>
          <c:orientation val="minMax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640341808"/>
        <c:crosses val="max"/>
        <c:crossBetween val="between"/>
      </c:valAx>
      <c:catAx>
        <c:axId val="640341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40346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2"/>
          <c:tx>
            <c:v>Recessions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'[2]Greece forecast'!$A$2:$A$89</c:f>
              <c:numCache>
                <c:formatCode>General</c:formatCode>
                <c:ptCount val="88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2009</c:v>
                </c:pt>
                <c:pt idx="45">
                  <c:v>2009</c:v>
                </c:pt>
                <c:pt idx="46">
                  <c:v>2009</c:v>
                </c:pt>
                <c:pt idx="47">
                  <c:v>2009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</c:numCache>
            </c:numRef>
          </c:cat>
          <c:val>
            <c:numRef>
              <c:f>'[2]Greece forecast'!$D$2:$D$89</c:f>
              <c:numCache>
                <c:formatCode>General</c:formatCode>
                <c:ptCount val="8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41-45E0-A855-F29E83EE9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145528"/>
        <c:axId val="598143888"/>
      </c:barChart>
      <c:lineChart>
        <c:grouping val="standard"/>
        <c:varyColors val="0"/>
        <c:ser>
          <c:idx val="0"/>
          <c:order val="0"/>
          <c:tx>
            <c:v>Out-of-sample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'[2]Greece forecast'!$A$2:$A$89</c:f>
              <c:numCache>
                <c:formatCode>General</c:formatCode>
                <c:ptCount val="88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2009</c:v>
                </c:pt>
                <c:pt idx="45">
                  <c:v>2009</c:v>
                </c:pt>
                <c:pt idx="46">
                  <c:v>2009</c:v>
                </c:pt>
                <c:pt idx="47">
                  <c:v>2009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</c:numCache>
            </c:numRef>
          </c:cat>
          <c:val>
            <c:numRef>
              <c:f>'[2]Greece forecast'!$B$2:$B$89</c:f>
              <c:numCache>
                <c:formatCode>General</c:formatCode>
                <c:ptCount val="88"/>
                <c:pt idx="76">
                  <c:v>0.33387674314392202</c:v>
                </c:pt>
                <c:pt idx="77">
                  <c:v>0.130179038166573</c:v>
                </c:pt>
                <c:pt idx="78">
                  <c:v>0.155039517664569</c:v>
                </c:pt>
                <c:pt idx="79">
                  <c:v>0.123288034784445</c:v>
                </c:pt>
                <c:pt idx="80">
                  <c:v>0.10377849788267</c:v>
                </c:pt>
                <c:pt idx="81">
                  <c:v>0.218180131146543</c:v>
                </c:pt>
                <c:pt idx="82">
                  <c:v>0.16308399603717899</c:v>
                </c:pt>
                <c:pt idx="83">
                  <c:v>0.15051162278297001</c:v>
                </c:pt>
                <c:pt idx="84">
                  <c:v>0.23280593271393199</c:v>
                </c:pt>
                <c:pt idx="85">
                  <c:v>0.14167039836977699</c:v>
                </c:pt>
                <c:pt idx="86">
                  <c:v>0.27716659159329798</c:v>
                </c:pt>
                <c:pt idx="87">
                  <c:v>0.52670646843320301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41-45E0-A855-F29E83EE94A0}"/>
            </c:ext>
          </c:extLst>
        </c:ser>
        <c:ser>
          <c:idx val="1"/>
          <c:order val="1"/>
          <c:tx>
            <c:v>In-sample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'[2]Greece forecast'!$A$2:$A$89</c:f>
              <c:numCache>
                <c:formatCode>General</c:formatCode>
                <c:ptCount val="88"/>
                <c:pt idx="0">
                  <c:v>1998</c:v>
                </c:pt>
                <c:pt idx="1">
                  <c:v>1998</c:v>
                </c:pt>
                <c:pt idx="2">
                  <c:v>1998</c:v>
                </c:pt>
                <c:pt idx="3">
                  <c:v>1998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  <c:pt idx="11">
                  <c:v>2000</c:v>
                </c:pt>
                <c:pt idx="12">
                  <c:v>2001</c:v>
                </c:pt>
                <c:pt idx="13">
                  <c:v>2001</c:v>
                </c:pt>
                <c:pt idx="14">
                  <c:v>2001</c:v>
                </c:pt>
                <c:pt idx="15">
                  <c:v>2001</c:v>
                </c:pt>
                <c:pt idx="16">
                  <c:v>2002</c:v>
                </c:pt>
                <c:pt idx="17">
                  <c:v>2002</c:v>
                </c:pt>
                <c:pt idx="18">
                  <c:v>2002</c:v>
                </c:pt>
                <c:pt idx="19">
                  <c:v>2002</c:v>
                </c:pt>
                <c:pt idx="20">
                  <c:v>2003</c:v>
                </c:pt>
                <c:pt idx="21">
                  <c:v>2003</c:v>
                </c:pt>
                <c:pt idx="22">
                  <c:v>2003</c:v>
                </c:pt>
                <c:pt idx="23">
                  <c:v>2003</c:v>
                </c:pt>
                <c:pt idx="24">
                  <c:v>2004</c:v>
                </c:pt>
                <c:pt idx="25">
                  <c:v>2004</c:v>
                </c:pt>
                <c:pt idx="26">
                  <c:v>2004</c:v>
                </c:pt>
                <c:pt idx="27">
                  <c:v>2004</c:v>
                </c:pt>
                <c:pt idx="28">
                  <c:v>2005</c:v>
                </c:pt>
                <c:pt idx="29">
                  <c:v>2005</c:v>
                </c:pt>
                <c:pt idx="30">
                  <c:v>2005</c:v>
                </c:pt>
                <c:pt idx="31">
                  <c:v>2005</c:v>
                </c:pt>
                <c:pt idx="32">
                  <c:v>2006</c:v>
                </c:pt>
                <c:pt idx="33">
                  <c:v>2006</c:v>
                </c:pt>
                <c:pt idx="34">
                  <c:v>2006</c:v>
                </c:pt>
                <c:pt idx="35">
                  <c:v>2006</c:v>
                </c:pt>
                <c:pt idx="36">
                  <c:v>2007</c:v>
                </c:pt>
                <c:pt idx="37">
                  <c:v>2007</c:v>
                </c:pt>
                <c:pt idx="38">
                  <c:v>2007</c:v>
                </c:pt>
                <c:pt idx="39">
                  <c:v>2007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  <c:pt idx="43">
                  <c:v>2008</c:v>
                </c:pt>
                <c:pt idx="44">
                  <c:v>2009</c:v>
                </c:pt>
                <c:pt idx="45">
                  <c:v>2009</c:v>
                </c:pt>
                <c:pt idx="46">
                  <c:v>2009</c:v>
                </c:pt>
                <c:pt idx="47">
                  <c:v>2009</c:v>
                </c:pt>
                <c:pt idx="48">
                  <c:v>2010</c:v>
                </c:pt>
                <c:pt idx="49">
                  <c:v>2010</c:v>
                </c:pt>
                <c:pt idx="50">
                  <c:v>2010</c:v>
                </c:pt>
                <c:pt idx="51">
                  <c:v>2010</c:v>
                </c:pt>
                <c:pt idx="52">
                  <c:v>2011</c:v>
                </c:pt>
                <c:pt idx="53">
                  <c:v>2011</c:v>
                </c:pt>
                <c:pt idx="54">
                  <c:v>2011</c:v>
                </c:pt>
                <c:pt idx="55">
                  <c:v>2011</c:v>
                </c:pt>
                <c:pt idx="56">
                  <c:v>2012</c:v>
                </c:pt>
                <c:pt idx="57">
                  <c:v>2012</c:v>
                </c:pt>
                <c:pt idx="58">
                  <c:v>2012</c:v>
                </c:pt>
                <c:pt idx="59">
                  <c:v>2012</c:v>
                </c:pt>
                <c:pt idx="60">
                  <c:v>2013</c:v>
                </c:pt>
                <c:pt idx="61">
                  <c:v>2013</c:v>
                </c:pt>
                <c:pt idx="62">
                  <c:v>2013</c:v>
                </c:pt>
                <c:pt idx="63">
                  <c:v>2013</c:v>
                </c:pt>
                <c:pt idx="64">
                  <c:v>2014</c:v>
                </c:pt>
                <c:pt idx="65">
                  <c:v>2014</c:v>
                </c:pt>
                <c:pt idx="66">
                  <c:v>2014</c:v>
                </c:pt>
                <c:pt idx="67">
                  <c:v>2014</c:v>
                </c:pt>
                <c:pt idx="68">
                  <c:v>2015</c:v>
                </c:pt>
                <c:pt idx="69">
                  <c:v>2015</c:v>
                </c:pt>
                <c:pt idx="70">
                  <c:v>2015</c:v>
                </c:pt>
                <c:pt idx="71">
                  <c:v>2015</c:v>
                </c:pt>
                <c:pt idx="72">
                  <c:v>2016</c:v>
                </c:pt>
                <c:pt idx="73">
                  <c:v>2016</c:v>
                </c:pt>
                <c:pt idx="74">
                  <c:v>2016</c:v>
                </c:pt>
                <c:pt idx="75">
                  <c:v>2016</c:v>
                </c:pt>
                <c:pt idx="76">
                  <c:v>2017</c:v>
                </c:pt>
                <c:pt idx="77">
                  <c:v>2017</c:v>
                </c:pt>
                <c:pt idx="78">
                  <c:v>2017</c:v>
                </c:pt>
                <c:pt idx="79">
                  <c:v>2017</c:v>
                </c:pt>
                <c:pt idx="80">
                  <c:v>2018</c:v>
                </c:pt>
                <c:pt idx="81">
                  <c:v>2018</c:v>
                </c:pt>
                <c:pt idx="82">
                  <c:v>2018</c:v>
                </c:pt>
                <c:pt idx="83">
                  <c:v>2018</c:v>
                </c:pt>
                <c:pt idx="84">
                  <c:v>2019</c:v>
                </c:pt>
                <c:pt idx="85">
                  <c:v>2019</c:v>
                </c:pt>
                <c:pt idx="86">
                  <c:v>2019</c:v>
                </c:pt>
                <c:pt idx="87">
                  <c:v>2019</c:v>
                </c:pt>
              </c:numCache>
            </c:numRef>
          </c:cat>
          <c:val>
            <c:numRef>
              <c:f>'[2]Greece forecast'!$C$2:$C$89</c:f>
              <c:numCache>
                <c:formatCode>General</c:formatCode>
                <c:ptCount val="88"/>
                <c:pt idx="1">
                  <c:v>0.82604593152873595</c:v>
                </c:pt>
                <c:pt idx="2">
                  <c:v>0.90266965983105596</c:v>
                </c:pt>
                <c:pt idx="3">
                  <c:v>0.91356510890752995</c:v>
                </c:pt>
                <c:pt idx="4">
                  <c:v>0.91833001756655197</c:v>
                </c:pt>
                <c:pt idx="5">
                  <c:v>0.88053211584905799</c:v>
                </c:pt>
                <c:pt idx="6">
                  <c:v>0.87394942076471605</c:v>
                </c:pt>
                <c:pt idx="7">
                  <c:v>0.76613603840299405</c:v>
                </c:pt>
                <c:pt idx="8">
                  <c:v>0.81193648460978096</c:v>
                </c:pt>
                <c:pt idx="9">
                  <c:v>0.75648308567871003</c:v>
                </c:pt>
                <c:pt idx="10">
                  <c:v>0.57206449542154603</c:v>
                </c:pt>
                <c:pt idx="11">
                  <c:v>0.53901865178739305</c:v>
                </c:pt>
                <c:pt idx="12">
                  <c:v>0.358588065437415</c:v>
                </c:pt>
                <c:pt idx="13">
                  <c:v>0.45880117248805102</c:v>
                </c:pt>
                <c:pt idx="14">
                  <c:v>0.494210580092518</c:v>
                </c:pt>
                <c:pt idx="15">
                  <c:v>0.62331742502707299</c:v>
                </c:pt>
                <c:pt idx="16">
                  <c:v>0.65492098839011503</c:v>
                </c:pt>
                <c:pt idx="17">
                  <c:v>0.26827532103370499</c:v>
                </c:pt>
                <c:pt idx="18">
                  <c:v>0.41873693681754598</c:v>
                </c:pt>
                <c:pt idx="19">
                  <c:v>0.33996103865598898</c:v>
                </c:pt>
                <c:pt idx="20">
                  <c:v>0.183922677212319</c:v>
                </c:pt>
                <c:pt idx="21">
                  <c:v>0.21338029265144601</c:v>
                </c:pt>
                <c:pt idx="22">
                  <c:v>0.21848739317062801</c:v>
                </c:pt>
                <c:pt idx="23">
                  <c:v>8.2578816355613399E-2</c:v>
                </c:pt>
                <c:pt idx="24">
                  <c:v>9.2343127049144297E-2</c:v>
                </c:pt>
                <c:pt idx="25">
                  <c:v>0.233305786490075</c:v>
                </c:pt>
                <c:pt idx="26">
                  <c:v>0.16968509708805299</c:v>
                </c:pt>
                <c:pt idx="27">
                  <c:v>0.461962871202384</c:v>
                </c:pt>
                <c:pt idx="28">
                  <c:v>0.78645200119624603</c:v>
                </c:pt>
                <c:pt idx="29">
                  <c:v>0.74217619643000099</c:v>
                </c:pt>
                <c:pt idx="30">
                  <c:v>0.75103910490585402</c:v>
                </c:pt>
                <c:pt idx="31">
                  <c:v>0.62303596946495698</c:v>
                </c:pt>
                <c:pt idx="32">
                  <c:v>0.14194338774243001</c:v>
                </c:pt>
                <c:pt idx="33">
                  <c:v>0.122844141629954</c:v>
                </c:pt>
                <c:pt idx="34">
                  <c:v>0.204141414609218</c:v>
                </c:pt>
                <c:pt idx="35">
                  <c:v>5.6410861731191003E-2</c:v>
                </c:pt>
                <c:pt idx="36">
                  <c:v>0.48045428035466797</c:v>
                </c:pt>
                <c:pt idx="37">
                  <c:v>0.14484804099856499</c:v>
                </c:pt>
                <c:pt idx="38">
                  <c:v>0.26194468349320399</c:v>
                </c:pt>
                <c:pt idx="39">
                  <c:v>0.65380291379114697</c:v>
                </c:pt>
                <c:pt idx="40">
                  <c:v>0.46650374435898101</c:v>
                </c:pt>
                <c:pt idx="41">
                  <c:v>0.85462602539138099</c:v>
                </c:pt>
                <c:pt idx="42">
                  <c:v>0.81346620366224898</c:v>
                </c:pt>
                <c:pt idx="43">
                  <c:v>0.88109871565686204</c:v>
                </c:pt>
                <c:pt idx="44">
                  <c:v>0.99852736743509996</c:v>
                </c:pt>
                <c:pt idx="45">
                  <c:v>0.92897935259548703</c:v>
                </c:pt>
                <c:pt idx="46">
                  <c:v>0.95242033941828697</c:v>
                </c:pt>
                <c:pt idx="47">
                  <c:v>0.86358802753146602</c:v>
                </c:pt>
                <c:pt idx="48">
                  <c:v>0.46664134557032599</c:v>
                </c:pt>
                <c:pt idx="49">
                  <c:v>0.94923591345218505</c:v>
                </c:pt>
                <c:pt idx="50">
                  <c:v>0.99093265898259297</c:v>
                </c:pt>
                <c:pt idx="51">
                  <c:v>0.99327875923731301</c:v>
                </c:pt>
                <c:pt idx="52">
                  <c:v>0.99804019353131102</c:v>
                </c:pt>
                <c:pt idx="53">
                  <c:v>0.98615702559545604</c:v>
                </c:pt>
                <c:pt idx="54">
                  <c:v>0.92151039349458197</c:v>
                </c:pt>
                <c:pt idx="55">
                  <c:v>0.98464405412495404</c:v>
                </c:pt>
                <c:pt idx="56">
                  <c:v>0.90554131766486101</c:v>
                </c:pt>
                <c:pt idx="57">
                  <c:v>0.74739703888347897</c:v>
                </c:pt>
                <c:pt idx="58">
                  <c:v>0.63947831547248402</c:v>
                </c:pt>
                <c:pt idx="59">
                  <c:v>0.17939466886462299</c:v>
                </c:pt>
                <c:pt idx="60">
                  <c:v>0.645471548973785</c:v>
                </c:pt>
                <c:pt idx="61">
                  <c:v>0.58222863615236198</c:v>
                </c:pt>
                <c:pt idx="62">
                  <c:v>0.42792763710416498</c:v>
                </c:pt>
                <c:pt idx="63">
                  <c:v>0.50347912501080505</c:v>
                </c:pt>
                <c:pt idx="64">
                  <c:v>0.208635063621879</c:v>
                </c:pt>
                <c:pt idx="65">
                  <c:v>0.25415249770932402</c:v>
                </c:pt>
                <c:pt idx="66">
                  <c:v>0.22372519948966299</c:v>
                </c:pt>
                <c:pt idx="67">
                  <c:v>0.29196944927180102</c:v>
                </c:pt>
                <c:pt idx="68">
                  <c:v>0.29112987785382</c:v>
                </c:pt>
                <c:pt idx="69">
                  <c:v>0.17955533674771801</c:v>
                </c:pt>
                <c:pt idx="70">
                  <c:v>0.53442635594281795</c:v>
                </c:pt>
                <c:pt idx="71">
                  <c:v>0.296621111926819</c:v>
                </c:pt>
                <c:pt idx="72">
                  <c:v>0.43519246192587602</c:v>
                </c:pt>
                <c:pt idx="73">
                  <c:v>0.42538323196209799</c:v>
                </c:pt>
                <c:pt idx="74">
                  <c:v>0.20623529009942701</c:v>
                </c:pt>
                <c:pt idx="75">
                  <c:v>0.307109049609813</c:v>
                </c:pt>
                <c:pt idx="76">
                  <c:v>0.33387674314392202</c:v>
                </c:pt>
                <c:pt idx="77">
                  <c:v>0.13949906770752599</c:v>
                </c:pt>
                <c:pt idx="78">
                  <c:v>0.17169382776498801</c:v>
                </c:pt>
                <c:pt idx="79">
                  <c:v>0.14610143137819601</c:v>
                </c:pt>
                <c:pt idx="80">
                  <c:v>0.129944673536664</c:v>
                </c:pt>
                <c:pt idx="81">
                  <c:v>0.26518318702542698</c:v>
                </c:pt>
                <c:pt idx="82">
                  <c:v>0.21631447572597901</c:v>
                </c:pt>
                <c:pt idx="83">
                  <c:v>0.21441405632538699</c:v>
                </c:pt>
                <c:pt idx="84">
                  <c:v>0.25187542843912297</c:v>
                </c:pt>
                <c:pt idx="85">
                  <c:v>0.13063353053591401</c:v>
                </c:pt>
                <c:pt idx="86">
                  <c:v>0.21012538780377901</c:v>
                </c:pt>
                <c:pt idx="87">
                  <c:v>0.391022236478062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41-45E0-A855-F29E83EE9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145528"/>
        <c:axId val="598143888"/>
      </c:lineChart>
      <c:catAx>
        <c:axId val="59814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3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98143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2"/>
          <c:tx>
            <c:v>Recession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[2]India_forecast!$A$2:$A$81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[2]India_forecast!$D$2:$D$81</c:f>
              <c:numCache>
                <c:formatCode>General</c:formatCode>
                <c:ptCount val="8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5-4CD2-9D2B-20776970D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145528"/>
        <c:axId val="598143888"/>
      </c:barChart>
      <c:lineChart>
        <c:grouping val="standard"/>
        <c:varyColors val="0"/>
        <c:ser>
          <c:idx val="0"/>
          <c:order val="0"/>
          <c:tx>
            <c:v>In-sample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[2]India_forecast!$A$2:$A$81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[2]India_forecast!$C$2:$C$81</c:f>
              <c:numCache>
                <c:formatCode>General</c:formatCode>
                <c:ptCount val="80"/>
                <c:pt idx="0">
                  <c:v>0.55702475425570896</c:v>
                </c:pt>
                <c:pt idx="1">
                  <c:v>0.75168347292126603</c:v>
                </c:pt>
                <c:pt idx="2">
                  <c:v>0.78367505279261696</c:v>
                </c:pt>
                <c:pt idx="3">
                  <c:v>0.91232323022446105</c:v>
                </c:pt>
                <c:pt idx="4">
                  <c:v>0.962954760882481</c:v>
                </c:pt>
                <c:pt idx="5">
                  <c:v>0.84499899603573603</c:v>
                </c:pt>
                <c:pt idx="6">
                  <c:v>0.66831363487937701</c:v>
                </c:pt>
                <c:pt idx="7">
                  <c:v>0.64779866079494697</c:v>
                </c:pt>
                <c:pt idx="8">
                  <c:v>0.539907459693868</c:v>
                </c:pt>
                <c:pt idx="9">
                  <c:v>0.76204279474687098</c:v>
                </c:pt>
                <c:pt idx="10">
                  <c:v>0.79495938813443101</c:v>
                </c:pt>
                <c:pt idx="11">
                  <c:v>0.98341154836744005</c:v>
                </c:pt>
                <c:pt idx="12">
                  <c:v>0.954010837395737</c:v>
                </c:pt>
                <c:pt idx="13">
                  <c:v>0.81243715591324395</c:v>
                </c:pt>
                <c:pt idx="14">
                  <c:v>0.57135353647489495</c:v>
                </c:pt>
                <c:pt idx="15">
                  <c:v>0.16014787952947401</c:v>
                </c:pt>
                <c:pt idx="16">
                  <c:v>0.32959798265881302</c:v>
                </c:pt>
                <c:pt idx="17">
                  <c:v>0.24193311289969799</c:v>
                </c:pt>
                <c:pt idx="18">
                  <c:v>0.26467559112067202</c:v>
                </c:pt>
                <c:pt idx="19">
                  <c:v>0.44483684598951601</c:v>
                </c:pt>
                <c:pt idx="20">
                  <c:v>0.23853140807801801</c:v>
                </c:pt>
                <c:pt idx="21">
                  <c:v>0.13625898121420299</c:v>
                </c:pt>
                <c:pt idx="22">
                  <c:v>0.17881304945514501</c:v>
                </c:pt>
                <c:pt idx="23">
                  <c:v>0.23095693230441999</c:v>
                </c:pt>
                <c:pt idx="24">
                  <c:v>0.106088520953</c:v>
                </c:pt>
                <c:pt idx="25">
                  <c:v>0.200314681478589</c:v>
                </c:pt>
                <c:pt idx="26">
                  <c:v>0.114629518488815</c:v>
                </c:pt>
                <c:pt idx="27">
                  <c:v>0.30045652384791099</c:v>
                </c:pt>
                <c:pt idx="28">
                  <c:v>0.27729212058386998</c:v>
                </c:pt>
                <c:pt idx="29">
                  <c:v>9.3074804715951601E-2</c:v>
                </c:pt>
                <c:pt idx="30">
                  <c:v>0.22637310749821499</c:v>
                </c:pt>
                <c:pt idx="31">
                  <c:v>0.125876573215916</c:v>
                </c:pt>
                <c:pt idx="32">
                  <c:v>0.27292873939434797</c:v>
                </c:pt>
                <c:pt idx="33">
                  <c:v>0.71125144711008204</c:v>
                </c:pt>
                <c:pt idx="34">
                  <c:v>0.73762608303455501</c:v>
                </c:pt>
                <c:pt idx="35">
                  <c:v>0.96230155508729098</c:v>
                </c:pt>
                <c:pt idx="36">
                  <c:v>0.89553475615854605</c:v>
                </c:pt>
                <c:pt idx="37">
                  <c:v>0.16496167878788801</c:v>
                </c:pt>
                <c:pt idx="38">
                  <c:v>4.7140381206397998E-2</c:v>
                </c:pt>
                <c:pt idx="39">
                  <c:v>5.7586196760229802E-3</c:v>
                </c:pt>
                <c:pt idx="40">
                  <c:v>4.0422297421516203E-6</c:v>
                </c:pt>
                <c:pt idx="41">
                  <c:v>8.2488991662945602E-3</c:v>
                </c:pt>
                <c:pt idx="42">
                  <c:v>1.22810407660376E-2</c:v>
                </c:pt>
                <c:pt idx="43">
                  <c:v>2.9646918429850299E-2</c:v>
                </c:pt>
                <c:pt idx="44">
                  <c:v>5.2735374445522502E-2</c:v>
                </c:pt>
                <c:pt idx="45">
                  <c:v>0.18246356621645901</c:v>
                </c:pt>
                <c:pt idx="46">
                  <c:v>0.53760293446807805</c:v>
                </c:pt>
                <c:pt idx="47">
                  <c:v>0.60930547845169203</c:v>
                </c:pt>
                <c:pt idx="48">
                  <c:v>0.76046911665725503</c:v>
                </c:pt>
                <c:pt idx="49">
                  <c:v>0.686122898573712</c:v>
                </c:pt>
                <c:pt idx="50">
                  <c:v>0.392707360649246</c:v>
                </c:pt>
                <c:pt idx="51">
                  <c:v>0.423025195730236</c:v>
                </c:pt>
                <c:pt idx="52">
                  <c:v>0.352725825650612</c:v>
                </c:pt>
                <c:pt idx="53">
                  <c:v>0.29490986378829798</c:v>
                </c:pt>
                <c:pt idx="54">
                  <c:v>0.45310230159729997</c:v>
                </c:pt>
                <c:pt idx="55">
                  <c:v>0.12684468215796199</c:v>
                </c:pt>
                <c:pt idx="56">
                  <c:v>0.17842110086059701</c:v>
                </c:pt>
                <c:pt idx="57">
                  <c:v>9.2563666564935906E-2</c:v>
                </c:pt>
                <c:pt idx="58">
                  <c:v>9.2348076565469006E-2</c:v>
                </c:pt>
                <c:pt idx="59">
                  <c:v>0.177679492999085</c:v>
                </c:pt>
                <c:pt idx="60">
                  <c:v>0.13248485610189001</c:v>
                </c:pt>
                <c:pt idx="61">
                  <c:v>8.5547342407029797E-2</c:v>
                </c:pt>
                <c:pt idx="62">
                  <c:v>6.0828441506928399E-2</c:v>
                </c:pt>
                <c:pt idx="63">
                  <c:v>2.17309867349159E-2</c:v>
                </c:pt>
                <c:pt idx="64">
                  <c:v>7.45534239600698E-3</c:v>
                </c:pt>
                <c:pt idx="65">
                  <c:v>7.3497111116802502E-3</c:v>
                </c:pt>
                <c:pt idx="66">
                  <c:v>2.1429164428872299E-2</c:v>
                </c:pt>
                <c:pt idx="67">
                  <c:v>2.9947152844968999E-2</c:v>
                </c:pt>
                <c:pt idx="68">
                  <c:v>5.58451557987115E-2</c:v>
                </c:pt>
                <c:pt idx="69">
                  <c:v>7.4660152332688898E-2</c:v>
                </c:pt>
                <c:pt idx="70">
                  <c:v>5.7974294063449699E-2</c:v>
                </c:pt>
                <c:pt idx="71">
                  <c:v>2.6760941553147601E-2</c:v>
                </c:pt>
                <c:pt idx="72">
                  <c:v>1.9601681915641399E-2</c:v>
                </c:pt>
                <c:pt idx="73">
                  <c:v>2.3361211829178202E-2</c:v>
                </c:pt>
                <c:pt idx="74">
                  <c:v>4.7198166083693503E-2</c:v>
                </c:pt>
                <c:pt idx="75">
                  <c:v>7.4800783752866307E-2</c:v>
                </c:pt>
                <c:pt idx="76">
                  <c:v>3.9826948029747601E-2</c:v>
                </c:pt>
                <c:pt idx="77">
                  <c:v>4.2585663549512098E-2</c:v>
                </c:pt>
                <c:pt idx="78">
                  <c:v>2.3275700894566102E-2</c:v>
                </c:pt>
                <c:pt idx="79">
                  <c:v>2.21088433976547E-2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B5-4CD2-9D2B-20776970D203}"/>
            </c:ext>
          </c:extLst>
        </c:ser>
        <c:ser>
          <c:idx val="1"/>
          <c:order val="1"/>
          <c:tx>
            <c:v>Out-of-sample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[2]India_forecast!$A$2:$A$81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[2]India_forecast!$B$2:$B$81</c:f>
              <c:numCache>
                <c:formatCode>General</c:formatCode>
                <c:ptCount val="80"/>
                <c:pt idx="68">
                  <c:v>5.5845155798711403E-2</c:v>
                </c:pt>
                <c:pt idx="69">
                  <c:v>7.0441053553002106E-2</c:v>
                </c:pt>
                <c:pt idx="70">
                  <c:v>5.0244307059925497E-2</c:v>
                </c:pt>
                <c:pt idx="71">
                  <c:v>2.0781170231306101E-2</c:v>
                </c:pt>
                <c:pt idx="72">
                  <c:v>1.4465146150826899E-2</c:v>
                </c:pt>
                <c:pt idx="73">
                  <c:v>1.6565521644134499E-2</c:v>
                </c:pt>
                <c:pt idx="74">
                  <c:v>0.10196690090448</c:v>
                </c:pt>
                <c:pt idx="75">
                  <c:v>0.22464513500258701</c:v>
                </c:pt>
                <c:pt idx="76">
                  <c:v>0.23663398056139501</c:v>
                </c:pt>
                <c:pt idx="77">
                  <c:v>0.32839333220914402</c:v>
                </c:pt>
                <c:pt idx="78">
                  <c:v>0.37121035801719698</c:v>
                </c:pt>
                <c:pt idx="79">
                  <c:v>0.46744516906617001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B5-4CD2-9D2B-20776970D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145528"/>
        <c:axId val="598143888"/>
      </c:lineChart>
      <c:catAx>
        <c:axId val="59814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3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98143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2"/>
          <c:tx>
            <c:v>Recession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[2]SA_forecast!$A$2:$A$81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[2]SA_forecast!$D$2:$D$81</c:f>
              <c:numCache>
                <c:formatCode>General</c:formatCode>
                <c:ptCount val="8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B-4F36-9A50-3AA84A21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145528"/>
        <c:axId val="598143888"/>
      </c:barChart>
      <c:lineChart>
        <c:grouping val="standard"/>
        <c:varyColors val="0"/>
        <c:ser>
          <c:idx val="0"/>
          <c:order val="0"/>
          <c:tx>
            <c:v>Out-of-sample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[2]SA_forecast!$A$2:$A$81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[2]SA_forecast!$B$2:$B$81</c:f>
              <c:numCache>
                <c:formatCode>General</c:formatCode>
                <c:ptCount val="80"/>
                <c:pt idx="68">
                  <c:v>0.78296032257913795</c:v>
                </c:pt>
                <c:pt idx="69">
                  <c:v>0.40224496949282501</c:v>
                </c:pt>
                <c:pt idx="70">
                  <c:v>0.32764145830450397</c:v>
                </c:pt>
                <c:pt idx="71">
                  <c:v>6.3814151204874395E-2</c:v>
                </c:pt>
                <c:pt idx="72">
                  <c:v>9.0987830159250604E-2</c:v>
                </c:pt>
                <c:pt idx="73">
                  <c:v>0.21832688606539699</c:v>
                </c:pt>
                <c:pt idx="74">
                  <c:v>0.30473209791394801</c:v>
                </c:pt>
                <c:pt idx="75">
                  <c:v>0.75791746551422801</c:v>
                </c:pt>
                <c:pt idx="76">
                  <c:v>0.765229359095844</c:v>
                </c:pt>
                <c:pt idx="77">
                  <c:v>0.61552688879807305</c:v>
                </c:pt>
                <c:pt idx="78">
                  <c:v>0.88108051025363898</c:v>
                </c:pt>
                <c:pt idx="79">
                  <c:v>0.99160425399802798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B-4F36-9A50-3AA84A214606}"/>
            </c:ext>
          </c:extLst>
        </c:ser>
        <c:ser>
          <c:idx val="1"/>
          <c:order val="1"/>
          <c:tx>
            <c:v>In-sample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[2]SA_forecast!$A$2:$A$81</c:f>
              <c:numCache>
                <c:formatCode>General</c:formatCode>
                <c:ptCount val="80"/>
                <c:pt idx="0">
                  <c:v>2000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2001</c:v>
                </c:pt>
                <c:pt idx="5">
                  <c:v>2001</c:v>
                </c:pt>
                <c:pt idx="6">
                  <c:v>2001</c:v>
                </c:pt>
                <c:pt idx="7">
                  <c:v>2001</c:v>
                </c:pt>
                <c:pt idx="8">
                  <c:v>2002</c:v>
                </c:pt>
                <c:pt idx="9">
                  <c:v>2002</c:v>
                </c:pt>
                <c:pt idx="10">
                  <c:v>2002</c:v>
                </c:pt>
                <c:pt idx="11">
                  <c:v>2002</c:v>
                </c:pt>
                <c:pt idx="12">
                  <c:v>2003</c:v>
                </c:pt>
                <c:pt idx="13">
                  <c:v>2003</c:v>
                </c:pt>
                <c:pt idx="14">
                  <c:v>2003</c:v>
                </c:pt>
                <c:pt idx="15">
                  <c:v>2003</c:v>
                </c:pt>
                <c:pt idx="16">
                  <c:v>2004</c:v>
                </c:pt>
                <c:pt idx="17">
                  <c:v>2004</c:v>
                </c:pt>
                <c:pt idx="18">
                  <c:v>2004</c:v>
                </c:pt>
                <c:pt idx="19">
                  <c:v>2004</c:v>
                </c:pt>
                <c:pt idx="20">
                  <c:v>2005</c:v>
                </c:pt>
                <c:pt idx="21">
                  <c:v>2005</c:v>
                </c:pt>
                <c:pt idx="22">
                  <c:v>2005</c:v>
                </c:pt>
                <c:pt idx="23">
                  <c:v>2005</c:v>
                </c:pt>
                <c:pt idx="24">
                  <c:v>2006</c:v>
                </c:pt>
                <c:pt idx="25">
                  <c:v>2006</c:v>
                </c:pt>
                <c:pt idx="26">
                  <c:v>2006</c:v>
                </c:pt>
                <c:pt idx="27">
                  <c:v>2006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2008</c:v>
                </c:pt>
                <c:pt idx="33">
                  <c:v>2008</c:v>
                </c:pt>
                <c:pt idx="34">
                  <c:v>2008</c:v>
                </c:pt>
                <c:pt idx="35">
                  <c:v>2008</c:v>
                </c:pt>
                <c:pt idx="36">
                  <c:v>2009</c:v>
                </c:pt>
                <c:pt idx="37">
                  <c:v>2009</c:v>
                </c:pt>
                <c:pt idx="38">
                  <c:v>2009</c:v>
                </c:pt>
                <c:pt idx="39">
                  <c:v>2009</c:v>
                </c:pt>
                <c:pt idx="40">
                  <c:v>2010</c:v>
                </c:pt>
                <c:pt idx="41">
                  <c:v>2010</c:v>
                </c:pt>
                <c:pt idx="42">
                  <c:v>2010</c:v>
                </c:pt>
                <c:pt idx="43">
                  <c:v>2010</c:v>
                </c:pt>
                <c:pt idx="44">
                  <c:v>2011</c:v>
                </c:pt>
                <c:pt idx="45">
                  <c:v>2011</c:v>
                </c:pt>
                <c:pt idx="46">
                  <c:v>2011</c:v>
                </c:pt>
                <c:pt idx="47">
                  <c:v>2011</c:v>
                </c:pt>
                <c:pt idx="48">
                  <c:v>2012</c:v>
                </c:pt>
                <c:pt idx="49">
                  <c:v>2012</c:v>
                </c:pt>
                <c:pt idx="50">
                  <c:v>2012</c:v>
                </c:pt>
                <c:pt idx="51">
                  <c:v>2012</c:v>
                </c:pt>
                <c:pt idx="52">
                  <c:v>2013</c:v>
                </c:pt>
                <c:pt idx="53">
                  <c:v>2013</c:v>
                </c:pt>
                <c:pt idx="54">
                  <c:v>2013</c:v>
                </c:pt>
                <c:pt idx="55">
                  <c:v>2013</c:v>
                </c:pt>
                <c:pt idx="56">
                  <c:v>2014</c:v>
                </c:pt>
                <c:pt idx="57">
                  <c:v>2014</c:v>
                </c:pt>
                <c:pt idx="58">
                  <c:v>2014</c:v>
                </c:pt>
                <c:pt idx="59">
                  <c:v>2014</c:v>
                </c:pt>
                <c:pt idx="60">
                  <c:v>2015</c:v>
                </c:pt>
                <c:pt idx="61">
                  <c:v>2015</c:v>
                </c:pt>
                <c:pt idx="62">
                  <c:v>2015</c:v>
                </c:pt>
                <c:pt idx="63">
                  <c:v>2015</c:v>
                </c:pt>
                <c:pt idx="64">
                  <c:v>2016</c:v>
                </c:pt>
                <c:pt idx="65">
                  <c:v>2016</c:v>
                </c:pt>
                <c:pt idx="66">
                  <c:v>2016</c:v>
                </c:pt>
                <c:pt idx="67">
                  <c:v>2016</c:v>
                </c:pt>
                <c:pt idx="68">
                  <c:v>2017</c:v>
                </c:pt>
                <c:pt idx="69">
                  <c:v>2017</c:v>
                </c:pt>
                <c:pt idx="70">
                  <c:v>2017</c:v>
                </c:pt>
                <c:pt idx="71">
                  <c:v>2017</c:v>
                </c:pt>
                <c:pt idx="72">
                  <c:v>2018</c:v>
                </c:pt>
                <c:pt idx="73">
                  <c:v>2018</c:v>
                </c:pt>
                <c:pt idx="74">
                  <c:v>2018</c:v>
                </c:pt>
                <c:pt idx="75">
                  <c:v>2018</c:v>
                </c:pt>
                <c:pt idx="76">
                  <c:v>2019</c:v>
                </c:pt>
                <c:pt idx="77">
                  <c:v>2019</c:v>
                </c:pt>
                <c:pt idx="78">
                  <c:v>2019</c:v>
                </c:pt>
                <c:pt idx="79">
                  <c:v>2019</c:v>
                </c:pt>
              </c:numCache>
            </c:numRef>
          </c:cat>
          <c:val>
            <c:numRef>
              <c:f>[2]SA_forecast!$C$2:$C$81</c:f>
              <c:numCache>
                <c:formatCode>General</c:formatCode>
                <c:ptCount val="80"/>
                <c:pt idx="0">
                  <c:v>0</c:v>
                </c:pt>
                <c:pt idx="1">
                  <c:v>2.19675886004622E-3</c:v>
                </c:pt>
                <c:pt idx="2">
                  <c:v>5.9692817234324701E-3</c:v>
                </c:pt>
                <c:pt idx="3">
                  <c:v>5.2373514788432399E-2</c:v>
                </c:pt>
                <c:pt idx="4">
                  <c:v>0.43400300358711602</c:v>
                </c:pt>
                <c:pt idx="5">
                  <c:v>0.70398243896979895</c:v>
                </c:pt>
                <c:pt idx="6">
                  <c:v>0.89452424787060303</c:v>
                </c:pt>
                <c:pt idx="7">
                  <c:v>0.90649658705979197</c:v>
                </c:pt>
                <c:pt idx="8">
                  <c:v>0.92623552660828501</c:v>
                </c:pt>
                <c:pt idx="9">
                  <c:v>0.96207647381806805</c:v>
                </c:pt>
                <c:pt idx="10">
                  <c:v>0.98331362597071104</c:v>
                </c:pt>
                <c:pt idx="11">
                  <c:v>0.99808278739724698</c:v>
                </c:pt>
                <c:pt idx="12">
                  <c:v>0.99999974836185401</c:v>
                </c:pt>
                <c:pt idx="13">
                  <c:v>0.99999845380251995</c:v>
                </c:pt>
                <c:pt idx="14">
                  <c:v>0.87024804163385205</c:v>
                </c:pt>
                <c:pt idx="15">
                  <c:v>0.72553836688626006</c:v>
                </c:pt>
                <c:pt idx="16">
                  <c:v>0.71807123380752302</c:v>
                </c:pt>
                <c:pt idx="17">
                  <c:v>0.337649120089002</c:v>
                </c:pt>
                <c:pt idx="18">
                  <c:v>4.6296234768933298E-3</c:v>
                </c:pt>
                <c:pt idx="19">
                  <c:v>1.9075703094458801E-2</c:v>
                </c:pt>
                <c:pt idx="20">
                  <c:v>9.1867426191409696E-2</c:v>
                </c:pt>
                <c:pt idx="21">
                  <c:v>2.5449055844516399E-2</c:v>
                </c:pt>
                <c:pt idx="22">
                  <c:v>1.37370728857456E-2</c:v>
                </c:pt>
                <c:pt idx="23">
                  <c:v>7.4592494418645794E-2</c:v>
                </c:pt>
                <c:pt idx="24">
                  <c:v>1.4652244791165701E-2</c:v>
                </c:pt>
                <c:pt idx="25">
                  <c:v>9.4580497268311695E-3</c:v>
                </c:pt>
                <c:pt idx="26">
                  <c:v>7.4025571118522199E-3</c:v>
                </c:pt>
                <c:pt idx="27">
                  <c:v>2.9315172718416702E-2</c:v>
                </c:pt>
                <c:pt idx="28">
                  <c:v>0.16323186884400401</c:v>
                </c:pt>
                <c:pt idx="29">
                  <c:v>0.27149423673863099</c:v>
                </c:pt>
                <c:pt idx="30">
                  <c:v>6.1551370806707403E-2</c:v>
                </c:pt>
                <c:pt idx="31">
                  <c:v>0.14302312809114601</c:v>
                </c:pt>
                <c:pt idx="32">
                  <c:v>0.62121225605583197</c:v>
                </c:pt>
                <c:pt idx="33">
                  <c:v>0.275366379979394</c:v>
                </c:pt>
                <c:pt idx="34">
                  <c:v>0.83373966357493101</c:v>
                </c:pt>
                <c:pt idx="35">
                  <c:v>0.99488382056723401</c:v>
                </c:pt>
                <c:pt idx="36">
                  <c:v>0.94865847321268204</c:v>
                </c:pt>
                <c:pt idx="37">
                  <c:v>0.96841702657740503</c:v>
                </c:pt>
                <c:pt idx="38">
                  <c:v>0.98390242716322396</c:v>
                </c:pt>
                <c:pt idx="39">
                  <c:v>0.93833711913512197</c:v>
                </c:pt>
                <c:pt idx="40">
                  <c:v>0.36253130215137802</c:v>
                </c:pt>
                <c:pt idx="41">
                  <c:v>0.11225153344906701</c:v>
                </c:pt>
                <c:pt idx="42">
                  <c:v>7.4109580336434402E-2</c:v>
                </c:pt>
                <c:pt idx="43">
                  <c:v>6.3380796704367503E-3</c:v>
                </c:pt>
                <c:pt idx="44">
                  <c:v>2.4972991994904798E-3</c:v>
                </c:pt>
                <c:pt idx="45">
                  <c:v>1.5975722585839E-2</c:v>
                </c:pt>
                <c:pt idx="46">
                  <c:v>2.2479791043725699E-2</c:v>
                </c:pt>
                <c:pt idx="47">
                  <c:v>4.0280275042951098E-2</c:v>
                </c:pt>
                <c:pt idx="48">
                  <c:v>0.12700726521491501</c:v>
                </c:pt>
                <c:pt idx="49">
                  <c:v>0.124155478760476</c:v>
                </c:pt>
                <c:pt idx="50">
                  <c:v>0.137529131270619</c:v>
                </c:pt>
                <c:pt idx="51">
                  <c:v>0.25781408970938602</c:v>
                </c:pt>
                <c:pt idx="52">
                  <c:v>0.17882322588258001</c:v>
                </c:pt>
                <c:pt idx="53">
                  <c:v>9.4716871078628695E-2</c:v>
                </c:pt>
                <c:pt idx="54">
                  <c:v>2.7459264616707099E-2</c:v>
                </c:pt>
                <c:pt idx="55">
                  <c:v>6.8229314026885701E-2</c:v>
                </c:pt>
                <c:pt idx="56">
                  <c:v>0.23920498816911601</c:v>
                </c:pt>
                <c:pt idx="57">
                  <c:v>0.45435451677705502</c:v>
                </c:pt>
                <c:pt idx="58">
                  <c:v>0.29737762999811601</c:v>
                </c:pt>
                <c:pt idx="59">
                  <c:v>0.30532252720487901</c:v>
                </c:pt>
                <c:pt idx="60">
                  <c:v>0.30115280743874001</c:v>
                </c:pt>
                <c:pt idx="61">
                  <c:v>0.209704164893974</c:v>
                </c:pt>
                <c:pt idx="62">
                  <c:v>0.40084487762716797</c:v>
                </c:pt>
                <c:pt idx="63">
                  <c:v>0.70915944283600796</c:v>
                </c:pt>
                <c:pt idx="64">
                  <c:v>0.95719759281795003</c:v>
                </c:pt>
                <c:pt idx="65">
                  <c:v>0.68951475772146897</c:v>
                </c:pt>
                <c:pt idx="66">
                  <c:v>0.79895777457969497</c:v>
                </c:pt>
                <c:pt idx="67">
                  <c:v>0.89387619824324405</c:v>
                </c:pt>
                <c:pt idx="68">
                  <c:v>0.78296032257913795</c:v>
                </c:pt>
                <c:pt idx="69">
                  <c:v>0.54187280843956398</c:v>
                </c:pt>
                <c:pt idx="70">
                  <c:v>0.53824424204495902</c:v>
                </c:pt>
                <c:pt idx="71">
                  <c:v>0.19841480222487001</c:v>
                </c:pt>
                <c:pt idx="72">
                  <c:v>0.22235507514366101</c:v>
                </c:pt>
                <c:pt idx="73">
                  <c:v>0.308152752761158</c:v>
                </c:pt>
                <c:pt idx="74">
                  <c:v>0.33883292789373698</c:v>
                </c:pt>
                <c:pt idx="75">
                  <c:v>0.79126743869995497</c:v>
                </c:pt>
                <c:pt idx="76">
                  <c:v>0.76701354731979698</c:v>
                </c:pt>
                <c:pt idx="77">
                  <c:v>0.61395775286882104</c:v>
                </c:pt>
                <c:pt idx="78">
                  <c:v>0.86130281684406296</c:v>
                </c:pt>
                <c:pt idx="79">
                  <c:v>0.99067178528889299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3B-4F36-9A50-3AA84A214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145528"/>
        <c:axId val="598143888"/>
      </c:lineChart>
      <c:catAx>
        <c:axId val="59814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3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98143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2"/>
          <c:order val="2"/>
          <c:tx>
            <c:v>Recession</c:v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cat>
            <c:numRef>
              <c:f>'[2]Ukraine forecast'!$A$2:$A$73</c:f>
              <c:numCache>
                <c:formatCode>General</c:formatCode>
                <c:ptCount val="72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2003</c:v>
                </c:pt>
                <c:pt idx="5">
                  <c:v>2003</c:v>
                </c:pt>
                <c:pt idx="6">
                  <c:v>2003</c:v>
                </c:pt>
                <c:pt idx="7">
                  <c:v>2003</c:v>
                </c:pt>
                <c:pt idx="8">
                  <c:v>2004</c:v>
                </c:pt>
                <c:pt idx="9">
                  <c:v>2004</c:v>
                </c:pt>
                <c:pt idx="10">
                  <c:v>2004</c:v>
                </c:pt>
                <c:pt idx="11">
                  <c:v>2004</c:v>
                </c:pt>
                <c:pt idx="12">
                  <c:v>2005</c:v>
                </c:pt>
                <c:pt idx="13">
                  <c:v>2005</c:v>
                </c:pt>
                <c:pt idx="14">
                  <c:v>2005</c:v>
                </c:pt>
                <c:pt idx="15">
                  <c:v>2005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2007</c:v>
                </c:pt>
                <c:pt idx="21">
                  <c:v>2007</c:v>
                </c:pt>
                <c:pt idx="22">
                  <c:v>2007</c:v>
                </c:pt>
                <c:pt idx="23">
                  <c:v>2007</c:v>
                </c:pt>
                <c:pt idx="24">
                  <c:v>2008</c:v>
                </c:pt>
                <c:pt idx="25">
                  <c:v>2008</c:v>
                </c:pt>
                <c:pt idx="26">
                  <c:v>2008</c:v>
                </c:pt>
                <c:pt idx="27">
                  <c:v>2008</c:v>
                </c:pt>
                <c:pt idx="28">
                  <c:v>2009</c:v>
                </c:pt>
                <c:pt idx="29">
                  <c:v>2009</c:v>
                </c:pt>
                <c:pt idx="30">
                  <c:v>2009</c:v>
                </c:pt>
                <c:pt idx="31">
                  <c:v>2009</c:v>
                </c:pt>
                <c:pt idx="32">
                  <c:v>2010</c:v>
                </c:pt>
                <c:pt idx="33">
                  <c:v>2010</c:v>
                </c:pt>
                <c:pt idx="34">
                  <c:v>2010</c:v>
                </c:pt>
                <c:pt idx="35">
                  <c:v>2010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2015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2018</c:v>
                </c:pt>
                <c:pt idx="65">
                  <c:v>2018</c:v>
                </c:pt>
                <c:pt idx="66">
                  <c:v>2018</c:v>
                </c:pt>
                <c:pt idx="67">
                  <c:v>2018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</c:numCache>
            </c:numRef>
          </c:cat>
          <c:val>
            <c:numRef>
              <c:f>'[2]Ukraine forecast'!$D$2:$D$73</c:f>
              <c:numCache>
                <c:formatCode>General</c:formatCode>
                <c:ptCount val="7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E9-47D8-A8BC-FA8C7ACF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98145528"/>
        <c:axId val="598143888"/>
      </c:barChart>
      <c:lineChart>
        <c:grouping val="standard"/>
        <c:varyColors val="0"/>
        <c:ser>
          <c:idx val="0"/>
          <c:order val="0"/>
          <c:tx>
            <c:v>Out-of-sample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'[2]Ukraine forecast'!$A$2:$A$73</c:f>
              <c:numCache>
                <c:formatCode>General</c:formatCode>
                <c:ptCount val="72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2003</c:v>
                </c:pt>
                <c:pt idx="5">
                  <c:v>2003</c:v>
                </c:pt>
                <c:pt idx="6">
                  <c:v>2003</c:v>
                </c:pt>
                <c:pt idx="7">
                  <c:v>2003</c:v>
                </c:pt>
                <c:pt idx="8">
                  <c:v>2004</c:v>
                </c:pt>
                <c:pt idx="9">
                  <c:v>2004</c:v>
                </c:pt>
                <c:pt idx="10">
                  <c:v>2004</c:v>
                </c:pt>
                <c:pt idx="11">
                  <c:v>2004</c:v>
                </c:pt>
                <c:pt idx="12">
                  <c:v>2005</c:v>
                </c:pt>
                <c:pt idx="13">
                  <c:v>2005</c:v>
                </c:pt>
                <c:pt idx="14">
                  <c:v>2005</c:v>
                </c:pt>
                <c:pt idx="15">
                  <c:v>2005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2007</c:v>
                </c:pt>
                <c:pt idx="21">
                  <c:v>2007</c:v>
                </c:pt>
                <c:pt idx="22">
                  <c:v>2007</c:v>
                </c:pt>
                <c:pt idx="23">
                  <c:v>2007</c:v>
                </c:pt>
                <c:pt idx="24">
                  <c:v>2008</c:v>
                </c:pt>
                <c:pt idx="25">
                  <c:v>2008</c:v>
                </c:pt>
                <c:pt idx="26">
                  <c:v>2008</c:v>
                </c:pt>
                <c:pt idx="27">
                  <c:v>2008</c:v>
                </c:pt>
                <c:pt idx="28">
                  <c:v>2009</c:v>
                </c:pt>
                <c:pt idx="29">
                  <c:v>2009</c:v>
                </c:pt>
                <c:pt idx="30">
                  <c:v>2009</c:v>
                </c:pt>
                <c:pt idx="31">
                  <c:v>2009</c:v>
                </c:pt>
                <c:pt idx="32">
                  <c:v>2010</c:v>
                </c:pt>
                <c:pt idx="33">
                  <c:v>2010</c:v>
                </c:pt>
                <c:pt idx="34">
                  <c:v>2010</c:v>
                </c:pt>
                <c:pt idx="35">
                  <c:v>2010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2015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2018</c:v>
                </c:pt>
                <c:pt idx="65">
                  <c:v>2018</c:v>
                </c:pt>
                <c:pt idx="66">
                  <c:v>2018</c:v>
                </c:pt>
                <c:pt idx="67">
                  <c:v>2018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</c:numCache>
            </c:numRef>
          </c:cat>
          <c:val>
            <c:numRef>
              <c:f>'[2]Ukraine forecast'!$B$2:$B$73</c:f>
              <c:numCache>
                <c:formatCode>General</c:formatCode>
                <c:ptCount val="72"/>
                <c:pt idx="60">
                  <c:v>3.2215370360332403E-2</c:v>
                </c:pt>
                <c:pt idx="61">
                  <c:v>4.3008632068579598E-2</c:v>
                </c:pt>
                <c:pt idx="62">
                  <c:v>6.4241892873227693E-2</c:v>
                </c:pt>
                <c:pt idx="63">
                  <c:v>5.2225562364557401E-2</c:v>
                </c:pt>
                <c:pt idx="64">
                  <c:v>1.0071149307505399E-2</c:v>
                </c:pt>
                <c:pt idx="65">
                  <c:v>4.2819536753059204E-3</c:v>
                </c:pt>
                <c:pt idx="66">
                  <c:v>7.47541827490672E-3</c:v>
                </c:pt>
                <c:pt idx="67">
                  <c:v>1.3508935886489199E-3</c:v>
                </c:pt>
                <c:pt idx="68">
                  <c:v>2.55011198143517E-3</c:v>
                </c:pt>
                <c:pt idx="69">
                  <c:v>5.1756460769836199E-4</c:v>
                </c:pt>
                <c:pt idx="70">
                  <c:v>2.7700491596627198E-3</c:v>
                </c:pt>
                <c:pt idx="71">
                  <c:v>0.11778487749618501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E9-47D8-A8BC-FA8C7ACF6E7D}"/>
            </c:ext>
          </c:extLst>
        </c:ser>
        <c:ser>
          <c:idx val="1"/>
          <c:order val="1"/>
          <c:tx>
            <c:v>In-sample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'[2]Ukraine forecast'!$A$2:$A$73</c:f>
              <c:numCache>
                <c:formatCode>General</c:formatCode>
                <c:ptCount val="72"/>
                <c:pt idx="0">
                  <c:v>2002</c:v>
                </c:pt>
                <c:pt idx="1">
                  <c:v>2002</c:v>
                </c:pt>
                <c:pt idx="2">
                  <c:v>2002</c:v>
                </c:pt>
                <c:pt idx="3">
                  <c:v>2002</c:v>
                </c:pt>
                <c:pt idx="4">
                  <c:v>2003</c:v>
                </c:pt>
                <c:pt idx="5">
                  <c:v>2003</c:v>
                </c:pt>
                <c:pt idx="6">
                  <c:v>2003</c:v>
                </c:pt>
                <c:pt idx="7">
                  <c:v>2003</c:v>
                </c:pt>
                <c:pt idx="8">
                  <c:v>2004</c:v>
                </c:pt>
                <c:pt idx="9">
                  <c:v>2004</c:v>
                </c:pt>
                <c:pt idx="10">
                  <c:v>2004</c:v>
                </c:pt>
                <c:pt idx="11">
                  <c:v>2004</c:v>
                </c:pt>
                <c:pt idx="12">
                  <c:v>2005</c:v>
                </c:pt>
                <c:pt idx="13">
                  <c:v>2005</c:v>
                </c:pt>
                <c:pt idx="14">
                  <c:v>2005</c:v>
                </c:pt>
                <c:pt idx="15">
                  <c:v>2005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2007</c:v>
                </c:pt>
                <c:pt idx="21">
                  <c:v>2007</c:v>
                </c:pt>
                <c:pt idx="22">
                  <c:v>2007</c:v>
                </c:pt>
                <c:pt idx="23">
                  <c:v>2007</c:v>
                </c:pt>
                <c:pt idx="24">
                  <c:v>2008</c:v>
                </c:pt>
                <c:pt idx="25">
                  <c:v>2008</c:v>
                </c:pt>
                <c:pt idx="26">
                  <c:v>2008</c:v>
                </c:pt>
                <c:pt idx="27">
                  <c:v>2008</c:v>
                </c:pt>
                <c:pt idx="28">
                  <c:v>2009</c:v>
                </c:pt>
                <c:pt idx="29">
                  <c:v>2009</c:v>
                </c:pt>
                <c:pt idx="30">
                  <c:v>2009</c:v>
                </c:pt>
                <c:pt idx="31">
                  <c:v>2009</c:v>
                </c:pt>
                <c:pt idx="32">
                  <c:v>2010</c:v>
                </c:pt>
                <c:pt idx="33">
                  <c:v>2010</c:v>
                </c:pt>
                <c:pt idx="34">
                  <c:v>2010</c:v>
                </c:pt>
                <c:pt idx="35">
                  <c:v>2010</c:v>
                </c:pt>
                <c:pt idx="36">
                  <c:v>2011</c:v>
                </c:pt>
                <c:pt idx="37">
                  <c:v>2011</c:v>
                </c:pt>
                <c:pt idx="38">
                  <c:v>2011</c:v>
                </c:pt>
                <c:pt idx="39">
                  <c:v>2011</c:v>
                </c:pt>
                <c:pt idx="40">
                  <c:v>2012</c:v>
                </c:pt>
                <c:pt idx="41">
                  <c:v>2012</c:v>
                </c:pt>
                <c:pt idx="42">
                  <c:v>2012</c:v>
                </c:pt>
                <c:pt idx="43">
                  <c:v>2012</c:v>
                </c:pt>
                <c:pt idx="44">
                  <c:v>2013</c:v>
                </c:pt>
                <c:pt idx="45">
                  <c:v>2013</c:v>
                </c:pt>
                <c:pt idx="46">
                  <c:v>2013</c:v>
                </c:pt>
                <c:pt idx="47">
                  <c:v>2013</c:v>
                </c:pt>
                <c:pt idx="48">
                  <c:v>2014</c:v>
                </c:pt>
                <c:pt idx="49">
                  <c:v>2014</c:v>
                </c:pt>
                <c:pt idx="50">
                  <c:v>2014</c:v>
                </c:pt>
                <c:pt idx="51">
                  <c:v>2014</c:v>
                </c:pt>
                <c:pt idx="52">
                  <c:v>2015</c:v>
                </c:pt>
                <c:pt idx="53">
                  <c:v>2015</c:v>
                </c:pt>
                <c:pt idx="54">
                  <c:v>2015</c:v>
                </c:pt>
                <c:pt idx="55">
                  <c:v>2015</c:v>
                </c:pt>
                <c:pt idx="56">
                  <c:v>2016</c:v>
                </c:pt>
                <c:pt idx="57">
                  <c:v>2016</c:v>
                </c:pt>
                <c:pt idx="58">
                  <c:v>2016</c:v>
                </c:pt>
                <c:pt idx="59">
                  <c:v>2016</c:v>
                </c:pt>
                <c:pt idx="60">
                  <c:v>2017</c:v>
                </c:pt>
                <c:pt idx="61">
                  <c:v>2017</c:v>
                </c:pt>
                <c:pt idx="62">
                  <c:v>2017</c:v>
                </c:pt>
                <c:pt idx="63">
                  <c:v>2017</c:v>
                </c:pt>
                <c:pt idx="64">
                  <c:v>2018</c:v>
                </c:pt>
                <c:pt idx="65">
                  <c:v>2018</c:v>
                </c:pt>
                <c:pt idx="66">
                  <c:v>2018</c:v>
                </c:pt>
                <c:pt idx="67">
                  <c:v>2018</c:v>
                </c:pt>
                <c:pt idx="68">
                  <c:v>2019</c:v>
                </c:pt>
                <c:pt idx="69">
                  <c:v>2019</c:v>
                </c:pt>
                <c:pt idx="70">
                  <c:v>2019</c:v>
                </c:pt>
                <c:pt idx="71">
                  <c:v>2019</c:v>
                </c:pt>
              </c:numCache>
            </c:numRef>
          </c:cat>
          <c:val>
            <c:numRef>
              <c:f>'[2]Ukraine forecast'!$C$2:$C$73</c:f>
              <c:numCache>
                <c:formatCode>General</c:formatCode>
                <c:ptCount val="72"/>
                <c:pt idx="0">
                  <c:v>1.3348911887178699E-4</c:v>
                </c:pt>
                <c:pt idx="1">
                  <c:v>1.02696448412031E-3</c:v>
                </c:pt>
                <c:pt idx="2">
                  <c:v>1.7530302264835401E-3</c:v>
                </c:pt>
                <c:pt idx="3">
                  <c:v>1.78917450206372E-4</c:v>
                </c:pt>
                <c:pt idx="4">
                  <c:v>9.8150600003954399E-5</c:v>
                </c:pt>
                <c:pt idx="5">
                  <c:v>3.1380393172852901E-6</c:v>
                </c:pt>
                <c:pt idx="6">
                  <c:v>5.5784126282691898E-3</c:v>
                </c:pt>
                <c:pt idx="7">
                  <c:v>6.8557212256070699E-6</c:v>
                </c:pt>
                <c:pt idx="8">
                  <c:v>5.8063755410397903E-6</c:v>
                </c:pt>
                <c:pt idx="9">
                  <c:v>2.11226671709141E-7</c:v>
                </c:pt>
                <c:pt idx="10">
                  <c:v>6.1213214497257596E-9</c:v>
                </c:pt>
                <c:pt idx="11">
                  <c:v>1.04106063925191E-4</c:v>
                </c:pt>
                <c:pt idx="12">
                  <c:v>2.6023832652731001E-2</c:v>
                </c:pt>
                <c:pt idx="13">
                  <c:v>3.6580915413258003E-2</c:v>
                </c:pt>
                <c:pt idx="14">
                  <c:v>0.25928810563640697</c:v>
                </c:pt>
                <c:pt idx="15">
                  <c:v>0.18382266750388099</c:v>
                </c:pt>
                <c:pt idx="16">
                  <c:v>6.5824584852595099E-3</c:v>
                </c:pt>
                <c:pt idx="17">
                  <c:v>4.5285636490044402E-4</c:v>
                </c:pt>
                <c:pt idx="18">
                  <c:v>8.0687149603519902E-5</c:v>
                </c:pt>
                <c:pt idx="19">
                  <c:v>1.00089987329354E-5</c:v>
                </c:pt>
                <c:pt idx="20">
                  <c:v>6.4805621713403998E-7</c:v>
                </c:pt>
                <c:pt idx="21">
                  <c:v>2.85880958461604E-6</c:v>
                </c:pt>
                <c:pt idx="22">
                  <c:v>5.2295419108988597E-3</c:v>
                </c:pt>
                <c:pt idx="23">
                  <c:v>2.4093593275431501E-4</c:v>
                </c:pt>
                <c:pt idx="24">
                  <c:v>1.20525659074499E-4</c:v>
                </c:pt>
                <c:pt idx="25">
                  <c:v>2.3087450360259601E-3</c:v>
                </c:pt>
                <c:pt idx="26">
                  <c:v>5.5504833928920701E-2</c:v>
                </c:pt>
                <c:pt idx="27">
                  <c:v>0.96676438135385101</c:v>
                </c:pt>
                <c:pt idx="28">
                  <c:v>0.99999999847491905</c:v>
                </c:pt>
                <c:pt idx="29">
                  <c:v>0.99999972514451896</c:v>
                </c:pt>
                <c:pt idx="30">
                  <c:v>0.99999331349514997</c:v>
                </c:pt>
                <c:pt idx="31">
                  <c:v>0.37360880750258302</c:v>
                </c:pt>
                <c:pt idx="32">
                  <c:v>3.5088841722086202E-4</c:v>
                </c:pt>
                <c:pt idx="33">
                  <c:v>2.0376079062980099E-2</c:v>
                </c:pt>
                <c:pt idx="34">
                  <c:v>0.30026857576023203</c:v>
                </c:pt>
                <c:pt idx="35">
                  <c:v>0.124385054619886</c:v>
                </c:pt>
                <c:pt idx="36">
                  <c:v>3.4625942364687599E-2</c:v>
                </c:pt>
                <c:pt idx="37">
                  <c:v>6.5841672995894496E-2</c:v>
                </c:pt>
                <c:pt idx="38">
                  <c:v>9.7381581525090005E-3</c:v>
                </c:pt>
                <c:pt idx="39">
                  <c:v>1.9906577406958399E-4</c:v>
                </c:pt>
                <c:pt idx="40">
                  <c:v>8.6796014500898994E-2</c:v>
                </c:pt>
                <c:pt idx="41">
                  <c:v>2.9234632659479301E-2</c:v>
                </c:pt>
                <c:pt idx="42">
                  <c:v>0.43939716973465198</c:v>
                </c:pt>
                <c:pt idx="43">
                  <c:v>0.577679622705493</c:v>
                </c:pt>
                <c:pt idx="44">
                  <c:v>0.81199515684480295</c:v>
                </c:pt>
                <c:pt idx="45">
                  <c:v>0.82509471232920695</c:v>
                </c:pt>
                <c:pt idx="46">
                  <c:v>0.79403983105772302</c:v>
                </c:pt>
                <c:pt idx="47">
                  <c:v>0.285326055897208</c:v>
                </c:pt>
                <c:pt idx="48">
                  <c:v>0.54030765528274505</c:v>
                </c:pt>
                <c:pt idx="49">
                  <c:v>0.93839694265567397</c:v>
                </c:pt>
                <c:pt idx="50">
                  <c:v>0.94869360475601505</c:v>
                </c:pt>
                <c:pt idx="51">
                  <c:v>0.99994457450511598</c:v>
                </c:pt>
                <c:pt idx="52">
                  <c:v>0.999986513893377</c:v>
                </c:pt>
                <c:pt idx="53">
                  <c:v>0.99986910921111705</c:v>
                </c:pt>
                <c:pt idx="54">
                  <c:v>0.95067708596782796</c:v>
                </c:pt>
                <c:pt idx="55">
                  <c:v>0.48940254093069402</c:v>
                </c:pt>
                <c:pt idx="56">
                  <c:v>0.112668052181035</c:v>
                </c:pt>
                <c:pt idx="57">
                  <c:v>6.5791949883829304E-2</c:v>
                </c:pt>
                <c:pt idx="58">
                  <c:v>4.3776182461019199E-2</c:v>
                </c:pt>
                <c:pt idx="59">
                  <c:v>1.37163775850029E-2</c:v>
                </c:pt>
                <c:pt idx="60">
                  <c:v>3.2215370360332403E-2</c:v>
                </c:pt>
                <c:pt idx="61">
                  <c:v>4.4925122596259297E-2</c:v>
                </c:pt>
                <c:pt idx="62">
                  <c:v>6.94248371768421E-2</c:v>
                </c:pt>
                <c:pt idx="63">
                  <c:v>6.02145019346274E-2</c:v>
                </c:pt>
                <c:pt idx="64">
                  <c:v>1.39679626263615E-2</c:v>
                </c:pt>
                <c:pt idx="65">
                  <c:v>6.5930862277100398E-3</c:v>
                </c:pt>
                <c:pt idx="66">
                  <c:v>1.12280889291759E-2</c:v>
                </c:pt>
                <c:pt idx="67">
                  <c:v>2.4944451630887201E-3</c:v>
                </c:pt>
                <c:pt idx="68">
                  <c:v>4.5103276337772301E-3</c:v>
                </c:pt>
                <c:pt idx="69">
                  <c:v>1.0678216127872899E-3</c:v>
                </c:pt>
                <c:pt idx="70">
                  <c:v>4.7442056688172798E-3</c:v>
                </c:pt>
                <c:pt idx="71">
                  <c:v>0.13692826892625901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E9-47D8-A8BC-FA8C7ACF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145528"/>
        <c:axId val="598143888"/>
      </c:lineChart>
      <c:catAx>
        <c:axId val="598145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388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5981438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598145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7952</xdr:colOff>
      <xdr:row>9</xdr:row>
      <xdr:rowOff>8413</xdr:rowOff>
    </xdr:from>
    <xdr:ext cx="8605228" cy="35804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9A40B871-C1F5-48CE-B033-63C098D27AD0}"/>
                </a:ext>
              </a:extLst>
            </xdr:cNvPr>
            <xdr:cNvSpPr txBox="1"/>
          </xdr:nvSpPr>
          <xdr:spPr>
            <a:xfrm>
              <a:off x="8118282" y="2322243"/>
              <a:ext cx="8605228" cy="3580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𝐺𝑟𝑜𝑤𝑡h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𝑅𝐸𝐶𝐸𝑆𝑆𝐼𝑂𝑁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𝐼𝑁𝐹𝐿𝐴𝑇𝐼𝑂𝑁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𝑅𝐴𝑇𝐸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−3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5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uk-UA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𝑈𝑁𝐸𝑀𝑃𝐿𝑂𝑌𝑀𝐸𝑁𝑇</m:t>
                            </m:r>
                          </m:e>
                          <m:sub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𝑡</m:t>
                            </m:r>
                            <m:r>
                              <a:rPr lang="en-U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−2</m:t>
                            </m:r>
                          </m:sub>
                        </m:sSub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𝐺𝑅𝑂𝑊𝑇𝐻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uk-U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uk-U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9A40B871-C1F5-48CE-B033-63C098D27AD0}"/>
                </a:ext>
              </a:extLst>
            </xdr:cNvPr>
            <xdr:cNvSpPr txBox="1"/>
          </xdr:nvSpPr>
          <xdr:spPr>
            <a:xfrm>
              <a:off x="8118282" y="2322243"/>
              <a:ext cx="8605228" cy="35804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𝐺𝐷𝑃_𝐺𝑟𝑜𝑤𝑡ℎ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𝑡=𝛽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𝑅𝐸𝐶𝐸𝑆𝑆𝐼𝑂𝑁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𝐼𝑁𝐹𝐿𝐴𝑇𝐼𝑂𝑁_𝑅𝐴𝑇𝐸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𝑡−3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5×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𝑈𝑁𝐸𝑀𝑃𝐿𝑂𝑌𝑀𝐸𝑁𝑇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𝑡−2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𝐺𝐷𝑃 𝐺𝑅𝑂𝑊𝑇𝐻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𝑡−2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uk-U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28575</xdr:colOff>
      <xdr:row>2</xdr:row>
      <xdr:rowOff>28575</xdr:rowOff>
    </xdr:from>
    <xdr:ext cx="5996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6016DBE-7D7B-4CA8-B39F-0C90A753D5DA}"/>
                </a:ext>
              </a:extLst>
            </xdr:cNvPr>
            <xdr:cNvSpPr txBox="1"/>
          </xdr:nvSpPr>
          <xdr:spPr>
            <a:xfrm>
              <a:off x="5695950" y="800100"/>
              <a:ext cx="5996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6016DBE-7D7B-4CA8-B39F-0C90A753D5DA}"/>
                </a:ext>
              </a:extLst>
            </xdr:cNvPr>
            <xdr:cNvSpPr txBox="1"/>
          </xdr:nvSpPr>
          <xdr:spPr>
            <a:xfrm>
              <a:off x="5695950" y="800100"/>
              <a:ext cx="5996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12668</xdr:colOff>
      <xdr:row>3</xdr:row>
      <xdr:rowOff>17938</xdr:rowOff>
    </xdr:from>
    <xdr:ext cx="8258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751AC2E-9D8A-4251-B615-D47258879C5F}"/>
                </a:ext>
              </a:extLst>
            </xdr:cNvPr>
            <xdr:cNvSpPr txBox="1"/>
          </xdr:nvSpPr>
          <xdr:spPr>
            <a:xfrm>
              <a:off x="5680043" y="979963"/>
              <a:ext cx="8258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𝑅𝐸𝐶𝐸𝑆𝑆𝐼𝑂𝑁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751AC2E-9D8A-4251-B615-D47258879C5F}"/>
                </a:ext>
              </a:extLst>
            </xdr:cNvPr>
            <xdr:cNvSpPr txBox="1"/>
          </xdr:nvSpPr>
          <xdr:spPr>
            <a:xfrm>
              <a:off x="5680043" y="979963"/>
              <a:ext cx="8258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𝑅𝐸𝐶𝐸𝑆𝑆𝐼𝑂𝑁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19050</xdr:colOff>
      <xdr:row>4</xdr:row>
      <xdr:rowOff>19050</xdr:rowOff>
    </xdr:from>
    <xdr:ext cx="136306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CAA32562-383D-4B5A-AB7F-AC768EC1C692}"/>
                </a:ext>
              </a:extLst>
            </xdr:cNvPr>
            <xdr:cNvSpPr txBox="1"/>
          </xdr:nvSpPr>
          <xdr:spPr>
            <a:xfrm>
              <a:off x="5686425" y="1171575"/>
              <a:ext cx="13630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𝐼𝑁𝐹𝐿𝐴𝑇𝐼𝑂𝑁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𝑅𝐴𝑇𝐸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−3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CAA32562-383D-4B5A-AB7F-AC768EC1C692}"/>
                </a:ext>
              </a:extLst>
            </xdr:cNvPr>
            <xdr:cNvSpPr txBox="1"/>
          </xdr:nvSpPr>
          <xdr:spPr>
            <a:xfrm>
              <a:off x="5686425" y="1171575"/>
              <a:ext cx="136306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𝐼𝑁𝐹𝐿𝐴𝑇𝐼𝑂𝑁_𝑅𝐴𝑇𝐸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𝑡−3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3143</xdr:colOff>
      <xdr:row>5</xdr:row>
      <xdr:rowOff>8413</xdr:rowOff>
    </xdr:from>
    <xdr:ext cx="13520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2BCCC3F0-C82D-40D2-BBF0-423FBF37CFF2}"/>
                </a:ext>
              </a:extLst>
            </xdr:cNvPr>
            <xdr:cNvSpPr txBox="1"/>
          </xdr:nvSpPr>
          <xdr:spPr>
            <a:xfrm>
              <a:off x="5670518" y="1351438"/>
              <a:ext cx="13520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𝑈𝑁𝐸𝑀𝑃𝐿𝑂𝑌𝑀𝐸𝑁𝑇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2BCCC3F0-C82D-40D2-BBF0-423FBF37CFF2}"/>
                </a:ext>
              </a:extLst>
            </xdr:cNvPr>
            <xdr:cNvSpPr txBox="1"/>
          </xdr:nvSpPr>
          <xdr:spPr>
            <a:xfrm>
              <a:off x="5670518" y="1351438"/>
              <a:ext cx="13520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𝑈𝑁𝐸𝑀𝑃𝐿𝑂𝑌𝑀𝐸𝑁𝑇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𝑡−2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8</xdr:col>
      <xdr:colOff>603218</xdr:colOff>
      <xdr:row>5</xdr:row>
      <xdr:rowOff>179863</xdr:rowOff>
    </xdr:from>
    <xdr:ext cx="111524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479C124-EC58-4917-99FC-0C43265F3D97}"/>
                </a:ext>
              </a:extLst>
            </xdr:cNvPr>
            <xdr:cNvSpPr txBox="1"/>
          </xdr:nvSpPr>
          <xdr:spPr>
            <a:xfrm>
              <a:off x="5660993" y="1522888"/>
              <a:ext cx="111524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𝐺𝑅𝑂𝑊𝑇𝐻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5479C124-EC58-4917-99FC-0C43265F3D97}"/>
                </a:ext>
              </a:extLst>
            </xdr:cNvPr>
            <xdr:cNvSpPr txBox="1"/>
          </xdr:nvSpPr>
          <xdr:spPr>
            <a:xfrm>
              <a:off x="5660993" y="1522888"/>
              <a:ext cx="111524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 𝐺𝑅𝑂𝑊𝑇𝐻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𝑡−2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19050</xdr:colOff>
      <xdr:row>1</xdr:row>
      <xdr:rowOff>47625</xdr:rowOff>
    </xdr:from>
    <xdr:ext cx="61157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097E1C9-E273-43B1-800E-7DEFA1D90734}"/>
                </a:ext>
              </a:extLst>
            </xdr:cNvPr>
            <xdr:cNvSpPr txBox="1"/>
          </xdr:nvSpPr>
          <xdr:spPr>
            <a:xfrm>
              <a:off x="7343775" y="819150"/>
              <a:ext cx="6115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𝐶𝑜𝑛𝑠𝑡𝑎𝑛𝑡</m:t>
                    </m:r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097E1C9-E273-43B1-800E-7DEFA1D90734}"/>
                </a:ext>
              </a:extLst>
            </xdr:cNvPr>
            <xdr:cNvSpPr txBox="1"/>
          </xdr:nvSpPr>
          <xdr:spPr>
            <a:xfrm>
              <a:off x="7343775" y="819150"/>
              <a:ext cx="6115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𝐶𝑜𝑛𝑠𝑡𝑎𝑛𝑡</a:t>
              </a:r>
              <a:endParaRPr lang="uk-UA" sz="1100"/>
            </a:p>
          </xdr:txBody>
        </xdr:sp>
      </mc:Fallback>
    </mc:AlternateContent>
    <xdr:clientData/>
  </xdr:oneCellAnchor>
  <xdr:twoCellAnchor>
    <xdr:from>
      <xdr:col>9</xdr:col>
      <xdr:colOff>0</xdr:colOff>
      <xdr:row>12</xdr:row>
      <xdr:rowOff>0</xdr:rowOff>
    </xdr:from>
    <xdr:to>
      <xdr:col>15</xdr:col>
      <xdr:colOff>155791</xdr:colOff>
      <xdr:row>26</xdr:row>
      <xdr:rowOff>24102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DB4702B-44DB-429F-B420-2CAD79C55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57150</xdr:colOff>
      <xdr:row>1</xdr:row>
      <xdr:rowOff>19050</xdr:rowOff>
    </xdr:from>
    <xdr:ext cx="9758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6AFA9250-1596-4C9F-9D80-BBD707E0C8AB}"/>
                </a:ext>
              </a:extLst>
            </xdr:cNvPr>
            <xdr:cNvSpPr txBox="1"/>
          </xdr:nvSpPr>
          <xdr:spPr>
            <a:xfrm>
              <a:off x="923925" y="790575"/>
              <a:ext cx="9758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𝐺𝑅𝑂𝑊𝑇𝐻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6AFA9250-1596-4C9F-9D80-BBD707E0C8AB}"/>
                </a:ext>
              </a:extLst>
            </xdr:cNvPr>
            <xdr:cNvSpPr txBox="1"/>
          </xdr:nvSpPr>
          <xdr:spPr>
            <a:xfrm>
              <a:off x="923925" y="790575"/>
              <a:ext cx="9758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 𝐺𝑅𝑂𝑊𝑇𝐻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3</xdr:col>
      <xdr:colOff>47625</xdr:colOff>
      <xdr:row>1</xdr:row>
      <xdr:rowOff>19050</xdr:rowOff>
    </xdr:from>
    <xdr:ext cx="12236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C684B8AA-FAC8-4FC2-A777-7F30F5C752DD}"/>
                </a:ext>
              </a:extLst>
            </xdr:cNvPr>
            <xdr:cNvSpPr txBox="1"/>
          </xdr:nvSpPr>
          <xdr:spPr>
            <a:xfrm>
              <a:off x="1971675" y="790575"/>
              <a:ext cx="12236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𝐼𝑁𝐹𝐿𝐴𝑇𝐼𝑂𝑁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𝑅𝐴𝑇𝐸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C684B8AA-FAC8-4FC2-A777-7F30F5C752DD}"/>
                </a:ext>
              </a:extLst>
            </xdr:cNvPr>
            <xdr:cNvSpPr txBox="1"/>
          </xdr:nvSpPr>
          <xdr:spPr>
            <a:xfrm>
              <a:off x="1971675" y="790575"/>
              <a:ext cx="12236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𝐼𝑁𝐹𝐿𝐴𝑇𝐼𝑂𝑁_𝑅𝐴𝑇𝐸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4</xdr:col>
      <xdr:colOff>0</xdr:colOff>
      <xdr:row>1</xdr:row>
      <xdr:rowOff>9525</xdr:rowOff>
    </xdr:from>
    <xdr:ext cx="12126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7AB0838-B1A7-4AB4-9270-A931A17AB552}"/>
                </a:ext>
              </a:extLst>
            </xdr:cNvPr>
            <xdr:cNvSpPr txBox="1"/>
          </xdr:nvSpPr>
          <xdr:spPr>
            <a:xfrm>
              <a:off x="3267075" y="781050"/>
              <a:ext cx="12126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𝑈𝑁𝐸𝑀𝑃𝐿𝑂𝑌𝑀𝐸𝑁𝑇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97AB0838-B1A7-4AB4-9270-A931A17AB552}"/>
                </a:ext>
              </a:extLst>
            </xdr:cNvPr>
            <xdr:cNvSpPr txBox="1"/>
          </xdr:nvSpPr>
          <xdr:spPr>
            <a:xfrm>
              <a:off x="3267075" y="781050"/>
              <a:ext cx="12126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𝑈𝑁𝐸𝑀𝑃𝐿𝑂𝑌𝑀𝐸𝑁𝑇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5</xdr:col>
      <xdr:colOff>0</xdr:colOff>
      <xdr:row>1</xdr:row>
      <xdr:rowOff>9525</xdr:rowOff>
    </xdr:from>
    <xdr:ext cx="5996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EC10F143-1B79-437A-8A37-7712A0688313}"/>
                </a:ext>
              </a:extLst>
            </xdr:cNvPr>
            <xdr:cNvSpPr txBox="1"/>
          </xdr:nvSpPr>
          <xdr:spPr>
            <a:xfrm>
              <a:off x="4467225" y="781050"/>
              <a:ext cx="5996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EC10F143-1B79-437A-8A37-7712A0688313}"/>
                </a:ext>
              </a:extLst>
            </xdr:cNvPr>
            <xdr:cNvSpPr txBox="1"/>
          </xdr:nvSpPr>
          <xdr:spPr>
            <a:xfrm>
              <a:off x="4467225" y="781050"/>
              <a:ext cx="5996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6</xdr:col>
      <xdr:colOff>0</xdr:colOff>
      <xdr:row>1</xdr:row>
      <xdr:rowOff>28575</xdr:rowOff>
    </xdr:from>
    <xdr:ext cx="8258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49B60EF-C849-460A-8AD8-6AEB57B525B4}"/>
                </a:ext>
              </a:extLst>
            </xdr:cNvPr>
            <xdr:cNvSpPr txBox="1"/>
          </xdr:nvSpPr>
          <xdr:spPr>
            <a:xfrm>
              <a:off x="5076825" y="800100"/>
              <a:ext cx="8258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𝑅𝐸𝐶𝐸𝑆𝑆𝐼𝑂𝑁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749B60EF-C849-460A-8AD8-6AEB57B525B4}"/>
                </a:ext>
              </a:extLst>
            </xdr:cNvPr>
            <xdr:cNvSpPr txBox="1"/>
          </xdr:nvSpPr>
          <xdr:spPr>
            <a:xfrm>
              <a:off x="5076825" y="800100"/>
              <a:ext cx="8258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𝑅𝐸𝐶𝐸𝑆𝑆𝐼𝑂𝑁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221661</xdr:colOff>
      <xdr:row>5</xdr:row>
      <xdr:rowOff>36881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6C6D8C-DDCC-4D3F-BA68-D5F74BF10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0461" cy="989381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0</xdr:row>
      <xdr:rowOff>0</xdr:rowOff>
    </xdr:from>
    <xdr:to>
      <xdr:col>6</xdr:col>
      <xdr:colOff>642827</xdr:colOff>
      <xdr:row>5</xdr:row>
      <xdr:rowOff>17834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8FCA74D-5BD3-4C79-B373-6AAAE526B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0"/>
          <a:ext cx="2176352" cy="970334"/>
        </a:xfrm>
        <a:prstGeom prst="rect">
          <a:avLst/>
        </a:prstGeom>
      </xdr:spPr>
    </xdr:pic>
    <xdr:clientData/>
  </xdr:twoCellAnchor>
  <xdr:twoCellAnchor editAs="oneCell">
    <xdr:from>
      <xdr:col>8</xdr:col>
      <xdr:colOff>46051</xdr:colOff>
      <xdr:row>0</xdr:row>
      <xdr:rowOff>0</xdr:rowOff>
    </xdr:from>
    <xdr:to>
      <xdr:col>11</xdr:col>
      <xdr:colOff>525407</xdr:colOff>
      <xdr:row>4</xdr:row>
      <xdr:rowOff>94048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14C4727-C464-4CD3-A3EC-FB681507CF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2208" y="0"/>
          <a:ext cx="2387669" cy="85737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185517</xdr:colOff>
      <xdr:row>5</xdr:row>
      <xdr:rowOff>36881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C35E23-138C-4EEA-8D1A-A1BDB1D5F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0461" cy="989381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0</xdr:row>
      <xdr:rowOff>0</xdr:rowOff>
    </xdr:from>
    <xdr:to>
      <xdr:col>6</xdr:col>
      <xdr:colOff>642831</xdr:colOff>
      <xdr:row>5</xdr:row>
      <xdr:rowOff>17834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ECB2EC-4D70-4977-857B-5FC3397F7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0"/>
          <a:ext cx="2176352" cy="970334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0</xdr:row>
      <xdr:rowOff>0</xdr:rowOff>
    </xdr:from>
    <xdr:to>
      <xdr:col>11</xdr:col>
      <xdr:colOff>517453</xdr:colOff>
      <xdr:row>4</xdr:row>
      <xdr:rowOff>94048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003D63-B56E-4311-9E14-8A06ED4C6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0"/>
          <a:ext cx="2308156" cy="8560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10892</xdr:rowOff>
    </xdr:from>
    <xdr:to>
      <xdr:col>3</xdr:col>
      <xdr:colOff>199876</xdr:colOff>
      <xdr:row>5</xdr:row>
      <xdr:rowOff>47773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5C4C89-B45F-4EC4-9F48-4EB5742641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892"/>
          <a:ext cx="2116903" cy="1017178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0</xdr:row>
      <xdr:rowOff>0</xdr:rowOff>
    </xdr:from>
    <xdr:to>
      <xdr:col>6</xdr:col>
      <xdr:colOff>642827</xdr:colOff>
      <xdr:row>5</xdr:row>
      <xdr:rowOff>17834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DABC21B-C993-4F3A-9493-743CCEEA1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0"/>
          <a:ext cx="2176352" cy="970334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0</xdr:row>
      <xdr:rowOff>0</xdr:rowOff>
    </xdr:from>
    <xdr:to>
      <xdr:col>11</xdr:col>
      <xdr:colOff>517457</xdr:colOff>
      <xdr:row>4</xdr:row>
      <xdr:rowOff>94048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90C27C3-9F86-4AF0-8E84-F0CED2EE27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6375" y="0"/>
          <a:ext cx="2308156" cy="8560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1</xdr:row>
      <xdr:rowOff>19050</xdr:rowOff>
    </xdr:from>
    <xdr:ext cx="9758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EC1A6D7-F7A0-439D-9B29-524755A668E7}"/>
                </a:ext>
              </a:extLst>
            </xdr:cNvPr>
            <xdr:cNvSpPr txBox="1"/>
          </xdr:nvSpPr>
          <xdr:spPr>
            <a:xfrm>
              <a:off x="923925" y="790575"/>
              <a:ext cx="9758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𝐺𝑅𝑂𝑊𝑇𝐻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5EC1A6D7-F7A0-439D-9B29-524755A668E7}"/>
                </a:ext>
              </a:extLst>
            </xdr:cNvPr>
            <xdr:cNvSpPr txBox="1"/>
          </xdr:nvSpPr>
          <xdr:spPr>
            <a:xfrm>
              <a:off x="923925" y="790575"/>
              <a:ext cx="9758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 𝐺𝑅𝑂𝑊𝑇𝐻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3</xdr:col>
      <xdr:colOff>47625</xdr:colOff>
      <xdr:row>1</xdr:row>
      <xdr:rowOff>19050</xdr:rowOff>
    </xdr:from>
    <xdr:ext cx="12236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8D95E00-3967-4588-9CDE-3F730AB6D51F}"/>
                </a:ext>
              </a:extLst>
            </xdr:cNvPr>
            <xdr:cNvSpPr txBox="1"/>
          </xdr:nvSpPr>
          <xdr:spPr>
            <a:xfrm>
              <a:off x="1971675" y="790575"/>
              <a:ext cx="12236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𝐼𝑁𝐹𝐿𝐴𝑇𝐼𝑂𝑁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𝑅𝐴𝑇𝐸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8D95E00-3967-4588-9CDE-3F730AB6D51F}"/>
                </a:ext>
              </a:extLst>
            </xdr:cNvPr>
            <xdr:cNvSpPr txBox="1"/>
          </xdr:nvSpPr>
          <xdr:spPr>
            <a:xfrm>
              <a:off x="1971675" y="790575"/>
              <a:ext cx="12236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𝐼𝑁𝐹𝐿𝐴𝑇𝐼𝑂𝑁_𝑅𝐴𝑇𝐸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4</xdr:col>
      <xdr:colOff>85725</xdr:colOff>
      <xdr:row>1</xdr:row>
      <xdr:rowOff>19050</xdr:rowOff>
    </xdr:from>
    <xdr:ext cx="5996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64F82DD-42AC-497D-8A23-115095651773}"/>
                </a:ext>
              </a:extLst>
            </xdr:cNvPr>
            <xdr:cNvSpPr txBox="1"/>
          </xdr:nvSpPr>
          <xdr:spPr>
            <a:xfrm>
              <a:off x="3333750" y="781050"/>
              <a:ext cx="5996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64F82DD-42AC-497D-8A23-115095651773}"/>
                </a:ext>
              </a:extLst>
            </xdr:cNvPr>
            <xdr:cNvSpPr txBox="1"/>
          </xdr:nvSpPr>
          <xdr:spPr>
            <a:xfrm>
              <a:off x="3333750" y="781050"/>
              <a:ext cx="5996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4</xdr:col>
      <xdr:colOff>800100</xdr:colOff>
      <xdr:row>1</xdr:row>
      <xdr:rowOff>38100</xdr:rowOff>
    </xdr:from>
    <xdr:ext cx="8258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40DBB25-5502-4B72-865F-5ADCBEE40886}"/>
                </a:ext>
              </a:extLst>
            </xdr:cNvPr>
            <xdr:cNvSpPr txBox="1"/>
          </xdr:nvSpPr>
          <xdr:spPr>
            <a:xfrm>
              <a:off x="4048125" y="800100"/>
              <a:ext cx="8258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𝑅𝐸𝐶𝐸𝑆𝑆𝐼𝑂𝑁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840DBB25-5502-4B72-865F-5ADCBEE40886}"/>
                </a:ext>
              </a:extLst>
            </xdr:cNvPr>
            <xdr:cNvSpPr txBox="1"/>
          </xdr:nvSpPr>
          <xdr:spPr>
            <a:xfrm>
              <a:off x="4048125" y="800100"/>
              <a:ext cx="8258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𝑅𝐸𝐶𝐸𝑆𝑆𝐼𝑂𝑁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8</xdr:col>
      <xdr:colOff>3143</xdr:colOff>
      <xdr:row>6</xdr:row>
      <xdr:rowOff>179863</xdr:rowOff>
    </xdr:from>
    <xdr:ext cx="51079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D3C6554-7F9B-4058-A8B9-4CE1CAABDE5A}"/>
                </a:ext>
              </a:extLst>
            </xdr:cNvPr>
            <xdr:cNvSpPr txBox="1"/>
          </xdr:nvSpPr>
          <xdr:spPr>
            <a:xfrm>
              <a:off x="6518243" y="1665763"/>
              <a:ext cx="51079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𝐺𝑟𝑜𝑤𝑡h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𝐺𝑟𝑜𝑤𝑡h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𝑅𝑒𝑐𝑒𝑠𝑠𝑖𝑜𝑛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uk-U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6D3C6554-7F9B-4058-A8B9-4CE1CAABDE5A}"/>
                </a:ext>
              </a:extLst>
            </xdr:cNvPr>
            <xdr:cNvSpPr txBox="1"/>
          </xdr:nvSpPr>
          <xdr:spPr>
            <a:xfrm>
              <a:off x="6518243" y="1665763"/>
              <a:ext cx="51079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𝐺𝐷𝑃_𝐺𝑟𝑜𝑤𝑡ℎ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𝑡=𝛽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𝐺𝐷𝑃_𝐺𝑟𝑜𝑤𝑡ℎ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𝑅𝑒𝑐𝑒𝑠𝑠𝑖𝑜𝑛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8</xdr:col>
      <xdr:colOff>19050</xdr:colOff>
      <xdr:row>1</xdr:row>
      <xdr:rowOff>38100</xdr:rowOff>
    </xdr:from>
    <xdr:ext cx="61157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FA8C8B6-CA53-454A-A06A-82A451B58937}"/>
                </a:ext>
              </a:extLst>
            </xdr:cNvPr>
            <xdr:cNvSpPr txBox="1"/>
          </xdr:nvSpPr>
          <xdr:spPr>
            <a:xfrm>
              <a:off x="6534150" y="504825"/>
              <a:ext cx="6115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𝐶𝑜𝑛𝑠𝑡𝑎𝑛𝑡</m:t>
                    </m:r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7FA8C8B6-CA53-454A-A06A-82A451B58937}"/>
                </a:ext>
              </a:extLst>
            </xdr:cNvPr>
            <xdr:cNvSpPr txBox="1"/>
          </xdr:nvSpPr>
          <xdr:spPr>
            <a:xfrm>
              <a:off x="6534150" y="504825"/>
              <a:ext cx="6115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𝐶𝑜𝑛𝑠𝑡𝑎𝑛𝑡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8</xdr:col>
      <xdr:colOff>22193</xdr:colOff>
      <xdr:row>1</xdr:row>
      <xdr:rowOff>227488</xdr:rowOff>
    </xdr:from>
    <xdr:ext cx="73904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602FC743-1655-40FE-B4A5-BA9B6715585C}"/>
                </a:ext>
              </a:extLst>
            </xdr:cNvPr>
            <xdr:cNvSpPr txBox="1"/>
          </xdr:nvSpPr>
          <xdr:spPr>
            <a:xfrm>
              <a:off x="6537293" y="694213"/>
              <a:ext cx="7390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602FC743-1655-40FE-B4A5-BA9B6715585C}"/>
                </a:ext>
              </a:extLst>
            </xdr:cNvPr>
            <xdr:cNvSpPr txBox="1"/>
          </xdr:nvSpPr>
          <xdr:spPr>
            <a:xfrm>
              <a:off x="6537293" y="694213"/>
              <a:ext cx="7390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8</xdr:col>
      <xdr:colOff>12668</xdr:colOff>
      <xdr:row>2</xdr:row>
      <xdr:rowOff>189388</xdr:rowOff>
    </xdr:from>
    <xdr:ext cx="101912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5A1A8E4E-36E8-4A46-92C7-78F400231FD6}"/>
                </a:ext>
              </a:extLst>
            </xdr:cNvPr>
            <xdr:cNvSpPr txBox="1"/>
          </xdr:nvSpPr>
          <xdr:spPr>
            <a:xfrm>
              <a:off x="6527768" y="894238"/>
              <a:ext cx="101912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𝐺𝑟𝑜𝑤𝑡h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5A1A8E4E-36E8-4A46-92C7-78F400231FD6}"/>
                </a:ext>
              </a:extLst>
            </xdr:cNvPr>
            <xdr:cNvSpPr txBox="1"/>
          </xdr:nvSpPr>
          <xdr:spPr>
            <a:xfrm>
              <a:off x="6527768" y="894238"/>
              <a:ext cx="101912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𝐺𝐷𝑃_𝐺𝑟𝑜𝑤𝑡ℎ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8</xdr:col>
      <xdr:colOff>31718</xdr:colOff>
      <xdr:row>3</xdr:row>
      <xdr:rowOff>179863</xdr:rowOff>
    </xdr:from>
    <xdr:ext cx="84600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53B3DB18-B2DB-4B9A-8A4D-9A36CE3821F4}"/>
                </a:ext>
              </a:extLst>
            </xdr:cNvPr>
            <xdr:cNvSpPr txBox="1"/>
          </xdr:nvSpPr>
          <xdr:spPr>
            <a:xfrm>
              <a:off x="6546818" y="1075213"/>
              <a:ext cx="84600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𝑅𝑒𝑐𝑒𝑠𝑠𝑖𝑜𝑛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53B3DB18-B2DB-4B9A-8A4D-9A36CE3821F4}"/>
                </a:ext>
              </a:extLst>
            </xdr:cNvPr>
            <xdr:cNvSpPr txBox="1"/>
          </xdr:nvSpPr>
          <xdr:spPr>
            <a:xfrm>
              <a:off x="6546818" y="1075213"/>
              <a:ext cx="84600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𝑅𝑒𝑐𝑒𝑠𝑠𝑖𝑜𝑛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twoCellAnchor>
    <xdr:from>
      <xdr:col>8</xdr:col>
      <xdr:colOff>0</xdr:colOff>
      <xdr:row>10</xdr:row>
      <xdr:rowOff>0</xdr:rowOff>
    </xdr:from>
    <xdr:to>
      <xdr:col>14</xdr:col>
      <xdr:colOff>546565</xdr:colOff>
      <xdr:row>22</xdr:row>
      <xdr:rowOff>141031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FE0E91B1-F294-4882-930E-B02419983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57150</xdr:colOff>
      <xdr:row>1</xdr:row>
      <xdr:rowOff>19050</xdr:rowOff>
    </xdr:from>
    <xdr:ext cx="9758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7399E76-D1F8-4F30-A95A-D73E6BC7C2B5}"/>
                </a:ext>
              </a:extLst>
            </xdr:cNvPr>
            <xdr:cNvSpPr txBox="1"/>
          </xdr:nvSpPr>
          <xdr:spPr>
            <a:xfrm>
              <a:off x="923925" y="790575"/>
              <a:ext cx="9758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𝐺𝑅𝑂𝑊𝑇𝐻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F7399E76-D1F8-4F30-A95A-D73E6BC7C2B5}"/>
                </a:ext>
              </a:extLst>
            </xdr:cNvPr>
            <xdr:cNvSpPr txBox="1"/>
          </xdr:nvSpPr>
          <xdr:spPr>
            <a:xfrm>
              <a:off x="923925" y="790575"/>
              <a:ext cx="9758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 𝐺𝑅𝑂𝑊𝑇𝐻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3</xdr:col>
      <xdr:colOff>47625</xdr:colOff>
      <xdr:row>1</xdr:row>
      <xdr:rowOff>19050</xdr:rowOff>
    </xdr:from>
    <xdr:ext cx="12236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28FAA43-1755-4637-83FE-7F1877F590A2}"/>
                </a:ext>
              </a:extLst>
            </xdr:cNvPr>
            <xdr:cNvSpPr txBox="1"/>
          </xdr:nvSpPr>
          <xdr:spPr>
            <a:xfrm>
              <a:off x="1971675" y="790575"/>
              <a:ext cx="12236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𝐼𝑁𝐹𝐿𝐴𝑇𝐼𝑂𝑁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𝑅𝐴𝑇𝐸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328FAA43-1755-4637-83FE-7F1877F590A2}"/>
                </a:ext>
              </a:extLst>
            </xdr:cNvPr>
            <xdr:cNvSpPr txBox="1"/>
          </xdr:nvSpPr>
          <xdr:spPr>
            <a:xfrm>
              <a:off x="1971675" y="790575"/>
              <a:ext cx="12236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𝐼𝑁𝐹𝐿𝐴𝑇𝐼𝑂𝑁_𝑅𝐴𝑇𝐸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4</xdr:col>
      <xdr:colOff>0</xdr:colOff>
      <xdr:row>1</xdr:row>
      <xdr:rowOff>9525</xdr:rowOff>
    </xdr:from>
    <xdr:ext cx="12126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BD67F82-5241-475C-8B2A-F7C96E03E2E5}"/>
                </a:ext>
              </a:extLst>
            </xdr:cNvPr>
            <xdr:cNvSpPr txBox="1"/>
          </xdr:nvSpPr>
          <xdr:spPr>
            <a:xfrm>
              <a:off x="3267075" y="781050"/>
              <a:ext cx="12126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𝑈𝑁𝐸𝑀𝑃𝐿𝑂𝑌𝑀𝐸𝑁𝑇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8BD67F82-5241-475C-8B2A-F7C96E03E2E5}"/>
                </a:ext>
              </a:extLst>
            </xdr:cNvPr>
            <xdr:cNvSpPr txBox="1"/>
          </xdr:nvSpPr>
          <xdr:spPr>
            <a:xfrm>
              <a:off x="3267075" y="781050"/>
              <a:ext cx="12126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𝑈𝑁𝐸𝑀𝑃𝐿𝑂𝑌𝑀𝐸𝑁𝑇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5</xdr:col>
      <xdr:colOff>0</xdr:colOff>
      <xdr:row>1</xdr:row>
      <xdr:rowOff>9525</xdr:rowOff>
    </xdr:from>
    <xdr:ext cx="5996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71BDD52-6E45-4184-8138-AD97F617D0CB}"/>
                </a:ext>
              </a:extLst>
            </xdr:cNvPr>
            <xdr:cNvSpPr txBox="1"/>
          </xdr:nvSpPr>
          <xdr:spPr>
            <a:xfrm>
              <a:off x="4467225" y="781050"/>
              <a:ext cx="5996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471BDD52-6E45-4184-8138-AD97F617D0CB}"/>
                </a:ext>
              </a:extLst>
            </xdr:cNvPr>
            <xdr:cNvSpPr txBox="1"/>
          </xdr:nvSpPr>
          <xdr:spPr>
            <a:xfrm>
              <a:off x="4467225" y="781050"/>
              <a:ext cx="5996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6</xdr:col>
      <xdr:colOff>0</xdr:colOff>
      <xdr:row>1</xdr:row>
      <xdr:rowOff>28575</xdr:rowOff>
    </xdr:from>
    <xdr:ext cx="8258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4A1091F2-0B36-4A9A-BBBE-F97079FF7590}"/>
                </a:ext>
              </a:extLst>
            </xdr:cNvPr>
            <xdr:cNvSpPr txBox="1"/>
          </xdr:nvSpPr>
          <xdr:spPr>
            <a:xfrm>
              <a:off x="5076825" y="800100"/>
              <a:ext cx="8258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𝑅𝐸𝐶𝐸𝑆𝑆𝐼𝑂𝑁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4A1091F2-0B36-4A9A-BBBE-F97079FF7590}"/>
                </a:ext>
              </a:extLst>
            </xdr:cNvPr>
            <xdr:cNvSpPr txBox="1"/>
          </xdr:nvSpPr>
          <xdr:spPr>
            <a:xfrm>
              <a:off x="5076825" y="800100"/>
              <a:ext cx="8258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𝑅𝐸𝐶𝐸𝑆𝑆𝐼𝑂𝑁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1</xdr:row>
      <xdr:rowOff>0</xdr:rowOff>
    </xdr:from>
    <xdr:ext cx="61157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4DB76A88-22CB-44B3-BB43-DA19CE131A46}"/>
                </a:ext>
              </a:extLst>
            </xdr:cNvPr>
            <xdr:cNvSpPr txBox="1"/>
          </xdr:nvSpPr>
          <xdr:spPr>
            <a:xfrm>
              <a:off x="7515225" y="581025"/>
              <a:ext cx="6115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𝐶𝑜𝑛𝑠𝑡𝑎𝑛𝑡</m:t>
                    </m:r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4DB76A88-22CB-44B3-BB43-DA19CE131A46}"/>
                </a:ext>
              </a:extLst>
            </xdr:cNvPr>
            <xdr:cNvSpPr txBox="1"/>
          </xdr:nvSpPr>
          <xdr:spPr>
            <a:xfrm>
              <a:off x="7515225" y="581025"/>
              <a:ext cx="6115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𝐶𝑜𝑛𝑠𝑡𝑎𝑛𝑡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2</xdr:row>
      <xdr:rowOff>0</xdr:rowOff>
    </xdr:from>
    <xdr:ext cx="73904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A8F9B8F6-357A-4A96-9857-15A6DD1FC2D0}"/>
                </a:ext>
              </a:extLst>
            </xdr:cNvPr>
            <xdr:cNvSpPr txBox="1"/>
          </xdr:nvSpPr>
          <xdr:spPr>
            <a:xfrm>
              <a:off x="7515225" y="771525"/>
              <a:ext cx="7390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A8F9B8F6-357A-4A96-9857-15A6DD1FC2D0}"/>
                </a:ext>
              </a:extLst>
            </xdr:cNvPr>
            <xdr:cNvSpPr txBox="1"/>
          </xdr:nvSpPr>
          <xdr:spPr>
            <a:xfrm>
              <a:off x="7515225" y="771525"/>
              <a:ext cx="7390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3</xdr:row>
      <xdr:rowOff>0</xdr:rowOff>
    </xdr:from>
    <xdr:ext cx="84311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3333393A-8822-4A65-A7B7-E976D533FC13}"/>
                </a:ext>
              </a:extLst>
            </xdr:cNvPr>
            <xdr:cNvSpPr txBox="1"/>
          </xdr:nvSpPr>
          <xdr:spPr>
            <a:xfrm>
              <a:off x="7515225" y="962025"/>
              <a:ext cx="8431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𝑅𝑒𝑐𝑒𝑠𝑠𝑖𝑜𝑛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−4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3333393A-8822-4A65-A7B7-E976D533FC13}"/>
                </a:ext>
              </a:extLst>
            </xdr:cNvPr>
            <xdr:cNvSpPr txBox="1"/>
          </xdr:nvSpPr>
          <xdr:spPr>
            <a:xfrm>
              <a:off x="7515225" y="962025"/>
              <a:ext cx="84311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𝑅𝑒𝑐𝑒𝑠𝑠𝑖𝑜𝑛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uk-UA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4</xdr:row>
      <xdr:rowOff>0</xdr:rowOff>
    </xdr:from>
    <xdr:ext cx="101912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3B26D863-6FA4-4E82-BDD1-8BAB7C582146}"/>
                </a:ext>
              </a:extLst>
            </xdr:cNvPr>
            <xdr:cNvSpPr txBox="1"/>
          </xdr:nvSpPr>
          <xdr:spPr>
            <a:xfrm>
              <a:off x="7515225" y="1152525"/>
              <a:ext cx="101912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𝐺𝑟𝑜𝑤𝑡h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3B26D863-6FA4-4E82-BDD1-8BAB7C582146}"/>
                </a:ext>
              </a:extLst>
            </xdr:cNvPr>
            <xdr:cNvSpPr txBox="1"/>
          </xdr:nvSpPr>
          <xdr:spPr>
            <a:xfrm>
              <a:off x="7515225" y="1152525"/>
              <a:ext cx="101912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𝐺𝐷𝑃_𝐺𝑟𝑜𝑤𝑡ℎ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89617</xdr:colOff>
      <xdr:row>6</xdr:row>
      <xdr:rowOff>180975</xdr:rowOff>
    </xdr:from>
    <xdr:ext cx="531831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FEDCF7C8-C6C2-4A7F-BD4F-32AD9F146773}"/>
                </a:ext>
              </a:extLst>
            </xdr:cNvPr>
            <xdr:cNvSpPr txBox="1"/>
          </xdr:nvSpPr>
          <xdr:spPr>
            <a:xfrm>
              <a:off x="8128386" y="1731479"/>
              <a:ext cx="53183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𝐺𝑟𝑜𝑤𝑡h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𝑅𝐸𝐶𝐸𝑆𝑆𝐼𝑂𝑁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−4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𝐺𝑅𝑂𝑊𝑇𝐻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uk-U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FEDCF7C8-C6C2-4A7F-BD4F-32AD9F146773}"/>
                </a:ext>
              </a:extLst>
            </xdr:cNvPr>
            <xdr:cNvSpPr txBox="1"/>
          </xdr:nvSpPr>
          <xdr:spPr>
            <a:xfrm>
              <a:off x="8128386" y="1731479"/>
              <a:ext cx="531831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𝐺𝐷𝑃_𝐺𝑟𝑜𝑤𝑡ℎ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𝑡=𝛽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𝑅𝐸𝐶𝐸𝑆𝑆𝐼𝑂𝑁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𝑡−4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𝐺𝐷𝑃 𝐺𝑅𝑂𝑊𝑇𝐻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uk-U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>
    <xdr:from>
      <xdr:col>9</xdr:col>
      <xdr:colOff>0</xdr:colOff>
      <xdr:row>10</xdr:row>
      <xdr:rowOff>0</xdr:rowOff>
    </xdr:from>
    <xdr:to>
      <xdr:col>15</xdr:col>
      <xdr:colOff>98890</xdr:colOff>
      <xdr:row>24</xdr:row>
      <xdr:rowOff>131506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C2634813-AF90-43C8-9A80-5790744CB6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346043</xdr:colOff>
      <xdr:row>6</xdr:row>
      <xdr:rowOff>170338</xdr:rowOff>
    </xdr:from>
    <xdr:ext cx="6168996" cy="3475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89C465D-C179-4510-87A7-B1E0B68A6463}"/>
                </a:ext>
              </a:extLst>
            </xdr:cNvPr>
            <xdr:cNvSpPr txBox="1"/>
          </xdr:nvSpPr>
          <xdr:spPr>
            <a:xfrm>
              <a:off x="5984843" y="1913413"/>
              <a:ext cx="6168996" cy="3475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𝐺𝑟𝑜𝑤𝑡h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𝐺𝑟𝑜𝑤𝑡h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𝛽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</m:sub>
                    </m:sSub>
                    <m:r>
                      <a:rPr lang="en-U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×</m:t>
                    </m:r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𝑈𝑁𝐸𝑀𝑃𝐿𝑂𝑌𝑀𝐸𝑁𝑇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uk-U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uk-UA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89C465D-C179-4510-87A7-B1E0B68A6463}"/>
                </a:ext>
              </a:extLst>
            </xdr:cNvPr>
            <xdr:cNvSpPr txBox="1"/>
          </xdr:nvSpPr>
          <xdr:spPr>
            <a:xfrm>
              <a:off x="5984843" y="1913413"/>
              <a:ext cx="6168996" cy="3475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𝐺𝐷𝑃_𝐺𝑟𝑜𝑤𝑡ℎ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𝑡=𝛽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3×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𝐺𝐷𝑃_𝐺𝑟𝑜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𝑤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𝑡ℎ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+𝛽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4×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𝑈𝑁𝐸𝑀𝑃𝐿𝑂𝑌𝑀𝐸𝑁𝑇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𝑡−2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1</xdr:row>
      <xdr:rowOff>0</xdr:rowOff>
    </xdr:from>
    <xdr:ext cx="61157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5F90728-AE23-46A3-A9D8-8A71EDCA7445}"/>
                </a:ext>
              </a:extLst>
            </xdr:cNvPr>
            <xdr:cNvSpPr txBox="1"/>
          </xdr:nvSpPr>
          <xdr:spPr>
            <a:xfrm>
              <a:off x="6248400" y="771525"/>
              <a:ext cx="6115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b="0" i="1">
                        <a:latin typeface="Cambria Math" panose="02040503050406030204" pitchFamily="18" charset="0"/>
                      </a:rPr>
                      <m:t>𝐶𝑜𝑛𝑠𝑡𝑎𝑛𝑡</m:t>
                    </m:r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15F90728-AE23-46A3-A9D8-8A71EDCA7445}"/>
                </a:ext>
              </a:extLst>
            </xdr:cNvPr>
            <xdr:cNvSpPr txBox="1"/>
          </xdr:nvSpPr>
          <xdr:spPr>
            <a:xfrm>
              <a:off x="6248400" y="771525"/>
              <a:ext cx="61157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b="0" i="0">
                  <a:latin typeface="Cambria Math" panose="02040503050406030204" pitchFamily="18" charset="0"/>
                </a:rPr>
                <a:t>𝐶𝑜𝑛𝑠𝑡𝑎𝑛𝑡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2</xdr:row>
      <xdr:rowOff>0</xdr:rowOff>
    </xdr:from>
    <xdr:ext cx="73904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FF99763-56FD-499E-B327-F7DBE3AA72FE}"/>
                </a:ext>
              </a:extLst>
            </xdr:cNvPr>
            <xdr:cNvSpPr txBox="1"/>
          </xdr:nvSpPr>
          <xdr:spPr>
            <a:xfrm>
              <a:off x="6248400" y="962025"/>
              <a:ext cx="7390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FF99763-56FD-499E-B327-F7DBE3AA72FE}"/>
                </a:ext>
              </a:extLst>
            </xdr:cNvPr>
            <xdr:cNvSpPr txBox="1"/>
          </xdr:nvSpPr>
          <xdr:spPr>
            <a:xfrm>
              <a:off x="6248400" y="962025"/>
              <a:ext cx="7390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3</xdr:row>
      <xdr:rowOff>0</xdr:rowOff>
    </xdr:from>
    <xdr:ext cx="101912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A8492E98-1346-4EF1-BD70-21E0DD84D9FB}"/>
                </a:ext>
              </a:extLst>
            </xdr:cNvPr>
            <xdr:cNvSpPr txBox="1"/>
          </xdr:nvSpPr>
          <xdr:spPr>
            <a:xfrm>
              <a:off x="6248400" y="1152525"/>
              <a:ext cx="101912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𝐺𝑟𝑜𝑤𝑡h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−1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A8492E98-1346-4EF1-BD70-21E0DD84D9FB}"/>
                </a:ext>
              </a:extLst>
            </xdr:cNvPr>
            <xdr:cNvSpPr txBox="1"/>
          </xdr:nvSpPr>
          <xdr:spPr>
            <a:xfrm>
              <a:off x="6248400" y="1152525"/>
              <a:ext cx="101912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𝐺𝐷𝑃_𝐺𝑟𝑜𝑤𝑡ℎ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𝑡−1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9</xdr:col>
      <xdr:colOff>0</xdr:colOff>
      <xdr:row>4</xdr:row>
      <xdr:rowOff>0</xdr:rowOff>
    </xdr:from>
    <xdr:ext cx="135203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F3FBB3B-3712-4B97-A5D6-5E29E6D5ED48}"/>
                </a:ext>
              </a:extLst>
            </xdr:cNvPr>
            <xdr:cNvSpPr txBox="1"/>
          </xdr:nvSpPr>
          <xdr:spPr>
            <a:xfrm>
              <a:off x="6248400" y="1343025"/>
              <a:ext cx="13520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𝑈𝑁𝐸𝑀𝑃𝐿𝑂𝑌𝑀𝐸𝑁𝑇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−2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5F3FBB3B-3712-4B97-A5D6-5E29E6D5ED48}"/>
                </a:ext>
              </a:extLst>
            </xdr:cNvPr>
            <xdr:cNvSpPr txBox="1"/>
          </xdr:nvSpPr>
          <xdr:spPr>
            <a:xfrm>
              <a:off x="6248400" y="1343025"/>
              <a:ext cx="135203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𝑈𝑁𝐸𝑀𝑃𝐿𝑂𝑌𝑀𝐸𝑁𝑇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〗_(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𝑡−2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2</xdr:col>
      <xdr:colOff>57150</xdr:colOff>
      <xdr:row>1</xdr:row>
      <xdr:rowOff>19050</xdr:rowOff>
    </xdr:from>
    <xdr:ext cx="97584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1C0C65C-1D0A-4130-ABCF-D4392EF175C8}"/>
                </a:ext>
              </a:extLst>
            </xdr:cNvPr>
            <xdr:cNvSpPr txBox="1"/>
          </xdr:nvSpPr>
          <xdr:spPr>
            <a:xfrm>
              <a:off x="962025" y="600075"/>
              <a:ext cx="9758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𝐺𝐷𝑃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𝐺𝑅𝑂𝑊𝑇𝐻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F1C0C65C-1D0A-4130-ABCF-D4392EF175C8}"/>
                </a:ext>
              </a:extLst>
            </xdr:cNvPr>
            <xdr:cNvSpPr txBox="1"/>
          </xdr:nvSpPr>
          <xdr:spPr>
            <a:xfrm>
              <a:off x="962025" y="600075"/>
              <a:ext cx="97584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𝐺𝐷𝑃 𝐺𝑅𝑂𝑊𝑇𝐻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4</xdr:col>
      <xdr:colOff>57150</xdr:colOff>
      <xdr:row>1</xdr:row>
      <xdr:rowOff>9525</xdr:rowOff>
    </xdr:from>
    <xdr:ext cx="122366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FA8009F5-DC89-4DBB-B9B6-CE998D346285}"/>
                </a:ext>
              </a:extLst>
            </xdr:cNvPr>
            <xdr:cNvSpPr txBox="1"/>
          </xdr:nvSpPr>
          <xdr:spPr>
            <a:xfrm>
              <a:off x="3390900" y="590550"/>
              <a:ext cx="12236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𝐼𝑁𝐹𝐿𝐴𝑇𝐼𝑂𝑁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_</m:t>
                        </m:r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𝑅𝐴𝑇𝐸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FA8009F5-DC89-4DBB-B9B6-CE998D346285}"/>
                </a:ext>
              </a:extLst>
            </xdr:cNvPr>
            <xdr:cNvSpPr txBox="1"/>
          </xdr:nvSpPr>
          <xdr:spPr>
            <a:xfrm>
              <a:off x="3390900" y="590550"/>
              <a:ext cx="122366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𝐼𝑁𝐹𝐿𝐴𝑇𝐼𝑂𝑁_𝑅𝐴𝑇𝐸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5</xdr:col>
      <xdr:colOff>28575</xdr:colOff>
      <xdr:row>1</xdr:row>
      <xdr:rowOff>0</xdr:rowOff>
    </xdr:from>
    <xdr:ext cx="121264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B7E0EFF1-8902-4211-937F-E5C102F89960}"/>
                </a:ext>
              </a:extLst>
            </xdr:cNvPr>
            <xdr:cNvSpPr txBox="1"/>
          </xdr:nvSpPr>
          <xdr:spPr>
            <a:xfrm>
              <a:off x="4667250" y="581025"/>
              <a:ext cx="12126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𝑈𝑁𝐸𝑀𝑃𝐿𝑂𝑌𝑀𝐸𝑁𝑇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B7E0EFF1-8902-4211-937F-E5C102F89960}"/>
                </a:ext>
              </a:extLst>
            </xdr:cNvPr>
            <xdr:cNvSpPr txBox="1"/>
          </xdr:nvSpPr>
          <xdr:spPr>
            <a:xfrm>
              <a:off x="4667250" y="581025"/>
              <a:ext cx="121264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𝑈𝑁𝐸𝑀𝑃𝐿𝑂𝑌𝑀𝐸𝑁𝑇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6</xdr:col>
      <xdr:colOff>57150</xdr:colOff>
      <xdr:row>1</xdr:row>
      <xdr:rowOff>9525</xdr:rowOff>
    </xdr:from>
    <xdr:ext cx="59965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81AB4AD-F5F1-4A8A-87A0-C8C3D796CCE7}"/>
                </a:ext>
              </a:extLst>
            </xdr:cNvPr>
            <xdr:cNvSpPr txBox="1"/>
          </xdr:nvSpPr>
          <xdr:spPr>
            <a:xfrm>
              <a:off x="5981700" y="590550"/>
              <a:ext cx="5996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𝑆𝑃𝑅𝐸𝐴𝐷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81AB4AD-F5F1-4A8A-87A0-C8C3D796CCE7}"/>
                </a:ext>
              </a:extLst>
            </xdr:cNvPr>
            <xdr:cNvSpPr txBox="1"/>
          </xdr:nvSpPr>
          <xdr:spPr>
            <a:xfrm>
              <a:off x="5981700" y="590550"/>
              <a:ext cx="59965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𝑆𝑃𝑅𝐸𝐴𝐷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oneCellAnchor>
    <xdr:from>
      <xdr:col>3</xdr:col>
      <xdr:colOff>95250</xdr:colOff>
      <xdr:row>1</xdr:row>
      <xdr:rowOff>19050</xdr:rowOff>
    </xdr:from>
    <xdr:ext cx="82580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AD9FFCA-BC24-49D8-BA2E-CCBCCA082D6E}"/>
                </a:ext>
              </a:extLst>
            </xdr:cNvPr>
            <xdr:cNvSpPr txBox="1"/>
          </xdr:nvSpPr>
          <xdr:spPr>
            <a:xfrm>
              <a:off x="2105025" y="600075"/>
              <a:ext cx="8258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uk-UA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𝑅𝐸𝐶𝐸𝑆𝑆𝐼𝑂𝑁</m:t>
                        </m:r>
                      </m:e>
                      <m:sub>
                        <m:r>
                          <a:rPr lang="en-U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𝑡</m:t>
                        </m:r>
                      </m:sub>
                    </m:sSub>
                  </m:oMath>
                </m:oMathPara>
              </a14:m>
              <a:endParaRPr lang="uk-UA" sz="1100"/>
            </a:p>
          </xdr:txBody>
        </xdr:sp>
      </mc:Choice>
      <mc:Fallback xmlns="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DAD9FFCA-BC24-49D8-BA2E-CCBCCA082D6E}"/>
                </a:ext>
              </a:extLst>
            </xdr:cNvPr>
            <xdr:cNvSpPr txBox="1"/>
          </xdr:nvSpPr>
          <xdr:spPr>
            <a:xfrm>
              <a:off x="2105025" y="600075"/>
              <a:ext cx="82580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〖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𝑅𝐸𝐶𝐸𝑆𝑆𝐼𝑂𝑁</a:t>
              </a:r>
              <a:r>
                <a:rPr lang="uk-UA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〗_</a:t>
              </a:r>
              <a:r>
                <a:rPr lang="en-US" sz="11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𝑡</a:t>
              </a:r>
              <a:endParaRPr lang="uk-UA" sz="1100"/>
            </a:p>
          </xdr:txBody>
        </xdr:sp>
      </mc:Fallback>
    </mc:AlternateContent>
    <xdr:clientData/>
  </xdr:oneCellAnchor>
  <xdr:twoCellAnchor>
    <xdr:from>
      <xdr:col>9</xdr:col>
      <xdr:colOff>0</xdr:colOff>
      <xdr:row>10</xdr:row>
      <xdr:rowOff>0</xdr:rowOff>
    </xdr:from>
    <xdr:to>
      <xdr:col>15</xdr:col>
      <xdr:colOff>236866</xdr:colOff>
      <xdr:row>23</xdr:row>
      <xdr:rowOff>88513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B9BE0CB4-DE04-4A94-9AE2-FF3CD6AEBE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561975</xdr:colOff>
      <xdr:row>0</xdr:row>
      <xdr:rowOff>0</xdr:rowOff>
    </xdr:from>
    <xdr:to>
      <xdr:col>13</xdr:col>
      <xdr:colOff>594190</xdr:colOff>
      <xdr:row>11</xdr:row>
      <xdr:rowOff>131506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A5F7CB1-AA47-4DDE-9400-588E1A22F2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15</xdr:col>
      <xdr:colOff>32215</xdr:colOff>
      <xdr:row>11</xdr:row>
      <xdr:rowOff>131506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2B59A5-7628-447D-B4EA-F33F713334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15</xdr:col>
      <xdr:colOff>32215</xdr:colOff>
      <xdr:row>13</xdr:row>
      <xdr:rowOff>129458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85A0F7-1795-4470-ABC8-47E7CEC63A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14</xdr:col>
      <xdr:colOff>596699</xdr:colOff>
      <xdr:row>16</xdr:row>
      <xdr:rowOff>84412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6284AE-FF5F-4F56-A35C-7AB746BAC8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221661</xdr:colOff>
      <xdr:row>5</xdr:row>
      <xdr:rowOff>36881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071A34-7577-4A63-A0AE-B2992156E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0461" cy="989381"/>
        </a:xfrm>
        <a:prstGeom prst="rect">
          <a:avLst/>
        </a:prstGeom>
      </xdr:spPr>
    </xdr:pic>
    <xdr:clientData/>
  </xdr:twoCellAnchor>
  <xdr:twoCellAnchor editAs="oneCell">
    <xdr:from>
      <xdr:col>3</xdr:col>
      <xdr:colOff>552450</xdr:colOff>
      <xdr:row>0</xdr:row>
      <xdr:rowOff>0</xdr:rowOff>
    </xdr:from>
    <xdr:to>
      <xdr:col>6</xdr:col>
      <xdr:colOff>642827</xdr:colOff>
      <xdr:row>5</xdr:row>
      <xdr:rowOff>17834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151C0F2-F5B8-4E56-911D-4B11E0E4C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0"/>
          <a:ext cx="2176352" cy="970334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</xdr:colOff>
      <xdr:row>0</xdr:row>
      <xdr:rowOff>0</xdr:rowOff>
    </xdr:from>
    <xdr:to>
      <xdr:col>11</xdr:col>
      <xdr:colOff>517456</xdr:colOff>
      <xdr:row>4</xdr:row>
      <xdr:rowOff>94048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CEA082C-D4A7-4029-A620-B5A499D2B1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14900" y="0"/>
          <a:ext cx="2308156" cy="8560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na%20Demchuk/Dropbox/Master%20thesis/Models/Graphs%20for%20forecasting%20O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na%20Demchuk/Dropbox/Master%20thesis/Models/Copy%20of%20For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ce"/>
      <sheetName val="Greece forecast"/>
      <sheetName val="India"/>
      <sheetName val="India_forecast"/>
      <sheetName val="South Africa"/>
      <sheetName val="SA_forecast"/>
      <sheetName val="Ukraine"/>
      <sheetName val="Ukraine forecast"/>
    </sheetNames>
    <sheetDataSet>
      <sheetData sheetId="0"/>
      <sheetData sheetId="1">
        <row r="2">
          <cell r="A2">
            <v>1998</v>
          </cell>
        </row>
        <row r="3">
          <cell r="A3">
            <v>1998</v>
          </cell>
        </row>
        <row r="4">
          <cell r="A4">
            <v>1998</v>
          </cell>
        </row>
        <row r="5">
          <cell r="A5">
            <v>1998</v>
          </cell>
        </row>
        <row r="6">
          <cell r="A6">
            <v>1999</v>
          </cell>
        </row>
        <row r="7">
          <cell r="A7">
            <v>1999</v>
          </cell>
        </row>
        <row r="8">
          <cell r="A8">
            <v>1999</v>
          </cell>
        </row>
        <row r="9">
          <cell r="A9">
            <v>1999</v>
          </cell>
        </row>
        <row r="10">
          <cell r="A10">
            <v>2000</v>
          </cell>
        </row>
        <row r="11">
          <cell r="A11">
            <v>2000</v>
          </cell>
        </row>
        <row r="12">
          <cell r="A12">
            <v>2000</v>
          </cell>
        </row>
        <row r="13">
          <cell r="A13">
            <v>2000</v>
          </cell>
        </row>
        <row r="14">
          <cell r="A14">
            <v>2001</v>
          </cell>
        </row>
        <row r="15">
          <cell r="A15">
            <v>2001</v>
          </cell>
        </row>
        <row r="16">
          <cell r="A16">
            <v>2001</v>
          </cell>
        </row>
        <row r="17">
          <cell r="A17">
            <v>2001</v>
          </cell>
        </row>
        <row r="18">
          <cell r="A18">
            <v>2002</v>
          </cell>
        </row>
        <row r="19">
          <cell r="A19">
            <v>2002</v>
          </cell>
        </row>
        <row r="20">
          <cell r="A20">
            <v>2002</v>
          </cell>
        </row>
        <row r="21">
          <cell r="A21">
            <v>2002</v>
          </cell>
        </row>
        <row r="22">
          <cell r="A22">
            <v>2003</v>
          </cell>
        </row>
        <row r="23">
          <cell r="A23">
            <v>2003</v>
          </cell>
        </row>
        <row r="24">
          <cell r="A24">
            <v>2003</v>
          </cell>
        </row>
        <row r="25">
          <cell r="A25">
            <v>2003</v>
          </cell>
        </row>
        <row r="26">
          <cell r="A26">
            <v>2004</v>
          </cell>
        </row>
        <row r="27">
          <cell r="A27">
            <v>2004</v>
          </cell>
        </row>
        <row r="28">
          <cell r="A28">
            <v>2004</v>
          </cell>
        </row>
        <row r="29">
          <cell r="A29">
            <v>2004</v>
          </cell>
        </row>
        <row r="30">
          <cell r="A30">
            <v>2005</v>
          </cell>
        </row>
        <row r="31">
          <cell r="A31">
            <v>2005</v>
          </cell>
        </row>
        <row r="32">
          <cell r="A32">
            <v>2005</v>
          </cell>
        </row>
        <row r="33">
          <cell r="A33">
            <v>2005</v>
          </cell>
        </row>
        <row r="34">
          <cell r="A34">
            <v>2006</v>
          </cell>
        </row>
        <row r="35">
          <cell r="A35">
            <v>2006</v>
          </cell>
        </row>
        <row r="36">
          <cell r="A36">
            <v>2006</v>
          </cell>
        </row>
        <row r="37">
          <cell r="A37">
            <v>2006</v>
          </cell>
        </row>
        <row r="38">
          <cell r="A38">
            <v>2007</v>
          </cell>
        </row>
        <row r="39">
          <cell r="A39">
            <v>2007</v>
          </cell>
        </row>
        <row r="40">
          <cell r="A40">
            <v>2007</v>
          </cell>
        </row>
        <row r="41">
          <cell r="A41">
            <v>2007</v>
          </cell>
        </row>
        <row r="42">
          <cell r="A42">
            <v>2008</v>
          </cell>
        </row>
        <row r="43">
          <cell r="A43">
            <v>2008</v>
          </cell>
        </row>
        <row r="44">
          <cell r="A44">
            <v>2008</v>
          </cell>
        </row>
        <row r="45">
          <cell r="A45">
            <v>2008</v>
          </cell>
        </row>
        <row r="46">
          <cell r="A46">
            <v>2009</v>
          </cell>
        </row>
        <row r="47">
          <cell r="A47">
            <v>2009</v>
          </cell>
        </row>
        <row r="48">
          <cell r="A48">
            <v>2009</v>
          </cell>
        </row>
        <row r="49">
          <cell r="A49">
            <v>2009</v>
          </cell>
        </row>
        <row r="50">
          <cell r="A50">
            <v>2010</v>
          </cell>
        </row>
        <row r="51">
          <cell r="A51">
            <v>2010</v>
          </cell>
        </row>
        <row r="52">
          <cell r="A52">
            <v>2010</v>
          </cell>
        </row>
        <row r="53">
          <cell r="A53">
            <v>2010</v>
          </cell>
        </row>
        <row r="54">
          <cell r="A54">
            <v>2011</v>
          </cell>
        </row>
        <row r="55">
          <cell r="A55">
            <v>2011</v>
          </cell>
        </row>
        <row r="56">
          <cell r="A56">
            <v>2011</v>
          </cell>
        </row>
        <row r="57">
          <cell r="A57">
            <v>2011</v>
          </cell>
        </row>
        <row r="58">
          <cell r="A58">
            <v>2012</v>
          </cell>
        </row>
        <row r="59">
          <cell r="A59">
            <v>2012</v>
          </cell>
        </row>
        <row r="60">
          <cell r="A60">
            <v>2012</v>
          </cell>
        </row>
        <row r="61">
          <cell r="A61">
            <v>2012</v>
          </cell>
        </row>
        <row r="62">
          <cell r="A62">
            <v>2013</v>
          </cell>
        </row>
        <row r="63">
          <cell r="A63">
            <v>2013</v>
          </cell>
        </row>
        <row r="64">
          <cell r="A64">
            <v>2013</v>
          </cell>
        </row>
        <row r="65">
          <cell r="A65">
            <v>2013</v>
          </cell>
        </row>
        <row r="66">
          <cell r="A66">
            <v>2014</v>
          </cell>
        </row>
        <row r="67">
          <cell r="A67">
            <v>2014</v>
          </cell>
        </row>
        <row r="68">
          <cell r="A68">
            <v>2014</v>
          </cell>
        </row>
        <row r="69">
          <cell r="A69">
            <v>2014</v>
          </cell>
        </row>
        <row r="70">
          <cell r="A70">
            <v>2015</v>
          </cell>
        </row>
        <row r="71">
          <cell r="A71">
            <v>2015</v>
          </cell>
        </row>
        <row r="72">
          <cell r="A72">
            <v>2015</v>
          </cell>
        </row>
        <row r="73">
          <cell r="A73">
            <v>2015</v>
          </cell>
        </row>
        <row r="74">
          <cell r="A74">
            <v>2016</v>
          </cell>
        </row>
        <row r="75">
          <cell r="A75">
            <v>2016</v>
          </cell>
        </row>
        <row r="76">
          <cell r="A76">
            <v>2016</v>
          </cell>
        </row>
        <row r="77">
          <cell r="A77">
            <v>2016</v>
          </cell>
        </row>
        <row r="78">
          <cell r="A78">
            <v>2017</v>
          </cell>
        </row>
        <row r="79">
          <cell r="A79">
            <v>2017</v>
          </cell>
        </row>
        <row r="80">
          <cell r="A80">
            <v>2017</v>
          </cell>
        </row>
        <row r="81">
          <cell r="A81">
            <v>2017</v>
          </cell>
        </row>
        <row r="82">
          <cell r="A82">
            <v>2018</v>
          </cell>
        </row>
        <row r="83">
          <cell r="A83">
            <v>2018</v>
          </cell>
        </row>
        <row r="84">
          <cell r="A84">
            <v>2018</v>
          </cell>
        </row>
        <row r="85">
          <cell r="A85">
            <v>2018</v>
          </cell>
        </row>
        <row r="86">
          <cell r="A86">
            <v>2019</v>
          </cell>
        </row>
        <row r="87">
          <cell r="A87">
            <v>2019</v>
          </cell>
        </row>
        <row r="88">
          <cell r="A88">
            <v>2019</v>
          </cell>
        </row>
        <row r="89">
          <cell r="A89">
            <v>2019</v>
          </cell>
        </row>
      </sheetData>
      <sheetData sheetId="2"/>
      <sheetData sheetId="3">
        <row r="2">
          <cell r="A2">
            <v>2000</v>
          </cell>
        </row>
        <row r="3">
          <cell r="A3">
            <v>2000</v>
          </cell>
        </row>
        <row r="4">
          <cell r="A4">
            <v>2000</v>
          </cell>
        </row>
        <row r="5">
          <cell r="A5">
            <v>2000</v>
          </cell>
        </row>
        <row r="6">
          <cell r="A6">
            <v>2001</v>
          </cell>
        </row>
        <row r="7">
          <cell r="A7">
            <v>2001</v>
          </cell>
        </row>
        <row r="8">
          <cell r="A8">
            <v>2001</v>
          </cell>
        </row>
        <row r="9">
          <cell r="A9">
            <v>2001</v>
          </cell>
        </row>
        <row r="10">
          <cell r="A10">
            <v>2002</v>
          </cell>
        </row>
        <row r="11">
          <cell r="A11">
            <v>2002</v>
          </cell>
        </row>
        <row r="12">
          <cell r="A12">
            <v>2002</v>
          </cell>
        </row>
        <row r="13">
          <cell r="A13">
            <v>2002</v>
          </cell>
        </row>
        <row r="14">
          <cell r="A14">
            <v>2003</v>
          </cell>
        </row>
        <row r="15">
          <cell r="A15">
            <v>2003</v>
          </cell>
        </row>
        <row r="16">
          <cell r="A16">
            <v>2003</v>
          </cell>
        </row>
        <row r="17">
          <cell r="A17">
            <v>2003</v>
          </cell>
        </row>
        <row r="18">
          <cell r="A18">
            <v>2004</v>
          </cell>
        </row>
        <row r="19">
          <cell r="A19">
            <v>2004</v>
          </cell>
        </row>
        <row r="20">
          <cell r="A20">
            <v>2004</v>
          </cell>
        </row>
        <row r="21">
          <cell r="A21">
            <v>2004</v>
          </cell>
        </row>
        <row r="22">
          <cell r="A22">
            <v>2005</v>
          </cell>
        </row>
        <row r="23">
          <cell r="A23">
            <v>2005</v>
          </cell>
        </row>
        <row r="24">
          <cell r="A24">
            <v>2005</v>
          </cell>
        </row>
        <row r="25">
          <cell r="A25">
            <v>2005</v>
          </cell>
        </row>
        <row r="26">
          <cell r="A26">
            <v>2006</v>
          </cell>
        </row>
        <row r="27">
          <cell r="A27">
            <v>2006</v>
          </cell>
        </row>
        <row r="28">
          <cell r="A28">
            <v>2006</v>
          </cell>
        </row>
        <row r="29">
          <cell r="A29">
            <v>2006</v>
          </cell>
        </row>
        <row r="30">
          <cell r="A30">
            <v>2007</v>
          </cell>
        </row>
        <row r="31">
          <cell r="A31">
            <v>2007</v>
          </cell>
        </row>
        <row r="32">
          <cell r="A32">
            <v>2007</v>
          </cell>
        </row>
        <row r="33">
          <cell r="A33">
            <v>2007</v>
          </cell>
        </row>
        <row r="34">
          <cell r="A34">
            <v>2008</v>
          </cell>
        </row>
        <row r="35">
          <cell r="A35">
            <v>2008</v>
          </cell>
        </row>
        <row r="36">
          <cell r="A36">
            <v>2008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2009</v>
          </cell>
        </row>
        <row r="40">
          <cell r="A40">
            <v>2009</v>
          </cell>
        </row>
        <row r="41">
          <cell r="A41">
            <v>2009</v>
          </cell>
        </row>
        <row r="42">
          <cell r="A42">
            <v>2010</v>
          </cell>
        </row>
        <row r="43">
          <cell r="A43">
            <v>2010</v>
          </cell>
        </row>
        <row r="44">
          <cell r="A44">
            <v>2010</v>
          </cell>
        </row>
        <row r="45">
          <cell r="A45">
            <v>2010</v>
          </cell>
        </row>
        <row r="46">
          <cell r="A46">
            <v>2011</v>
          </cell>
        </row>
        <row r="47">
          <cell r="A47">
            <v>2011</v>
          </cell>
        </row>
        <row r="48">
          <cell r="A48">
            <v>2011</v>
          </cell>
        </row>
        <row r="49">
          <cell r="A49">
            <v>2011</v>
          </cell>
        </row>
        <row r="50">
          <cell r="A50">
            <v>2012</v>
          </cell>
        </row>
        <row r="51">
          <cell r="A51">
            <v>2012</v>
          </cell>
        </row>
        <row r="52">
          <cell r="A52">
            <v>2012</v>
          </cell>
        </row>
        <row r="53">
          <cell r="A53">
            <v>2012</v>
          </cell>
        </row>
        <row r="54">
          <cell r="A54">
            <v>2013</v>
          </cell>
        </row>
        <row r="55">
          <cell r="A55">
            <v>2013</v>
          </cell>
        </row>
        <row r="56">
          <cell r="A56">
            <v>2013</v>
          </cell>
        </row>
        <row r="57">
          <cell r="A57">
            <v>2013</v>
          </cell>
        </row>
        <row r="58">
          <cell r="A58">
            <v>2014</v>
          </cell>
        </row>
        <row r="59">
          <cell r="A59">
            <v>2014</v>
          </cell>
        </row>
        <row r="60">
          <cell r="A60">
            <v>2014</v>
          </cell>
        </row>
        <row r="61">
          <cell r="A61">
            <v>2014</v>
          </cell>
        </row>
        <row r="62">
          <cell r="A62">
            <v>2015</v>
          </cell>
        </row>
        <row r="63">
          <cell r="A63">
            <v>2015</v>
          </cell>
        </row>
        <row r="64">
          <cell r="A64">
            <v>2015</v>
          </cell>
        </row>
        <row r="65">
          <cell r="A65">
            <v>2015</v>
          </cell>
        </row>
        <row r="66">
          <cell r="A66">
            <v>2016</v>
          </cell>
        </row>
        <row r="67">
          <cell r="A67">
            <v>2016</v>
          </cell>
        </row>
        <row r="68">
          <cell r="A68">
            <v>2016</v>
          </cell>
        </row>
        <row r="69">
          <cell r="A69">
            <v>2016</v>
          </cell>
        </row>
        <row r="70">
          <cell r="A70">
            <v>2017</v>
          </cell>
        </row>
        <row r="71">
          <cell r="A71">
            <v>2017</v>
          </cell>
        </row>
        <row r="72">
          <cell r="A72">
            <v>2017</v>
          </cell>
        </row>
        <row r="73">
          <cell r="A73">
            <v>2017</v>
          </cell>
        </row>
        <row r="74">
          <cell r="A74">
            <v>2018</v>
          </cell>
        </row>
        <row r="75">
          <cell r="A75">
            <v>2018</v>
          </cell>
        </row>
        <row r="76">
          <cell r="A76">
            <v>2018</v>
          </cell>
        </row>
        <row r="77">
          <cell r="A77">
            <v>2018</v>
          </cell>
        </row>
        <row r="78">
          <cell r="A78">
            <v>2019</v>
          </cell>
        </row>
        <row r="79">
          <cell r="A79">
            <v>2019</v>
          </cell>
        </row>
        <row r="80">
          <cell r="A80">
            <v>2019</v>
          </cell>
        </row>
        <row r="81">
          <cell r="A81">
            <v>2019</v>
          </cell>
        </row>
      </sheetData>
      <sheetData sheetId="4"/>
      <sheetData sheetId="5">
        <row r="2">
          <cell r="A2">
            <v>2000</v>
          </cell>
        </row>
        <row r="3">
          <cell r="A3">
            <v>2000</v>
          </cell>
        </row>
        <row r="4">
          <cell r="A4">
            <v>2000</v>
          </cell>
        </row>
        <row r="5">
          <cell r="A5">
            <v>2000</v>
          </cell>
        </row>
        <row r="6">
          <cell r="A6">
            <v>2001</v>
          </cell>
        </row>
        <row r="7">
          <cell r="A7">
            <v>2001</v>
          </cell>
        </row>
        <row r="8">
          <cell r="A8">
            <v>2001</v>
          </cell>
        </row>
        <row r="9">
          <cell r="A9">
            <v>2001</v>
          </cell>
        </row>
        <row r="10">
          <cell r="A10">
            <v>2002</v>
          </cell>
        </row>
        <row r="11">
          <cell r="A11">
            <v>2002</v>
          </cell>
        </row>
        <row r="12">
          <cell r="A12">
            <v>2002</v>
          </cell>
        </row>
        <row r="13">
          <cell r="A13">
            <v>2002</v>
          </cell>
        </row>
        <row r="14">
          <cell r="A14">
            <v>2003</v>
          </cell>
        </row>
        <row r="15">
          <cell r="A15">
            <v>2003</v>
          </cell>
        </row>
        <row r="16">
          <cell r="A16">
            <v>2003</v>
          </cell>
        </row>
        <row r="17">
          <cell r="A17">
            <v>2003</v>
          </cell>
        </row>
        <row r="18">
          <cell r="A18">
            <v>2004</v>
          </cell>
        </row>
        <row r="19">
          <cell r="A19">
            <v>2004</v>
          </cell>
        </row>
        <row r="20">
          <cell r="A20">
            <v>2004</v>
          </cell>
        </row>
        <row r="21">
          <cell r="A21">
            <v>2004</v>
          </cell>
        </row>
        <row r="22">
          <cell r="A22">
            <v>2005</v>
          </cell>
        </row>
        <row r="23">
          <cell r="A23">
            <v>2005</v>
          </cell>
        </row>
        <row r="24">
          <cell r="A24">
            <v>2005</v>
          </cell>
        </row>
        <row r="25">
          <cell r="A25">
            <v>2005</v>
          </cell>
        </row>
        <row r="26">
          <cell r="A26">
            <v>2006</v>
          </cell>
        </row>
        <row r="27">
          <cell r="A27">
            <v>2006</v>
          </cell>
        </row>
        <row r="28">
          <cell r="A28">
            <v>2006</v>
          </cell>
        </row>
        <row r="29">
          <cell r="A29">
            <v>2006</v>
          </cell>
        </row>
        <row r="30">
          <cell r="A30">
            <v>2007</v>
          </cell>
        </row>
        <row r="31">
          <cell r="A31">
            <v>2007</v>
          </cell>
        </row>
        <row r="32">
          <cell r="A32">
            <v>2007</v>
          </cell>
        </row>
        <row r="33">
          <cell r="A33">
            <v>2007</v>
          </cell>
        </row>
        <row r="34">
          <cell r="A34">
            <v>2008</v>
          </cell>
        </row>
        <row r="35">
          <cell r="A35">
            <v>2008</v>
          </cell>
        </row>
        <row r="36">
          <cell r="A36">
            <v>2008</v>
          </cell>
        </row>
        <row r="37">
          <cell r="A37">
            <v>2008</v>
          </cell>
        </row>
        <row r="38">
          <cell r="A38">
            <v>2009</v>
          </cell>
        </row>
        <row r="39">
          <cell r="A39">
            <v>2009</v>
          </cell>
        </row>
        <row r="40">
          <cell r="A40">
            <v>2009</v>
          </cell>
        </row>
        <row r="41">
          <cell r="A41">
            <v>2009</v>
          </cell>
        </row>
        <row r="42">
          <cell r="A42">
            <v>2010</v>
          </cell>
        </row>
        <row r="43">
          <cell r="A43">
            <v>2010</v>
          </cell>
        </row>
        <row r="44">
          <cell r="A44">
            <v>2010</v>
          </cell>
        </row>
        <row r="45">
          <cell r="A45">
            <v>2010</v>
          </cell>
        </row>
        <row r="46">
          <cell r="A46">
            <v>2011</v>
          </cell>
        </row>
        <row r="47">
          <cell r="A47">
            <v>2011</v>
          </cell>
        </row>
        <row r="48">
          <cell r="A48">
            <v>2011</v>
          </cell>
        </row>
        <row r="49">
          <cell r="A49">
            <v>2011</v>
          </cell>
        </row>
        <row r="50">
          <cell r="A50">
            <v>2012</v>
          </cell>
        </row>
        <row r="51">
          <cell r="A51">
            <v>2012</v>
          </cell>
        </row>
        <row r="52">
          <cell r="A52">
            <v>2012</v>
          </cell>
        </row>
        <row r="53">
          <cell r="A53">
            <v>2012</v>
          </cell>
        </row>
        <row r="54">
          <cell r="A54">
            <v>2013</v>
          </cell>
        </row>
        <row r="55">
          <cell r="A55">
            <v>2013</v>
          </cell>
        </row>
        <row r="56">
          <cell r="A56">
            <v>2013</v>
          </cell>
        </row>
        <row r="57">
          <cell r="A57">
            <v>2013</v>
          </cell>
        </row>
        <row r="58">
          <cell r="A58">
            <v>2014</v>
          </cell>
        </row>
        <row r="59">
          <cell r="A59">
            <v>2014</v>
          </cell>
        </row>
        <row r="60">
          <cell r="A60">
            <v>2014</v>
          </cell>
        </row>
        <row r="61">
          <cell r="A61">
            <v>2014</v>
          </cell>
        </row>
        <row r="62">
          <cell r="A62">
            <v>2015</v>
          </cell>
        </row>
        <row r="63">
          <cell r="A63">
            <v>2015</v>
          </cell>
        </row>
        <row r="64">
          <cell r="A64">
            <v>2015</v>
          </cell>
        </row>
        <row r="65">
          <cell r="A65">
            <v>2015</v>
          </cell>
        </row>
        <row r="66">
          <cell r="A66">
            <v>2016</v>
          </cell>
        </row>
        <row r="67">
          <cell r="A67">
            <v>2016</v>
          </cell>
        </row>
        <row r="68">
          <cell r="A68">
            <v>2016</v>
          </cell>
        </row>
        <row r="69">
          <cell r="A69">
            <v>2016</v>
          </cell>
        </row>
        <row r="70">
          <cell r="A70">
            <v>2017</v>
          </cell>
        </row>
        <row r="71">
          <cell r="A71">
            <v>2017</v>
          </cell>
        </row>
        <row r="72">
          <cell r="A72">
            <v>2017</v>
          </cell>
        </row>
        <row r="73">
          <cell r="A73">
            <v>2017</v>
          </cell>
        </row>
        <row r="74">
          <cell r="A74">
            <v>2018</v>
          </cell>
        </row>
        <row r="75">
          <cell r="A75">
            <v>2018</v>
          </cell>
        </row>
        <row r="76">
          <cell r="A76">
            <v>2018</v>
          </cell>
        </row>
        <row r="77">
          <cell r="A77">
            <v>2018</v>
          </cell>
        </row>
        <row r="78">
          <cell r="A78">
            <v>2019</v>
          </cell>
        </row>
        <row r="79">
          <cell r="A79">
            <v>2019</v>
          </cell>
        </row>
        <row r="80">
          <cell r="A80">
            <v>2019</v>
          </cell>
        </row>
        <row r="81">
          <cell r="A81">
            <v>2019</v>
          </cell>
        </row>
      </sheetData>
      <sheetData sheetId="6"/>
      <sheetData sheetId="7">
        <row r="2">
          <cell r="A2">
            <v>2002</v>
          </cell>
        </row>
        <row r="3">
          <cell r="A3">
            <v>2002</v>
          </cell>
        </row>
        <row r="4">
          <cell r="A4">
            <v>2002</v>
          </cell>
        </row>
        <row r="5">
          <cell r="A5">
            <v>2002</v>
          </cell>
        </row>
        <row r="6">
          <cell r="A6">
            <v>2003</v>
          </cell>
        </row>
        <row r="7">
          <cell r="A7">
            <v>2003</v>
          </cell>
        </row>
        <row r="8">
          <cell r="A8">
            <v>2003</v>
          </cell>
        </row>
        <row r="9">
          <cell r="A9">
            <v>2003</v>
          </cell>
        </row>
        <row r="10">
          <cell r="A10">
            <v>2004</v>
          </cell>
        </row>
        <row r="11">
          <cell r="A11">
            <v>2004</v>
          </cell>
        </row>
        <row r="12">
          <cell r="A12">
            <v>2004</v>
          </cell>
        </row>
        <row r="13">
          <cell r="A13">
            <v>2004</v>
          </cell>
        </row>
        <row r="14">
          <cell r="A14">
            <v>2005</v>
          </cell>
        </row>
        <row r="15">
          <cell r="A15">
            <v>2005</v>
          </cell>
        </row>
        <row r="16">
          <cell r="A16">
            <v>2005</v>
          </cell>
        </row>
        <row r="17">
          <cell r="A17">
            <v>2005</v>
          </cell>
        </row>
        <row r="18">
          <cell r="A18">
            <v>2006</v>
          </cell>
        </row>
        <row r="19">
          <cell r="A19">
            <v>2006</v>
          </cell>
        </row>
        <row r="20">
          <cell r="A20">
            <v>2006</v>
          </cell>
        </row>
        <row r="21">
          <cell r="A21">
            <v>2006</v>
          </cell>
        </row>
        <row r="22">
          <cell r="A22">
            <v>2007</v>
          </cell>
        </row>
        <row r="23">
          <cell r="A23">
            <v>2007</v>
          </cell>
        </row>
        <row r="24">
          <cell r="A24">
            <v>2007</v>
          </cell>
        </row>
        <row r="25">
          <cell r="A25">
            <v>2007</v>
          </cell>
        </row>
        <row r="26">
          <cell r="A26">
            <v>2008</v>
          </cell>
        </row>
        <row r="27">
          <cell r="A27">
            <v>2008</v>
          </cell>
        </row>
        <row r="28">
          <cell r="A28">
            <v>2008</v>
          </cell>
        </row>
        <row r="29">
          <cell r="A29">
            <v>2008</v>
          </cell>
        </row>
        <row r="30">
          <cell r="A30">
            <v>2009</v>
          </cell>
        </row>
        <row r="31">
          <cell r="A31">
            <v>2009</v>
          </cell>
        </row>
        <row r="32">
          <cell r="A32">
            <v>2009</v>
          </cell>
        </row>
        <row r="33">
          <cell r="A33">
            <v>2009</v>
          </cell>
        </row>
        <row r="34">
          <cell r="A34">
            <v>2010</v>
          </cell>
        </row>
        <row r="35">
          <cell r="A35">
            <v>2010</v>
          </cell>
        </row>
        <row r="36">
          <cell r="A36">
            <v>2010</v>
          </cell>
        </row>
        <row r="37">
          <cell r="A37">
            <v>2010</v>
          </cell>
        </row>
        <row r="38">
          <cell r="A38">
            <v>2011</v>
          </cell>
        </row>
        <row r="39">
          <cell r="A39">
            <v>2011</v>
          </cell>
        </row>
        <row r="40">
          <cell r="A40">
            <v>2011</v>
          </cell>
        </row>
        <row r="41">
          <cell r="A41">
            <v>2011</v>
          </cell>
        </row>
        <row r="42">
          <cell r="A42">
            <v>2012</v>
          </cell>
        </row>
        <row r="43">
          <cell r="A43">
            <v>2012</v>
          </cell>
        </row>
        <row r="44">
          <cell r="A44">
            <v>2012</v>
          </cell>
        </row>
        <row r="45">
          <cell r="A45">
            <v>2012</v>
          </cell>
        </row>
        <row r="46">
          <cell r="A46">
            <v>2013</v>
          </cell>
        </row>
        <row r="47">
          <cell r="A47">
            <v>2013</v>
          </cell>
        </row>
        <row r="48">
          <cell r="A48">
            <v>2013</v>
          </cell>
        </row>
        <row r="49">
          <cell r="A49">
            <v>2013</v>
          </cell>
        </row>
        <row r="50">
          <cell r="A50">
            <v>2014</v>
          </cell>
        </row>
        <row r="51">
          <cell r="A51">
            <v>2014</v>
          </cell>
        </row>
        <row r="52">
          <cell r="A52">
            <v>2014</v>
          </cell>
        </row>
        <row r="53">
          <cell r="A53">
            <v>2014</v>
          </cell>
        </row>
        <row r="54">
          <cell r="A54">
            <v>2015</v>
          </cell>
        </row>
        <row r="55">
          <cell r="A55">
            <v>2015</v>
          </cell>
        </row>
        <row r="56">
          <cell r="A56">
            <v>2015</v>
          </cell>
        </row>
        <row r="57">
          <cell r="A57">
            <v>2015</v>
          </cell>
        </row>
        <row r="58">
          <cell r="A58">
            <v>2016</v>
          </cell>
        </row>
        <row r="59">
          <cell r="A59">
            <v>2016</v>
          </cell>
        </row>
        <row r="60">
          <cell r="A60">
            <v>2016</v>
          </cell>
        </row>
        <row r="61">
          <cell r="A61">
            <v>2016</v>
          </cell>
        </row>
        <row r="62">
          <cell r="A62">
            <v>2017</v>
          </cell>
        </row>
        <row r="63">
          <cell r="A63">
            <v>2017</v>
          </cell>
        </row>
        <row r="64">
          <cell r="A64">
            <v>2017</v>
          </cell>
        </row>
        <row r="65">
          <cell r="A65">
            <v>2017</v>
          </cell>
        </row>
        <row r="66">
          <cell r="A66">
            <v>2018</v>
          </cell>
        </row>
        <row r="67">
          <cell r="A67">
            <v>2018</v>
          </cell>
        </row>
        <row r="68">
          <cell r="A68">
            <v>2018</v>
          </cell>
        </row>
        <row r="69">
          <cell r="A69">
            <v>2018</v>
          </cell>
        </row>
        <row r="70">
          <cell r="A70">
            <v>2019</v>
          </cell>
        </row>
        <row r="71">
          <cell r="A71">
            <v>2019</v>
          </cell>
        </row>
        <row r="72">
          <cell r="A72">
            <v>2019</v>
          </cell>
        </row>
        <row r="73">
          <cell r="A73">
            <v>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ece"/>
      <sheetName val="India"/>
      <sheetName val="India_forecast"/>
      <sheetName val="SA_forecast"/>
      <sheetName val="Greece forecast"/>
      <sheetName val="Ukraine"/>
      <sheetName val="Ukraine forecast"/>
      <sheetName val="South Africa"/>
    </sheetNames>
    <sheetDataSet>
      <sheetData sheetId="0" refreshError="1"/>
      <sheetData sheetId="1" refreshError="1"/>
      <sheetData sheetId="2">
        <row r="2">
          <cell r="A2">
            <v>2000</v>
          </cell>
          <cell r="C2">
            <v>0.55702475425570896</v>
          </cell>
          <cell r="D2">
            <v>1</v>
          </cell>
        </row>
        <row r="3">
          <cell r="A3">
            <v>2000</v>
          </cell>
          <cell r="C3">
            <v>0.75168347292126603</v>
          </cell>
          <cell r="D3">
            <v>1</v>
          </cell>
        </row>
        <row r="4">
          <cell r="A4">
            <v>2000</v>
          </cell>
          <cell r="C4">
            <v>0.78367505279261696</v>
          </cell>
          <cell r="D4">
            <v>1</v>
          </cell>
        </row>
        <row r="5">
          <cell r="A5">
            <v>2000</v>
          </cell>
          <cell r="C5">
            <v>0.91232323022446105</v>
          </cell>
          <cell r="D5">
            <v>1</v>
          </cell>
        </row>
        <row r="6">
          <cell r="A6">
            <v>2001</v>
          </cell>
          <cell r="C6">
            <v>0.962954760882481</v>
          </cell>
          <cell r="D6">
            <v>1</v>
          </cell>
        </row>
        <row r="7">
          <cell r="A7">
            <v>2001</v>
          </cell>
          <cell r="C7">
            <v>0.84499899603573603</v>
          </cell>
          <cell r="D7">
            <v>1</v>
          </cell>
        </row>
        <row r="8">
          <cell r="A8">
            <v>2001</v>
          </cell>
          <cell r="C8">
            <v>0.66831363487937701</v>
          </cell>
          <cell r="D8">
            <v>1</v>
          </cell>
        </row>
        <row r="9">
          <cell r="A9">
            <v>2001</v>
          </cell>
          <cell r="C9">
            <v>0.64779866079494697</v>
          </cell>
          <cell r="D9">
            <v>1</v>
          </cell>
        </row>
        <row r="10">
          <cell r="A10">
            <v>2002</v>
          </cell>
          <cell r="C10">
            <v>0.539907459693868</v>
          </cell>
          <cell r="D10">
            <v>1</v>
          </cell>
        </row>
        <row r="11">
          <cell r="A11">
            <v>2002</v>
          </cell>
          <cell r="C11">
            <v>0.76204279474687098</v>
          </cell>
          <cell r="D11">
            <v>1</v>
          </cell>
        </row>
        <row r="12">
          <cell r="A12">
            <v>2002</v>
          </cell>
          <cell r="C12">
            <v>0.79495938813443101</v>
          </cell>
          <cell r="D12">
            <v>1</v>
          </cell>
        </row>
        <row r="13">
          <cell r="A13">
            <v>2002</v>
          </cell>
          <cell r="C13">
            <v>0.98341154836744005</v>
          </cell>
          <cell r="D13">
            <v>1</v>
          </cell>
        </row>
        <row r="14">
          <cell r="A14">
            <v>2003</v>
          </cell>
          <cell r="C14">
            <v>0.954010837395737</v>
          </cell>
          <cell r="D14">
            <v>0</v>
          </cell>
        </row>
        <row r="15">
          <cell r="A15">
            <v>2003</v>
          </cell>
          <cell r="C15">
            <v>0.81243715591324395</v>
          </cell>
          <cell r="D15">
            <v>0</v>
          </cell>
        </row>
        <row r="16">
          <cell r="A16">
            <v>2003</v>
          </cell>
          <cell r="C16">
            <v>0.57135353647489495</v>
          </cell>
          <cell r="D16">
            <v>0</v>
          </cell>
        </row>
        <row r="17">
          <cell r="A17">
            <v>2003</v>
          </cell>
          <cell r="C17">
            <v>0.16014787952947401</v>
          </cell>
          <cell r="D17">
            <v>0</v>
          </cell>
        </row>
        <row r="18">
          <cell r="A18">
            <v>2004</v>
          </cell>
          <cell r="C18">
            <v>0.32959798265881302</v>
          </cell>
          <cell r="D18">
            <v>0</v>
          </cell>
        </row>
        <row r="19">
          <cell r="A19">
            <v>2004</v>
          </cell>
          <cell r="C19">
            <v>0.24193311289969799</v>
          </cell>
          <cell r="D19">
            <v>0</v>
          </cell>
        </row>
        <row r="20">
          <cell r="A20">
            <v>2004</v>
          </cell>
          <cell r="C20">
            <v>0.26467559112067202</v>
          </cell>
          <cell r="D20">
            <v>0</v>
          </cell>
        </row>
        <row r="21">
          <cell r="A21">
            <v>2004</v>
          </cell>
          <cell r="C21">
            <v>0.44483684598951601</v>
          </cell>
          <cell r="D21">
            <v>0</v>
          </cell>
        </row>
        <row r="22">
          <cell r="A22">
            <v>2005</v>
          </cell>
          <cell r="C22">
            <v>0.23853140807801801</v>
          </cell>
          <cell r="D22">
            <v>0</v>
          </cell>
        </row>
        <row r="23">
          <cell r="A23">
            <v>2005</v>
          </cell>
          <cell r="C23">
            <v>0.13625898121420299</v>
          </cell>
          <cell r="D23">
            <v>0</v>
          </cell>
        </row>
        <row r="24">
          <cell r="A24">
            <v>2005</v>
          </cell>
          <cell r="C24">
            <v>0.17881304945514501</v>
          </cell>
          <cell r="D24">
            <v>0</v>
          </cell>
        </row>
        <row r="25">
          <cell r="A25">
            <v>2005</v>
          </cell>
          <cell r="C25">
            <v>0.23095693230441999</v>
          </cell>
          <cell r="D25">
            <v>0</v>
          </cell>
        </row>
        <row r="26">
          <cell r="A26">
            <v>2006</v>
          </cell>
          <cell r="C26">
            <v>0.106088520953</v>
          </cell>
          <cell r="D26">
            <v>0</v>
          </cell>
        </row>
        <row r="27">
          <cell r="A27">
            <v>2006</v>
          </cell>
          <cell r="C27">
            <v>0.200314681478589</v>
          </cell>
          <cell r="D27">
            <v>0</v>
          </cell>
        </row>
        <row r="28">
          <cell r="A28">
            <v>2006</v>
          </cell>
          <cell r="C28">
            <v>0.114629518488815</v>
          </cell>
          <cell r="D28">
            <v>0</v>
          </cell>
        </row>
        <row r="29">
          <cell r="A29">
            <v>2006</v>
          </cell>
          <cell r="C29">
            <v>0.30045652384791099</v>
          </cell>
          <cell r="D29">
            <v>0</v>
          </cell>
        </row>
        <row r="30">
          <cell r="A30">
            <v>2007</v>
          </cell>
          <cell r="C30">
            <v>0.27729212058386998</v>
          </cell>
          <cell r="D30">
            <v>0</v>
          </cell>
        </row>
        <row r="31">
          <cell r="A31">
            <v>2007</v>
          </cell>
          <cell r="C31">
            <v>9.3074804715951601E-2</v>
          </cell>
          <cell r="D31">
            <v>0</v>
          </cell>
        </row>
        <row r="32">
          <cell r="A32">
            <v>2007</v>
          </cell>
          <cell r="C32">
            <v>0.22637310749821499</v>
          </cell>
          <cell r="D32">
            <v>0</v>
          </cell>
        </row>
        <row r="33">
          <cell r="A33">
            <v>2007</v>
          </cell>
          <cell r="C33">
            <v>0.125876573215916</v>
          </cell>
          <cell r="D33">
            <v>1</v>
          </cell>
        </row>
        <row r="34">
          <cell r="A34">
            <v>2008</v>
          </cell>
          <cell r="C34">
            <v>0.27292873939434797</v>
          </cell>
          <cell r="D34">
            <v>1</v>
          </cell>
        </row>
        <row r="35">
          <cell r="A35">
            <v>2008</v>
          </cell>
          <cell r="C35">
            <v>0.71125144711008204</v>
          </cell>
          <cell r="D35">
            <v>1</v>
          </cell>
        </row>
        <row r="36">
          <cell r="A36">
            <v>2008</v>
          </cell>
          <cell r="C36">
            <v>0.73762608303455501</v>
          </cell>
          <cell r="D36">
            <v>1</v>
          </cell>
        </row>
        <row r="37">
          <cell r="A37">
            <v>2008</v>
          </cell>
          <cell r="C37">
            <v>0.96230155508729098</v>
          </cell>
          <cell r="D37">
            <v>1</v>
          </cell>
        </row>
        <row r="38">
          <cell r="A38">
            <v>2009</v>
          </cell>
          <cell r="C38">
            <v>0.89553475615854605</v>
          </cell>
          <cell r="D38">
            <v>1</v>
          </cell>
        </row>
        <row r="39">
          <cell r="A39">
            <v>2009</v>
          </cell>
          <cell r="C39">
            <v>0.16496167878788801</v>
          </cell>
          <cell r="D39">
            <v>0</v>
          </cell>
        </row>
        <row r="40">
          <cell r="A40">
            <v>2009</v>
          </cell>
          <cell r="C40">
            <v>4.7140381206397998E-2</v>
          </cell>
          <cell r="D40">
            <v>0</v>
          </cell>
        </row>
        <row r="41">
          <cell r="A41">
            <v>2009</v>
          </cell>
          <cell r="C41">
            <v>5.7586196760229802E-3</v>
          </cell>
          <cell r="D41">
            <v>0</v>
          </cell>
        </row>
        <row r="42">
          <cell r="A42">
            <v>2010</v>
          </cell>
          <cell r="C42">
            <v>4.0422297421516203E-6</v>
          </cell>
          <cell r="D42">
            <v>0</v>
          </cell>
        </row>
        <row r="43">
          <cell r="A43">
            <v>2010</v>
          </cell>
          <cell r="C43">
            <v>8.2488991662945602E-3</v>
          </cell>
          <cell r="D43">
            <v>0</v>
          </cell>
        </row>
        <row r="44">
          <cell r="A44">
            <v>2010</v>
          </cell>
          <cell r="C44">
            <v>1.22810407660376E-2</v>
          </cell>
          <cell r="D44">
            <v>0</v>
          </cell>
        </row>
        <row r="45">
          <cell r="A45">
            <v>2010</v>
          </cell>
          <cell r="C45">
            <v>2.9646918429850299E-2</v>
          </cell>
          <cell r="D45">
            <v>0</v>
          </cell>
        </row>
        <row r="46">
          <cell r="A46">
            <v>2011</v>
          </cell>
          <cell r="C46">
            <v>5.2735374445522502E-2</v>
          </cell>
          <cell r="D46">
            <v>1</v>
          </cell>
        </row>
        <row r="47">
          <cell r="A47">
            <v>2011</v>
          </cell>
          <cell r="C47">
            <v>0.18246356621645901</v>
          </cell>
          <cell r="D47">
            <v>1</v>
          </cell>
        </row>
        <row r="48">
          <cell r="A48">
            <v>2011</v>
          </cell>
          <cell r="C48">
            <v>0.53760293446807805</v>
          </cell>
          <cell r="D48">
            <v>1</v>
          </cell>
        </row>
        <row r="49">
          <cell r="A49">
            <v>2011</v>
          </cell>
          <cell r="C49">
            <v>0.60930547845169203</v>
          </cell>
          <cell r="D49">
            <v>1</v>
          </cell>
        </row>
        <row r="50">
          <cell r="A50">
            <v>2012</v>
          </cell>
          <cell r="C50">
            <v>0.76046911665725503</v>
          </cell>
          <cell r="D50">
            <v>1</v>
          </cell>
        </row>
        <row r="51">
          <cell r="A51">
            <v>2012</v>
          </cell>
          <cell r="C51">
            <v>0.686122898573712</v>
          </cell>
          <cell r="D51">
            <v>1</v>
          </cell>
        </row>
        <row r="52">
          <cell r="A52">
            <v>2012</v>
          </cell>
          <cell r="C52">
            <v>0.392707360649246</v>
          </cell>
          <cell r="D52">
            <v>1</v>
          </cell>
        </row>
        <row r="53">
          <cell r="A53">
            <v>2012</v>
          </cell>
          <cell r="C53">
            <v>0.423025195730236</v>
          </cell>
          <cell r="D53">
            <v>0</v>
          </cell>
        </row>
        <row r="54">
          <cell r="A54">
            <v>2013</v>
          </cell>
          <cell r="C54">
            <v>0.352725825650612</v>
          </cell>
          <cell r="D54">
            <v>0</v>
          </cell>
        </row>
        <row r="55">
          <cell r="A55">
            <v>2013</v>
          </cell>
          <cell r="C55">
            <v>0.29490986378829798</v>
          </cell>
          <cell r="D55">
            <v>0</v>
          </cell>
        </row>
        <row r="56">
          <cell r="A56">
            <v>2013</v>
          </cell>
          <cell r="C56">
            <v>0.45310230159729997</v>
          </cell>
          <cell r="D56">
            <v>0</v>
          </cell>
        </row>
        <row r="57">
          <cell r="A57">
            <v>2013</v>
          </cell>
          <cell r="C57">
            <v>0.12684468215796199</v>
          </cell>
          <cell r="D57">
            <v>0</v>
          </cell>
        </row>
        <row r="58">
          <cell r="A58">
            <v>2014</v>
          </cell>
          <cell r="C58">
            <v>0.17842110086059701</v>
          </cell>
          <cell r="D58">
            <v>0</v>
          </cell>
        </row>
        <row r="59">
          <cell r="A59">
            <v>2014</v>
          </cell>
          <cell r="C59">
            <v>9.2563666564935906E-2</v>
          </cell>
          <cell r="D59">
            <v>0</v>
          </cell>
        </row>
        <row r="60">
          <cell r="A60">
            <v>2014</v>
          </cell>
          <cell r="C60">
            <v>9.2348076565469006E-2</v>
          </cell>
          <cell r="D60">
            <v>0</v>
          </cell>
        </row>
        <row r="61">
          <cell r="A61">
            <v>2014</v>
          </cell>
          <cell r="C61">
            <v>0.177679492999085</v>
          </cell>
          <cell r="D61">
            <v>0</v>
          </cell>
        </row>
        <row r="62">
          <cell r="A62">
            <v>2015</v>
          </cell>
          <cell r="C62">
            <v>0.13248485610189001</v>
          </cell>
          <cell r="D62">
            <v>0</v>
          </cell>
        </row>
        <row r="63">
          <cell r="A63">
            <v>2015</v>
          </cell>
          <cell r="C63">
            <v>8.5547342407029797E-2</v>
          </cell>
          <cell r="D63">
            <v>0</v>
          </cell>
        </row>
        <row r="64">
          <cell r="A64">
            <v>2015</v>
          </cell>
          <cell r="C64">
            <v>6.0828441506928399E-2</v>
          </cell>
          <cell r="D64">
            <v>0</v>
          </cell>
        </row>
        <row r="65">
          <cell r="A65">
            <v>2015</v>
          </cell>
          <cell r="C65">
            <v>2.17309867349159E-2</v>
          </cell>
          <cell r="D65">
            <v>0</v>
          </cell>
        </row>
        <row r="66">
          <cell r="A66">
            <v>2016</v>
          </cell>
          <cell r="C66">
            <v>7.45534239600698E-3</v>
          </cell>
          <cell r="D66">
            <v>0</v>
          </cell>
        </row>
        <row r="67">
          <cell r="A67">
            <v>2016</v>
          </cell>
          <cell r="C67">
            <v>7.3497111116802502E-3</v>
          </cell>
          <cell r="D67">
            <v>0</v>
          </cell>
        </row>
        <row r="68">
          <cell r="A68">
            <v>2016</v>
          </cell>
          <cell r="C68">
            <v>2.1429164428872299E-2</v>
          </cell>
          <cell r="D68">
            <v>0</v>
          </cell>
        </row>
        <row r="69">
          <cell r="A69">
            <v>2016</v>
          </cell>
          <cell r="C69">
            <v>2.9947152844968999E-2</v>
          </cell>
          <cell r="D69">
            <v>0</v>
          </cell>
        </row>
        <row r="70">
          <cell r="A70">
            <v>2017</v>
          </cell>
          <cell r="B70">
            <v>5.5845155798711403E-2</v>
          </cell>
          <cell r="C70">
            <v>5.58451557987115E-2</v>
          </cell>
          <cell r="D70">
            <v>0</v>
          </cell>
        </row>
        <row r="71">
          <cell r="A71">
            <v>2017</v>
          </cell>
          <cell r="B71">
            <v>7.0441053553002106E-2</v>
          </cell>
          <cell r="C71">
            <v>7.4660152332688898E-2</v>
          </cell>
          <cell r="D71">
            <v>0</v>
          </cell>
        </row>
        <row r="72">
          <cell r="A72">
            <v>2017</v>
          </cell>
          <cell r="B72">
            <v>5.0244307059925497E-2</v>
          </cell>
          <cell r="C72">
            <v>5.7974294063449699E-2</v>
          </cell>
          <cell r="D72">
            <v>0</v>
          </cell>
        </row>
        <row r="73">
          <cell r="A73">
            <v>2017</v>
          </cell>
          <cell r="B73">
            <v>2.0781170231306101E-2</v>
          </cell>
          <cell r="C73">
            <v>2.6760941553147601E-2</v>
          </cell>
          <cell r="D73">
            <v>0</v>
          </cell>
        </row>
        <row r="74">
          <cell r="A74">
            <v>2018</v>
          </cell>
          <cell r="B74">
            <v>1.4465146150826899E-2</v>
          </cell>
          <cell r="C74">
            <v>1.9601681915641399E-2</v>
          </cell>
          <cell r="D74">
            <v>0</v>
          </cell>
        </row>
        <row r="75">
          <cell r="A75">
            <v>2018</v>
          </cell>
          <cell r="B75">
            <v>1.6565521644134499E-2</v>
          </cell>
          <cell r="C75">
            <v>2.3361211829178202E-2</v>
          </cell>
          <cell r="D75">
            <v>1</v>
          </cell>
        </row>
        <row r="76">
          <cell r="A76">
            <v>2018</v>
          </cell>
          <cell r="B76">
            <v>0.10196690090448</v>
          </cell>
          <cell r="C76">
            <v>4.7198166083693503E-2</v>
          </cell>
          <cell r="D76">
            <v>1</v>
          </cell>
        </row>
        <row r="77">
          <cell r="A77">
            <v>2018</v>
          </cell>
          <cell r="B77">
            <v>0.22464513500258701</v>
          </cell>
          <cell r="C77">
            <v>7.4800783752866307E-2</v>
          </cell>
          <cell r="D77">
            <v>1</v>
          </cell>
        </row>
        <row r="78">
          <cell r="A78">
            <v>2019</v>
          </cell>
          <cell r="B78">
            <v>0.23663398056139501</v>
          </cell>
          <cell r="C78">
            <v>3.9826948029747601E-2</v>
          </cell>
          <cell r="D78">
            <v>1</v>
          </cell>
        </row>
        <row r="79">
          <cell r="A79">
            <v>2019</v>
          </cell>
          <cell r="B79">
            <v>0.32839333220914402</v>
          </cell>
          <cell r="C79">
            <v>4.2585663549512098E-2</v>
          </cell>
          <cell r="D79">
            <v>1</v>
          </cell>
        </row>
        <row r="80">
          <cell r="A80">
            <v>2019</v>
          </cell>
          <cell r="B80">
            <v>0.37121035801719698</v>
          </cell>
          <cell r="C80">
            <v>2.3275700894566102E-2</v>
          </cell>
          <cell r="D80">
            <v>1</v>
          </cell>
        </row>
        <row r="81">
          <cell r="A81">
            <v>2019</v>
          </cell>
          <cell r="B81">
            <v>0.46744516906617001</v>
          </cell>
          <cell r="C81">
            <v>2.21088433976547E-2</v>
          </cell>
          <cell r="D81">
            <v>1</v>
          </cell>
        </row>
      </sheetData>
      <sheetData sheetId="3">
        <row r="2">
          <cell r="A2">
            <v>2000</v>
          </cell>
          <cell r="C2">
            <v>0</v>
          </cell>
          <cell r="D2">
            <v>0</v>
          </cell>
        </row>
        <row r="3">
          <cell r="A3">
            <v>2000</v>
          </cell>
          <cell r="C3">
            <v>2.19675886004622E-3</v>
          </cell>
          <cell r="D3">
            <v>0</v>
          </cell>
        </row>
        <row r="4">
          <cell r="A4">
            <v>2000</v>
          </cell>
          <cell r="C4">
            <v>5.9692817234324701E-3</v>
          </cell>
          <cell r="D4">
            <v>0</v>
          </cell>
        </row>
        <row r="5">
          <cell r="A5">
            <v>2000</v>
          </cell>
          <cell r="C5">
            <v>5.2373514788432399E-2</v>
          </cell>
          <cell r="D5">
            <v>1</v>
          </cell>
        </row>
        <row r="6">
          <cell r="A6">
            <v>2001</v>
          </cell>
          <cell r="C6">
            <v>0.43400300358711602</v>
          </cell>
          <cell r="D6">
            <v>1</v>
          </cell>
        </row>
        <row r="7">
          <cell r="A7">
            <v>2001</v>
          </cell>
          <cell r="C7">
            <v>0.70398243896979895</v>
          </cell>
          <cell r="D7">
            <v>1</v>
          </cell>
        </row>
        <row r="8">
          <cell r="A8">
            <v>2001</v>
          </cell>
          <cell r="C8">
            <v>0.89452424787060303</v>
          </cell>
          <cell r="D8">
            <v>1</v>
          </cell>
        </row>
        <row r="9">
          <cell r="A9">
            <v>2001</v>
          </cell>
          <cell r="C9">
            <v>0.90649658705979197</v>
          </cell>
          <cell r="D9">
            <v>1</v>
          </cell>
        </row>
        <row r="10">
          <cell r="A10">
            <v>2002</v>
          </cell>
          <cell r="C10">
            <v>0.92623552660828501</v>
          </cell>
          <cell r="D10">
            <v>1</v>
          </cell>
        </row>
        <row r="11">
          <cell r="A11">
            <v>2002</v>
          </cell>
          <cell r="C11">
            <v>0.96207647381806805</v>
          </cell>
          <cell r="D11">
            <v>1</v>
          </cell>
        </row>
        <row r="12">
          <cell r="A12">
            <v>2002</v>
          </cell>
          <cell r="C12">
            <v>0.98331362597071104</v>
          </cell>
          <cell r="D12">
            <v>1</v>
          </cell>
        </row>
        <row r="13">
          <cell r="A13">
            <v>2002</v>
          </cell>
          <cell r="C13">
            <v>0.99808278739724698</v>
          </cell>
          <cell r="D13">
            <v>1</v>
          </cell>
        </row>
        <row r="14">
          <cell r="A14">
            <v>2003</v>
          </cell>
          <cell r="C14">
            <v>0.99999974836185401</v>
          </cell>
          <cell r="D14">
            <v>1</v>
          </cell>
        </row>
        <row r="15">
          <cell r="A15">
            <v>2003</v>
          </cell>
          <cell r="C15">
            <v>0.99999845380251995</v>
          </cell>
          <cell r="D15">
            <v>1</v>
          </cell>
        </row>
        <row r="16">
          <cell r="A16">
            <v>2003</v>
          </cell>
          <cell r="C16">
            <v>0.87024804163385205</v>
          </cell>
          <cell r="D16">
            <v>1</v>
          </cell>
        </row>
        <row r="17">
          <cell r="A17">
            <v>2003</v>
          </cell>
          <cell r="C17">
            <v>0.72553836688626006</v>
          </cell>
          <cell r="D17">
            <v>1</v>
          </cell>
        </row>
        <row r="18">
          <cell r="A18">
            <v>2004</v>
          </cell>
          <cell r="C18">
            <v>0.71807123380752302</v>
          </cell>
          <cell r="D18">
            <v>0</v>
          </cell>
        </row>
        <row r="19">
          <cell r="A19">
            <v>2004</v>
          </cell>
          <cell r="C19">
            <v>0.337649120089002</v>
          </cell>
          <cell r="D19">
            <v>0</v>
          </cell>
        </row>
        <row r="20">
          <cell r="A20">
            <v>2004</v>
          </cell>
          <cell r="C20">
            <v>4.6296234768933298E-3</v>
          </cell>
          <cell r="D20">
            <v>0</v>
          </cell>
        </row>
        <row r="21">
          <cell r="A21">
            <v>2004</v>
          </cell>
          <cell r="C21">
            <v>1.9075703094458801E-2</v>
          </cell>
          <cell r="D21">
            <v>0</v>
          </cell>
        </row>
        <row r="22">
          <cell r="A22">
            <v>2005</v>
          </cell>
          <cell r="C22">
            <v>9.1867426191409696E-2</v>
          </cell>
          <cell r="D22">
            <v>0</v>
          </cell>
        </row>
        <row r="23">
          <cell r="A23">
            <v>2005</v>
          </cell>
          <cell r="C23">
            <v>2.5449055844516399E-2</v>
          </cell>
          <cell r="D23">
            <v>0</v>
          </cell>
        </row>
        <row r="24">
          <cell r="A24">
            <v>2005</v>
          </cell>
          <cell r="C24">
            <v>1.37370728857456E-2</v>
          </cell>
          <cell r="D24">
            <v>0</v>
          </cell>
        </row>
        <row r="25">
          <cell r="A25">
            <v>2005</v>
          </cell>
          <cell r="C25">
            <v>7.4592494418645794E-2</v>
          </cell>
          <cell r="D25">
            <v>0</v>
          </cell>
        </row>
        <row r="26">
          <cell r="A26">
            <v>2006</v>
          </cell>
          <cell r="C26">
            <v>1.4652244791165701E-2</v>
          </cell>
          <cell r="D26">
            <v>0</v>
          </cell>
        </row>
        <row r="27">
          <cell r="A27">
            <v>2006</v>
          </cell>
          <cell r="C27">
            <v>9.4580497268311695E-3</v>
          </cell>
          <cell r="D27">
            <v>0</v>
          </cell>
        </row>
        <row r="28">
          <cell r="A28">
            <v>2006</v>
          </cell>
          <cell r="C28">
            <v>7.4025571118522199E-3</v>
          </cell>
          <cell r="D28">
            <v>0</v>
          </cell>
        </row>
        <row r="29">
          <cell r="A29">
            <v>2006</v>
          </cell>
          <cell r="C29">
            <v>2.9315172718416702E-2</v>
          </cell>
          <cell r="D29">
            <v>0</v>
          </cell>
        </row>
        <row r="30">
          <cell r="A30">
            <v>2007</v>
          </cell>
          <cell r="C30">
            <v>0.16323186884400401</v>
          </cell>
          <cell r="D30">
            <v>0</v>
          </cell>
        </row>
        <row r="31">
          <cell r="A31">
            <v>2007</v>
          </cell>
          <cell r="C31">
            <v>0.27149423673863099</v>
          </cell>
          <cell r="D31">
            <v>0</v>
          </cell>
        </row>
        <row r="32">
          <cell r="A32">
            <v>2007</v>
          </cell>
          <cell r="C32">
            <v>6.1551370806707403E-2</v>
          </cell>
          <cell r="D32">
            <v>0</v>
          </cell>
        </row>
        <row r="33">
          <cell r="A33">
            <v>2007</v>
          </cell>
          <cell r="C33">
            <v>0.14302312809114601</v>
          </cell>
          <cell r="D33">
            <v>0</v>
          </cell>
        </row>
        <row r="34">
          <cell r="A34">
            <v>2008</v>
          </cell>
          <cell r="C34">
            <v>0.62121225605583197</v>
          </cell>
          <cell r="D34">
            <v>0</v>
          </cell>
        </row>
        <row r="35">
          <cell r="A35">
            <v>2008</v>
          </cell>
          <cell r="C35">
            <v>0.275366379979394</v>
          </cell>
          <cell r="D35">
            <v>1</v>
          </cell>
        </row>
        <row r="36">
          <cell r="A36">
            <v>2008</v>
          </cell>
          <cell r="C36">
            <v>0.83373966357493101</v>
          </cell>
          <cell r="D36">
            <v>1</v>
          </cell>
        </row>
        <row r="37">
          <cell r="A37">
            <v>2008</v>
          </cell>
          <cell r="C37">
            <v>0.99488382056723401</v>
          </cell>
          <cell r="D37">
            <v>1</v>
          </cell>
        </row>
        <row r="38">
          <cell r="A38">
            <v>2009</v>
          </cell>
          <cell r="C38">
            <v>0.94865847321268204</v>
          </cell>
          <cell r="D38">
            <v>1</v>
          </cell>
        </row>
        <row r="39">
          <cell r="A39">
            <v>2009</v>
          </cell>
          <cell r="C39">
            <v>0.96841702657740503</v>
          </cell>
          <cell r="D39">
            <v>1</v>
          </cell>
        </row>
        <row r="40">
          <cell r="A40">
            <v>2009</v>
          </cell>
          <cell r="C40">
            <v>0.98390242716322396</v>
          </cell>
          <cell r="D40">
            <v>1</v>
          </cell>
        </row>
        <row r="41">
          <cell r="A41">
            <v>2009</v>
          </cell>
          <cell r="C41">
            <v>0.93833711913512197</v>
          </cell>
          <cell r="D41">
            <v>0</v>
          </cell>
        </row>
        <row r="42">
          <cell r="A42">
            <v>2010</v>
          </cell>
          <cell r="C42">
            <v>0.36253130215137802</v>
          </cell>
          <cell r="D42">
            <v>0</v>
          </cell>
        </row>
        <row r="43">
          <cell r="A43">
            <v>2010</v>
          </cell>
          <cell r="C43">
            <v>0.11225153344906701</v>
          </cell>
          <cell r="D43">
            <v>0</v>
          </cell>
        </row>
        <row r="44">
          <cell r="A44">
            <v>2010</v>
          </cell>
          <cell r="C44">
            <v>7.4109580336434402E-2</v>
          </cell>
          <cell r="D44">
            <v>0</v>
          </cell>
        </row>
        <row r="45">
          <cell r="A45">
            <v>2010</v>
          </cell>
          <cell r="C45">
            <v>6.3380796704367503E-3</v>
          </cell>
          <cell r="D45">
            <v>0</v>
          </cell>
        </row>
        <row r="46">
          <cell r="A46">
            <v>2011</v>
          </cell>
          <cell r="C46">
            <v>2.4972991994904798E-3</v>
          </cell>
          <cell r="D46">
            <v>0</v>
          </cell>
        </row>
        <row r="47">
          <cell r="A47">
            <v>2011</v>
          </cell>
          <cell r="C47">
            <v>1.5975722585839E-2</v>
          </cell>
          <cell r="D47">
            <v>0</v>
          </cell>
        </row>
        <row r="48">
          <cell r="A48">
            <v>2011</v>
          </cell>
          <cell r="C48">
            <v>2.2479791043725699E-2</v>
          </cell>
          <cell r="D48">
            <v>0</v>
          </cell>
        </row>
        <row r="49">
          <cell r="A49">
            <v>2011</v>
          </cell>
          <cell r="C49">
            <v>4.0280275042951098E-2</v>
          </cell>
          <cell r="D49">
            <v>0</v>
          </cell>
        </row>
        <row r="50">
          <cell r="A50">
            <v>2012</v>
          </cell>
          <cell r="C50">
            <v>0.12700726521491501</v>
          </cell>
          <cell r="D50">
            <v>0</v>
          </cell>
        </row>
        <row r="51">
          <cell r="A51">
            <v>2012</v>
          </cell>
          <cell r="C51">
            <v>0.124155478760476</v>
          </cell>
          <cell r="D51">
            <v>0</v>
          </cell>
        </row>
        <row r="52">
          <cell r="A52">
            <v>2012</v>
          </cell>
          <cell r="C52">
            <v>0.137529131270619</v>
          </cell>
          <cell r="D52">
            <v>0</v>
          </cell>
        </row>
        <row r="53">
          <cell r="A53">
            <v>2012</v>
          </cell>
          <cell r="C53">
            <v>0.25781408970938602</v>
          </cell>
          <cell r="D53">
            <v>0</v>
          </cell>
        </row>
        <row r="54">
          <cell r="A54">
            <v>2013</v>
          </cell>
          <cell r="C54">
            <v>0.17882322588258001</v>
          </cell>
          <cell r="D54">
            <v>0</v>
          </cell>
        </row>
        <row r="55">
          <cell r="A55">
            <v>2013</v>
          </cell>
          <cell r="C55">
            <v>9.4716871078628695E-2</v>
          </cell>
          <cell r="D55">
            <v>0</v>
          </cell>
        </row>
        <row r="56">
          <cell r="A56">
            <v>2013</v>
          </cell>
          <cell r="C56">
            <v>2.7459264616707099E-2</v>
          </cell>
          <cell r="D56">
            <v>0</v>
          </cell>
        </row>
        <row r="57">
          <cell r="A57">
            <v>2013</v>
          </cell>
          <cell r="C57">
            <v>6.8229314026885701E-2</v>
          </cell>
          <cell r="D57">
            <v>0</v>
          </cell>
        </row>
        <row r="58">
          <cell r="A58">
            <v>2014</v>
          </cell>
          <cell r="C58">
            <v>0.23920498816911601</v>
          </cell>
          <cell r="D58">
            <v>0</v>
          </cell>
        </row>
        <row r="59">
          <cell r="A59">
            <v>2014</v>
          </cell>
          <cell r="C59">
            <v>0.45435451677705502</v>
          </cell>
          <cell r="D59">
            <v>0</v>
          </cell>
        </row>
        <row r="60">
          <cell r="A60">
            <v>2014</v>
          </cell>
          <cell r="C60">
            <v>0.29737762999811601</v>
          </cell>
          <cell r="D60">
            <v>0</v>
          </cell>
        </row>
        <row r="61">
          <cell r="A61">
            <v>2014</v>
          </cell>
          <cell r="C61">
            <v>0.30532252720487901</v>
          </cell>
          <cell r="D61">
            <v>0</v>
          </cell>
        </row>
        <row r="62">
          <cell r="A62">
            <v>2015</v>
          </cell>
          <cell r="C62">
            <v>0.30115280743874001</v>
          </cell>
          <cell r="D62">
            <v>1</v>
          </cell>
        </row>
        <row r="63">
          <cell r="A63">
            <v>2015</v>
          </cell>
          <cell r="C63">
            <v>0.209704164893974</v>
          </cell>
          <cell r="D63">
            <v>1</v>
          </cell>
        </row>
        <row r="64">
          <cell r="A64">
            <v>2015</v>
          </cell>
          <cell r="C64">
            <v>0.40084487762716797</v>
          </cell>
          <cell r="D64">
            <v>1</v>
          </cell>
        </row>
        <row r="65">
          <cell r="A65">
            <v>2015</v>
          </cell>
          <cell r="C65">
            <v>0.70915944283600796</v>
          </cell>
          <cell r="D65">
            <v>1</v>
          </cell>
        </row>
        <row r="66">
          <cell r="A66">
            <v>2016</v>
          </cell>
          <cell r="C66">
            <v>0.95719759281795003</v>
          </cell>
          <cell r="D66">
            <v>1</v>
          </cell>
        </row>
        <row r="67">
          <cell r="A67">
            <v>2016</v>
          </cell>
          <cell r="C67">
            <v>0.68951475772146897</v>
          </cell>
          <cell r="D67">
            <v>1</v>
          </cell>
        </row>
        <row r="68">
          <cell r="A68">
            <v>2016</v>
          </cell>
          <cell r="C68">
            <v>0.79895777457969497</v>
          </cell>
          <cell r="D68">
            <v>1</v>
          </cell>
        </row>
        <row r="69">
          <cell r="A69">
            <v>2016</v>
          </cell>
          <cell r="C69">
            <v>0.89387619824324405</v>
          </cell>
          <cell r="D69">
            <v>1</v>
          </cell>
        </row>
        <row r="70">
          <cell r="A70">
            <v>2017</v>
          </cell>
          <cell r="B70">
            <v>0.78296032257913795</v>
          </cell>
          <cell r="C70">
            <v>0.78296032257913795</v>
          </cell>
          <cell r="D70">
            <v>0</v>
          </cell>
        </row>
        <row r="71">
          <cell r="A71">
            <v>2017</v>
          </cell>
          <cell r="B71">
            <v>0.40224496949282501</v>
          </cell>
          <cell r="C71">
            <v>0.54187280843956398</v>
          </cell>
          <cell r="D71">
            <v>0</v>
          </cell>
        </row>
        <row r="72">
          <cell r="A72">
            <v>2017</v>
          </cell>
          <cell r="B72">
            <v>0.32764145830450397</v>
          </cell>
          <cell r="C72">
            <v>0.53824424204495902</v>
          </cell>
          <cell r="D72">
            <v>0</v>
          </cell>
        </row>
        <row r="73">
          <cell r="A73">
            <v>2017</v>
          </cell>
          <cell r="B73">
            <v>6.3814151204874395E-2</v>
          </cell>
          <cell r="C73">
            <v>0.19841480222487001</v>
          </cell>
          <cell r="D73">
            <v>0</v>
          </cell>
        </row>
        <row r="74">
          <cell r="A74">
            <v>2018</v>
          </cell>
          <cell r="B74">
            <v>9.0987830159250604E-2</v>
          </cell>
          <cell r="C74">
            <v>0.22235507514366101</v>
          </cell>
          <cell r="D74">
            <v>1</v>
          </cell>
        </row>
        <row r="75">
          <cell r="A75">
            <v>2018</v>
          </cell>
          <cell r="B75">
            <v>0.21832688606539699</v>
          </cell>
          <cell r="C75">
            <v>0.308152752761158</v>
          </cell>
          <cell r="D75">
            <v>1</v>
          </cell>
        </row>
        <row r="76">
          <cell r="A76">
            <v>2018</v>
          </cell>
          <cell r="B76">
            <v>0.30473209791394801</v>
          </cell>
          <cell r="C76">
            <v>0.33883292789373698</v>
          </cell>
          <cell r="D76">
            <v>1</v>
          </cell>
        </row>
        <row r="77">
          <cell r="A77">
            <v>2018</v>
          </cell>
          <cell r="B77">
            <v>0.75791746551422801</v>
          </cell>
          <cell r="C77">
            <v>0.79126743869995497</v>
          </cell>
          <cell r="D77">
            <v>1</v>
          </cell>
        </row>
        <row r="78">
          <cell r="A78">
            <v>2019</v>
          </cell>
          <cell r="B78">
            <v>0.765229359095844</v>
          </cell>
          <cell r="C78">
            <v>0.76701354731979698</v>
          </cell>
          <cell r="D78">
            <v>1</v>
          </cell>
        </row>
        <row r="79">
          <cell r="A79">
            <v>2019</v>
          </cell>
          <cell r="B79">
            <v>0.61552688879807305</v>
          </cell>
          <cell r="C79">
            <v>0.61395775286882104</v>
          </cell>
          <cell r="D79">
            <v>1</v>
          </cell>
        </row>
        <row r="80">
          <cell r="A80">
            <v>2019</v>
          </cell>
          <cell r="B80">
            <v>0.88108051025363898</v>
          </cell>
          <cell r="C80">
            <v>0.86130281684406296</v>
          </cell>
          <cell r="D80">
            <v>1</v>
          </cell>
        </row>
        <row r="81">
          <cell r="A81">
            <v>2019</v>
          </cell>
          <cell r="B81">
            <v>0.99160425399802798</v>
          </cell>
          <cell r="C81">
            <v>0.99067178528889299</v>
          </cell>
          <cell r="D81">
            <v>1</v>
          </cell>
        </row>
      </sheetData>
      <sheetData sheetId="4">
        <row r="2">
          <cell r="A2">
            <v>1998</v>
          </cell>
          <cell r="D2">
            <v>1</v>
          </cell>
        </row>
        <row r="3">
          <cell r="A3">
            <v>1998</v>
          </cell>
          <cell r="C3">
            <v>0.82604593152873595</v>
          </cell>
          <cell r="D3">
            <v>1</v>
          </cell>
        </row>
        <row r="4">
          <cell r="A4">
            <v>1998</v>
          </cell>
          <cell r="C4">
            <v>0.90266965983105596</v>
          </cell>
          <cell r="D4">
            <v>1</v>
          </cell>
        </row>
        <row r="5">
          <cell r="A5">
            <v>1998</v>
          </cell>
          <cell r="C5">
            <v>0.91356510890752995</v>
          </cell>
          <cell r="D5">
            <v>1</v>
          </cell>
        </row>
        <row r="6">
          <cell r="A6">
            <v>1999</v>
          </cell>
          <cell r="C6">
            <v>0.91833001756655197</v>
          </cell>
          <cell r="D6">
            <v>1</v>
          </cell>
        </row>
        <row r="7">
          <cell r="A7">
            <v>1999</v>
          </cell>
          <cell r="C7">
            <v>0.88053211584905799</v>
          </cell>
          <cell r="D7">
            <v>1</v>
          </cell>
        </row>
        <row r="8">
          <cell r="A8">
            <v>1999</v>
          </cell>
          <cell r="C8">
            <v>0.87394942076471605</v>
          </cell>
          <cell r="D8">
            <v>1</v>
          </cell>
        </row>
        <row r="9">
          <cell r="A9">
            <v>1999</v>
          </cell>
          <cell r="C9">
            <v>0.76613603840299405</v>
          </cell>
          <cell r="D9">
            <v>1</v>
          </cell>
        </row>
        <row r="10">
          <cell r="A10">
            <v>2000</v>
          </cell>
          <cell r="C10">
            <v>0.81193648460978096</v>
          </cell>
          <cell r="D10">
            <v>1</v>
          </cell>
        </row>
        <row r="11">
          <cell r="A11">
            <v>2000</v>
          </cell>
          <cell r="C11">
            <v>0.75648308567871003</v>
          </cell>
          <cell r="D11">
            <v>0</v>
          </cell>
        </row>
        <row r="12">
          <cell r="A12">
            <v>2000</v>
          </cell>
          <cell r="C12">
            <v>0.57206449542154603</v>
          </cell>
          <cell r="D12">
            <v>0</v>
          </cell>
        </row>
        <row r="13">
          <cell r="A13">
            <v>2000</v>
          </cell>
          <cell r="C13">
            <v>0.53901865178739305</v>
          </cell>
          <cell r="D13">
            <v>0</v>
          </cell>
        </row>
        <row r="14">
          <cell r="A14">
            <v>2001</v>
          </cell>
          <cell r="C14">
            <v>0.358588065437415</v>
          </cell>
          <cell r="D14">
            <v>1</v>
          </cell>
        </row>
        <row r="15">
          <cell r="A15">
            <v>2001</v>
          </cell>
          <cell r="C15">
            <v>0.45880117248805102</v>
          </cell>
          <cell r="D15">
            <v>1</v>
          </cell>
        </row>
        <row r="16">
          <cell r="A16">
            <v>2001</v>
          </cell>
          <cell r="C16">
            <v>0.494210580092518</v>
          </cell>
          <cell r="D16">
            <v>1</v>
          </cell>
        </row>
        <row r="17">
          <cell r="A17">
            <v>2001</v>
          </cell>
          <cell r="C17">
            <v>0.62331742502707299</v>
          </cell>
          <cell r="D17">
            <v>1</v>
          </cell>
        </row>
        <row r="18">
          <cell r="A18">
            <v>2002</v>
          </cell>
          <cell r="C18">
            <v>0.65492098839011503</v>
          </cell>
          <cell r="D18">
            <v>0</v>
          </cell>
        </row>
        <row r="19">
          <cell r="A19">
            <v>2002</v>
          </cell>
          <cell r="C19">
            <v>0.26827532103370499</v>
          </cell>
          <cell r="D19">
            <v>0</v>
          </cell>
        </row>
        <row r="20">
          <cell r="A20">
            <v>2002</v>
          </cell>
          <cell r="C20">
            <v>0.41873693681754598</v>
          </cell>
          <cell r="D20">
            <v>0</v>
          </cell>
        </row>
        <row r="21">
          <cell r="A21">
            <v>2002</v>
          </cell>
          <cell r="C21">
            <v>0.33996103865598898</v>
          </cell>
          <cell r="D21">
            <v>0</v>
          </cell>
        </row>
        <row r="22">
          <cell r="A22">
            <v>2003</v>
          </cell>
          <cell r="C22">
            <v>0.183922677212319</v>
          </cell>
          <cell r="D22">
            <v>0</v>
          </cell>
        </row>
        <row r="23">
          <cell r="A23">
            <v>2003</v>
          </cell>
          <cell r="C23">
            <v>0.21338029265144601</v>
          </cell>
          <cell r="D23">
            <v>0</v>
          </cell>
        </row>
        <row r="24">
          <cell r="A24">
            <v>2003</v>
          </cell>
          <cell r="C24">
            <v>0.21848739317062801</v>
          </cell>
          <cell r="D24">
            <v>0</v>
          </cell>
        </row>
        <row r="25">
          <cell r="A25">
            <v>2003</v>
          </cell>
          <cell r="C25">
            <v>8.2578816355613399E-2</v>
          </cell>
          <cell r="D25">
            <v>0</v>
          </cell>
        </row>
        <row r="26">
          <cell r="A26">
            <v>2004</v>
          </cell>
          <cell r="C26">
            <v>9.2343127049144297E-2</v>
          </cell>
          <cell r="D26">
            <v>0</v>
          </cell>
        </row>
        <row r="27">
          <cell r="A27">
            <v>2004</v>
          </cell>
          <cell r="C27">
            <v>0.233305786490075</v>
          </cell>
          <cell r="D27">
            <v>1</v>
          </cell>
        </row>
        <row r="28">
          <cell r="A28">
            <v>2004</v>
          </cell>
          <cell r="C28">
            <v>0.16968509708805299</v>
          </cell>
          <cell r="D28">
            <v>1</v>
          </cell>
        </row>
        <row r="29">
          <cell r="A29">
            <v>2004</v>
          </cell>
          <cell r="C29">
            <v>0.461962871202384</v>
          </cell>
          <cell r="D29">
            <v>1</v>
          </cell>
        </row>
        <row r="30">
          <cell r="A30">
            <v>2005</v>
          </cell>
          <cell r="C30">
            <v>0.78645200119624603</v>
          </cell>
          <cell r="D30">
            <v>1</v>
          </cell>
        </row>
        <row r="31">
          <cell r="A31">
            <v>2005</v>
          </cell>
          <cell r="C31">
            <v>0.74217619643000099</v>
          </cell>
          <cell r="D31">
            <v>1</v>
          </cell>
        </row>
        <row r="32">
          <cell r="A32">
            <v>2005</v>
          </cell>
          <cell r="C32">
            <v>0.75103910490585402</v>
          </cell>
          <cell r="D32">
            <v>0</v>
          </cell>
        </row>
        <row r="33">
          <cell r="A33">
            <v>2005</v>
          </cell>
          <cell r="C33">
            <v>0.62303596946495698</v>
          </cell>
          <cell r="D33">
            <v>0</v>
          </cell>
        </row>
        <row r="34">
          <cell r="A34">
            <v>2006</v>
          </cell>
          <cell r="C34">
            <v>0.14194338774243001</v>
          </cell>
          <cell r="D34">
            <v>0</v>
          </cell>
        </row>
        <row r="35">
          <cell r="A35">
            <v>2006</v>
          </cell>
          <cell r="C35">
            <v>0.122844141629954</v>
          </cell>
          <cell r="D35">
            <v>0</v>
          </cell>
        </row>
        <row r="36">
          <cell r="A36">
            <v>2006</v>
          </cell>
          <cell r="C36">
            <v>0.204141414609218</v>
          </cell>
          <cell r="D36">
            <v>0</v>
          </cell>
        </row>
        <row r="37">
          <cell r="A37">
            <v>2006</v>
          </cell>
          <cell r="C37">
            <v>5.6410861731191003E-2</v>
          </cell>
          <cell r="D37">
            <v>0</v>
          </cell>
        </row>
        <row r="38">
          <cell r="A38">
            <v>2007</v>
          </cell>
          <cell r="C38">
            <v>0.48045428035466797</v>
          </cell>
          <cell r="D38">
            <v>0</v>
          </cell>
        </row>
        <row r="39">
          <cell r="A39">
            <v>2007</v>
          </cell>
          <cell r="C39">
            <v>0.14484804099856499</v>
          </cell>
          <cell r="D39">
            <v>0</v>
          </cell>
        </row>
        <row r="40">
          <cell r="A40">
            <v>2007</v>
          </cell>
          <cell r="C40">
            <v>0.26194468349320399</v>
          </cell>
          <cell r="D40">
            <v>0</v>
          </cell>
        </row>
        <row r="41">
          <cell r="A41">
            <v>2007</v>
          </cell>
          <cell r="C41">
            <v>0.65380291379114697</v>
          </cell>
          <cell r="D41">
            <v>0</v>
          </cell>
        </row>
        <row r="42">
          <cell r="A42">
            <v>2008</v>
          </cell>
          <cell r="C42">
            <v>0.46650374435898101</v>
          </cell>
          <cell r="D42">
            <v>0</v>
          </cell>
        </row>
        <row r="43">
          <cell r="A43">
            <v>2008</v>
          </cell>
          <cell r="C43">
            <v>0.85462602539138099</v>
          </cell>
          <cell r="D43">
            <v>1</v>
          </cell>
        </row>
        <row r="44">
          <cell r="A44">
            <v>2008</v>
          </cell>
          <cell r="C44">
            <v>0.81346620366224898</v>
          </cell>
          <cell r="D44">
            <v>1</v>
          </cell>
        </row>
        <row r="45">
          <cell r="A45">
            <v>2008</v>
          </cell>
          <cell r="C45">
            <v>0.88109871565686204</v>
          </cell>
          <cell r="D45">
            <v>1</v>
          </cell>
        </row>
        <row r="46">
          <cell r="A46">
            <v>2009</v>
          </cell>
          <cell r="C46">
            <v>0.99852736743509996</v>
          </cell>
          <cell r="D46">
            <v>1</v>
          </cell>
        </row>
        <row r="47">
          <cell r="A47">
            <v>2009</v>
          </cell>
          <cell r="C47">
            <v>0.92897935259548703</v>
          </cell>
          <cell r="D47">
            <v>1</v>
          </cell>
        </row>
        <row r="48">
          <cell r="A48">
            <v>2009</v>
          </cell>
          <cell r="C48">
            <v>0.95242033941828697</v>
          </cell>
          <cell r="D48">
            <v>1</v>
          </cell>
        </row>
        <row r="49">
          <cell r="A49">
            <v>2009</v>
          </cell>
          <cell r="C49">
            <v>0.86358802753146602</v>
          </cell>
          <cell r="D49">
            <v>1</v>
          </cell>
        </row>
        <row r="50">
          <cell r="A50">
            <v>2010</v>
          </cell>
          <cell r="C50">
            <v>0.46664134557032599</v>
          </cell>
          <cell r="D50">
            <v>1</v>
          </cell>
        </row>
        <row r="51">
          <cell r="A51">
            <v>2010</v>
          </cell>
          <cell r="C51">
            <v>0.94923591345218505</v>
          </cell>
          <cell r="D51">
            <v>1</v>
          </cell>
        </row>
        <row r="52">
          <cell r="A52">
            <v>2010</v>
          </cell>
          <cell r="C52">
            <v>0.99093265898259297</v>
          </cell>
          <cell r="D52">
            <v>1</v>
          </cell>
        </row>
        <row r="53">
          <cell r="A53">
            <v>2010</v>
          </cell>
          <cell r="C53">
            <v>0.99327875923731301</v>
          </cell>
          <cell r="D53">
            <v>1</v>
          </cell>
        </row>
        <row r="54">
          <cell r="A54">
            <v>2011</v>
          </cell>
          <cell r="C54">
            <v>0.99804019353131102</v>
          </cell>
          <cell r="D54">
            <v>1</v>
          </cell>
        </row>
        <row r="55">
          <cell r="A55">
            <v>2011</v>
          </cell>
          <cell r="C55">
            <v>0.98615702559545604</v>
          </cell>
          <cell r="D55">
            <v>1</v>
          </cell>
        </row>
        <row r="56">
          <cell r="A56">
            <v>2011</v>
          </cell>
          <cell r="C56">
            <v>0.92151039349458197</v>
          </cell>
          <cell r="D56">
            <v>1</v>
          </cell>
        </row>
        <row r="57">
          <cell r="A57">
            <v>2011</v>
          </cell>
          <cell r="C57">
            <v>0.98464405412495404</v>
          </cell>
          <cell r="D57">
            <v>1</v>
          </cell>
        </row>
        <row r="58">
          <cell r="A58">
            <v>2012</v>
          </cell>
          <cell r="C58">
            <v>0.90554131766486101</v>
          </cell>
          <cell r="D58">
            <v>1</v>
          </cell>
        </row>
        <row r="59">
          <cell r="A59">
            <v>2012</v>
          </cell>
          <cell r="C59">
            <v>0.74739703888347897</v>
          </cell>
          <cell r="D59">
            <v>1</v>
          </cell>
        </row>
        <row r="60">
          <cell r="A60">
            <v>2012</v>
          </cell>
          <cell r="C60">
            <v>0.63947831547248402</v>
          </cell>
          <cell r="D60">
            <v>0</v>
          </cell>
        </row>
        <row r="61">
          <cell r="A61">
            <v>2012</v>
          </cell>
          <cell r="C61">
            <v>0.17939466886462299</v>
          </cell>
          <cell r="D61">
            <v>0</v>
          </cell>
        </row>
        <row r="62">
          <cell r="A62">
            <v>2013</v>
          </cell>
          <cell r="C62">
            <v>0.645471548973785</v>
          </cell>
          <cell r="D62">
            <v>0</v>
          </cell>
        </row>
        <row r="63">
          <cell r="A63">
            <v>2013</v>
          </cell>
          <cell r="C63">
            <v>0.58222863615236198</v>
          </cell>
          <cell r="D63">
            <v>0</v>
          </cell>
        </row>
        <row r="64">
          <cell r="A64">
            <v>2013</v>
          </cell>
          <cell r="C64">
            <v>0.42792763710416498</v>
          </cell>
          <cell r="D64">
            <v>0</v>
          </cell>
        </row>
        <row r="65">
          <cell r="A65">
            <v>2013</v>
          </cell>
          <cell r="C65">
            <v>0.50347912501080505</v>
          </cell>
          <cell r="D65">
            <v>0</v>
          </cell>
        </row>
        <row r="66">
          <cell r="A66">
            <v>2014</v>
          </cell>
          <cell r="C66">
            <v>0.208635063621879</v>
          </cell>
          <cell r="D66">
            <v>0</v>
          </cell>
        </row>
        <row r="67">
          <cell r="A67">
            <v>2014</v>
          </cell>
          <cell r="C67">
            <v>0.25415249770932402</v>
          </cell>
          <cell r="D67">
            <v>0</v>
          </cell>
        </row>
        <row r="68">
          <cell r="A68">
            <v>2014</v>
          </cell>
          <cell r="C68">
            <v>0.22372519948966299</v>
          </cell>
          <cell r="D68">
            <v>0</v>
          </cell>
        </row>
        <row r="69">
          <cell r="A69">
            <v>2014</v>
          </cell>
          <cell r="C69">
            <v>0.29196944927180102</v>
          </cell>
          <cell r="D69">
            <v>0</v>
          </cell>
        </row>
        <row r="70">
          <cell r="A70">
            <v>2015</v>
          </cell>
          <cell r="C70">
            <v>0.29112987785382</v>
          </cell>
          <cell r="D70">
            <v>1</v>
          </cell>
        </row>
        <row r="71">
          <cell r="A71">
            <v>2015</v>
          </cell>
          <cell r="C71">
            <v>0.17955533674771801</v>
          </cell>
          <cell r="D71">
            <v>1</v>
          </cell>
        </row>
        <row r="72">
          <cell r="A72">
            <v>2015</v>
          </cell>
          <cell r="C72">
            <v>0.53442635594281795</v>
          </cell>
          <cell r="D72">
            <v>1</v>
          </cell>
        </row>
        <row r="73">
          <cell r="A73">
            <v>2015</v>
          </cell>
          <cell r="C73">
            <v>0.296621111926819</v>
          </cell>
          <cell r="D73">
            <v>1</v>
          </cell>
        </row>
        <row r="74">
          <cell r="A74">
            <v>2016</v>
          </cell>
          <cell r="C74">
            <v>0.43519246192587602</v>
          </cell>
          <cell r="D74">
            <v>1</v>
          </cell>
        </row>
        <row r="75">
          <cell r="A75">
            <v>2016</v>
          </cell>
          <cell r="C75">
            <v>0.42538323196209799</v>
          </cell>
          <cell r="D75">
            <v>1</v>
          </cell>
        </row>
        <row r="76">
          <cell r="A76">
            <v>2016</v>
          </cell>
          <cell r="C76">
            <v>0.20623529009942701</v>
          </cell>
          <cell r="D76">
            <v>1</v>
          </cell>
        </row>
        <row r="77">
          <cell r="A77">
            <v>2016</v>
          </cell>
          <cell r="C77">
            <v>0.307109049609813</v>
          </cell>
          <cell r="D77">
            <v>0</v>
          </cell>
        </row>
        <row r="78">
          <cell r="A78">
            <v>2017</v>
          </cell>
          <cell r="B78">
            <v>0.33387674314392202</v>
          </cell>
          <cell r="C78">
            <v>0.33387674314392202</v>
          </cell>
          <cell r="D78">
            <v>0</v>
          </cell>
        </row>
        <row r="79">
          <cell r="A79">
            <v>2017</v>
          </cell>
          <cell r="B79">
            <v>0.130179038166573</v>
          </cell>
          <cell r="C79">
            <v>0.13949906770752599</v>
          </cell>
          <cell r="D79">
            <v>0</v>
          </cell>
        </row>
        <row r="80">
          <cell r="A80">
            <v>2017</v>
          </cell>
          <cell r="B80">
            <v>0.155039517664569</v>
          </cell>
          <cell r="C80">
            <v>0.17169382776498801</v>
          </cell>
          <cell r="D80">
            <v>0</v>
          </cell>
        </row>
        <row r="81">
          <cell r="A81">
            <v>2017</v>
          </cell>
          <cell r="B81">
            <v>0.123288034784445</v>
          </cell>
          <cell r="C81">
            <v>0.14610143137819601</v>
          </cell>
          <cell r="D81">
            <v>0</v>
          </cell>
        </row>
        <row r="82">
          <cell r="A82">
            <v>2018</v>
          </cell>
          <cell r="B82">
            <v>0.10377849788267</v>
          </cell>
          <cell r="C82">
            <v>0.129944673536664</v>
          </cell>
          <cell r="D82">
            <v>0</v>
          </cell>
        </row>
        <row r="83">
          <cell r="A83">
            <v>2018</v>
          </cell>
          <cell r="B83">
            <v>0.218180131146543</v>
          </cell>
          <cell r="C83">
            <v>0.26518318702542698</v>
          </cell>
          <cell r="D83">
            <v>0</v>
          </cell>
        </row>
        <row r="84">
          <cell r="A84">
            <v>2018</v>
          </cell>
          <cell r="B84">
            <v>0.16308399603717899</v>
          </cell>
          <cell r="C84">
            <v>0.21631447572597901</v>
          </cell>
          <cell r="D84">
            <v>0</v>
          </cell>
        </row>
        <row r="85">
          <cell r="A85">
            <v>2018</v>
          </cell>
          <cell r="B85">
            <v>0.15051162278297001</v>
          </cell>
          <cell r="C85">
            <v>0.21441405632538699</v>
          </cell>
          <cell r="D85">
            <v>1</v>
          </cell>
        </row>
        <row r="86">
          <cell r="A86">
            <v>2019</v>
          </cell>
          <cell r="B86">
            <v>0.23280593271393199</v>
          </cell>
          <cell r="C86">
            <v>0.25187542843912297</v>
          </cell>
          <cell r="D86">
            <v>1</v>
          </cell>
        </row>
        <row r="87">
          <cell r="A87">
            <v>2019</v>
          </cell>
          <cell r="B87">
            <v>0.14167039836977699</v>
          </cell>
          <cell r="C87">
            <v>0.13063353053591401</v>
          </cell>
          <cell r="D87">
            <v>1</v>
          </cell>
        </row>
        <row r="88">
          <cell r="A88">
            <v>2019</v>
          </cell>
          <cell r="B88">
            <v>0.27716659159329798</v>
          </cell>
          <cell r="C88">
            <v>0.21012538780377901</v>
          </cell>
          <cell r="D88">
            <v>1</v>
          </cell>
        </row>
        <row r="89">
          <cell r="A89">
            <v>2019</v>
          </cell>
          <cell r="B89">
            <v>0.52670646843320301</v>
          </cell>
          <cell r="C89">
            <v>0.391022236478062</v>
          </cell>
          <cell r="D89">
            <v>1</v>
          </cell>
        </row>
      </sheetData>
      <sheetData sheetId="5" refreshError="1"/>
      <sheetData sheetId="6">
        <row r="2">
          <cell r="A2">
            <v>2002</v>
          </cell>
          <cell r="C2">
            <v>1.3348911887178699E-4</v>
          </cell>
          <cell r="D2">
            <v>0</v>
          </cell>
        </row>
        <row r="3">
          <cell r="A3">
            <v>2002</v>
          </cell>
          <cell r="C3">
            <v>1.02696448412031E-3</v>
          </cell>
          <cell r="D3">
            <v>0</v>
          </cell>
        </row>
        <row r="4">
          <cell r="A4">
            <v>2002</v>
          </cell>
          <cell r="C4">
            <v>1.7530302264835401E-3</v>
          </cell>
          <cell r="D4">
            <v>0</v>
          </cell>
        </row>
        <row r="5">
          <cell r="A5">
            <v>2002</v>
          </cell>
          <cell r="C5">
            <v>1.78917450206372E-4</v>
          </cell>
          <cell r="D5">
            <v>0</v>
          </cell>
        </row>
        <row r="6">
          <cell r="A6">
            <v>2003</v>
          </cell>
          <cell r="C6">
            <v>9.8150600003954399E-5</v>
          </cell>
          <cell r="D6">
            <v>0</v>
          </cell>
        </row>
        <row r="7">
          <cell r="A7">
            <v>2003</v>
          </cell>
          <cell r="C7">
            <v>3.1380393172852901E-6</v>
          </cell>
          <cell r="D7">
            <v>0</v>
          </cell>
        </row>
        <row r="8">
          <cell r="A8">
            <v>2003</v>
          </cell>
          <cell r="C8">
            <v>5.5784126282691898E-3</v>
          </cell>
          <cell r="D8">
            <v>0</v>
          </cell>
        </row>
        <row r="9">
          <cell r="A9">
            <v>2003</v>
          </cell>
          <cell r="C9">
            <v>6.8557212256070699E-6</v>
          </cell>
          <cell r="D9">
            <v>0</v>
          </cell>
        </row>
        <row r="10">
          <cell r="A10">
            <v>2004</v>
          </cell>
          <cell r="C10">
            <v>5.8063755410397903E-6</v>
          </cell>
          <cell r="D10">
            <v>0</v>
          </cell>
        </row>
        <row r="11">
          <cell r="A11">
            <v>2004</v>
          </cell>
          <cell r="C11">
            <v>2.11226671709141E-7</v>
          </cell>
          <cell r="D11">
            <v>0</v>
          </cell>
        </row>
        <row r="12">
          <cell r="A12">
            <v>2004</v>
          </cell>
          <cell r="C12">
            <v>6.1213214497257596E-9</v>
          </cell>
          <cell r="D12">
            <v>0</v>
          </cell>
        </row>
        <row r="13">
          <cell r="A13">
            <v>2004</v>
          </cell>
          <cell r="C13">
            <v>1.04106063925191E-4</v>
          </cell>
          <cell r="D13">
            <v>0</v>
          </cell>
        </row>
        <row r="14">
          <cell r="A14">
            <v>2005</v>
          </cell>
          <cell r="C14">
            <v>2.6023832652731001E-2</v>
          </cell>
          <cell r="D14">
            <v>0</v>
          </cell>
        </row>
        <row r="15">
          <cell r="A15">
            <v>2005</v>
          </cell>
          <cell r="C15">
            <v>3.6580915413258003E-2</v>
          </cell>
          <cell r="D15">
            <v>0</v>
          </cell>
        </row>
        <row r="16">
          <cell r="A16">
            <v>2005</v>
          </cell>
          <cell r="C16">
            <v>0.25928810563640697</v>
          </cell>
          <cell r="D16">
            <v>0</v>
          </cell>
        </row>
        <row r="17">
          <cell r="A17">
            <v>2005</v>
          </cell>
          <cell r="C17">
            <v>0.18382266750388099</v>
          </cell>
          <cell r="D17">
            <v>0</v>
          </cell>
        </row>
        <row r="18">
          <cell r="A18">
            <v>2006</v>
          </cell>
          <cell r="C18">
            <v>6.5824584852595099E-3</v>
          </cell>
          <cell r="D18">
            <v>0</v>
          </cell>
        </row>
        <row r="19">
          <cell r="A19">
            <v>2006</v>
          </cell>
          <cell r="C19">
            <v>4.5285636490044402E-4</v>
          </cell>
          <cell r="D19">
            <v>0</v>
          </cell>
        </row>
        <row r="20">
          <cell r="A20">
            <v>2006</v>
          </cell>
          <cell r="C20">
            <v>8.0687149603519902E-5</v>
          </cell>
          <cell r="D20">
            <v>0</v>
          </cell>
        </row>
        <row r="21">
          <cell r="A21">
            <v>2006</v>
          </cell>
          <cell r="C21">
            <v>1.00089987329354E-5</v>
          </cell>
          <cell r="D21">
            <v>0</v>
          </cell>
        </row>
        <row r="22">
          <cell r="A22">
            <v>2007</v>
          </cell>
          <cell r="C22">
            <v>6.4805621713403998E-7</v>
          </cell>
          <cell r="D22">
            <v>0</v>
          </cell>
        </row>
        <row r="23">
          <cell r="A23">
            <v>2007</v>
          </cell>
          <cell r="C23">
            <v>2.85880958461604E-6</v>
          </cell>
          <cell r="D23">
            <v>0</v>
          </cell>
        </row>
        <row r="24">
          <cell r="A24">
            <v>2007</v>
          </cell>
          <cell r="C24">
            <v>5.2295419108988597E-3</v>
          </cell>
          <cell r="D24">
            <v>0</v>
          </cell>
        </row>
        <row r="25">
          <cell r="A25">
            <v>2007</v>
          </cell>
          <cell r="C25">
            <v>2.4093593275431501E-4</v>
          </cell>
          <cell r="D25">
            <v>0</v>
          </cell>
        </row>
        <row r="26">
          <cell r="A26">
            <v>2008</v>
          </cell>
          <cell r="C26">
            <v>1.20525659074499E-4</v>
          </cell>
          <cell r="D26">
            <v>0</v>
          </cell>
        </row>
        <row r="27">
          <cell r="A27">
            <v>2008</v>
          </cell>
          <cell r="C27">
            <v>2.3087450360259601E-3</v>
          </cell>
          <cell r="D27">
            <v>0</v>
          </cell>
        </row>
        <row r="28">
          <cell r="A28">
            <v>2008</v>
          </cell>
          <cell r="C28">
            <v>5.5504833928920701E-2</v>
          </cell>
          <cell r="D28">
            <v>0</v>
          </cell>
        </row>
        <row r="29">
          <cell r="A29">
            <v>2008</v>
          </cell>
          <cell r="C29">
            <v>0.96676438135385101</v>
          </cell>
          <cell r="D29">
            <v>0</v>
          </cell>
        </row>
        <row r="30">
          <cell r="A30">
            <v>2009</v>
          </cell>
          <cell r="C30">
            <v>0.99999999847491905</v>
          </cell>
          <cell r="D30">
            <v>1</v>
          </cell>
        </row>
        <row r="31">
          <cell r="A31">
            <v>2009</v>
          </cell>
          <cell r="C31">
            <v>0.99999972514451896</v>
          </cell>
          <cell r="D31">
            <v>1</v>
          </cell>
        </row>
        <row r="32">
          <cell r="A32">
            <v>2009</v>
          </cell>
          <cell r="C32">
            <v>0.99999331349514997</v>
          </cell>
          <cell r="D32">
            <v>1</v>
          </cell>
        </row>
        <row r="33">
          <cell r="A33">
            <v>2009</v>
          </cell>
          <cell r="C33">
            <v>0.37360880750258302</v>
          </cell>
          <cell r="D33">
            <v>1</v>
          </cell>
        </row>
        <row r="34">
          <cell r="A34">
            <v>2010</v>
          </cell>
          <cell r="C34">
            <v>3.5088841722086202E-4</v>
          </cell>
          <cell r="D34">
            <v>0</v>
          </cell>
        </row>
        <row r="35">
          <cell r="A35">
            <v>2010</v>
          </cell>
          <cell r="C35">
            <v>2.0376079062980099E-2</v>
          </cell>
          <cell r="D35">
            <v>0</v>
          </cell>
        </row>
        <row r="36">
          <cell r="A36">
            <v>2010</v>
          </cell>
          <cell r="C36">
            <v>0.30026857576023203</v>
          </cell>
          <cell r="D36">
            <v>0</v>
          </cell>
        </row>
        <row r="37">
          <cell r="A37">
            <v>2010</v>
          </cell>
          <cell r="C37">
            <v>0.124385054619886</v>
          </cell>
          <cell r="D37">
            <v>0</v>
          </cell>
        </row>
        <row r="38">
          <cell r="A38">
            <v>2011</v>
          </cell>
          <cell r="C38">
            <v>3.4625942364687599E-2</v>
          </cell>
          <cell r="D38">
            <v>0</v>
          </cell>
        </row>
        <row r="39">
          <cell r="A39">
            <v>2011</v>
          </cell>
          <cell r="C39">
            <v>6.5841672995894496E-2</v>
          </cell>
          <cell r="D39">
            <v>0</v>
          </cell>
        </row>
        <row r="40">
          <cell r="A40">
            <v>2011</v>
          </cell>
          <cell r="C40">
            <v>9.7381581525090005E-3</v>
          </cell>
          <cell r="D40">
            <v>0</v>
          </cell>
        </row>
        <row r="41">
          <cell r="A41">
            <v>2011</v>
          </cell>
          <cell r="C41">
            <v>1.9906577406958399E-4</v>
          </cell>
          <cell r="D41">
            <v>0</v>
          </cell>
        </row>
        <row r="42">
          <cell r="A42">
            <v>2012</v>
          </cell>
          <cell r="C42">
            <v>8.6796014500898994E-2</v>
          </cell>
          <cell r="D42">
            <v>0</v>
          </cell>
        </row>
        <row r="43">
          <cell r="A43">
            <v>2012</v>
          </cell>
          <cell r="C43">
            <v>2.9234632659479301E-2</v>
          </cell>
          <cell r="D43">
            <v>0</v>
          </cell>
        </row>
        <row r="44">
          <cell r="A44">
            <v>2012</v>
          </cell>
          <cell r="C44">
            <v>0.43939716973465198</v>
          </cell>
          <cell r="D44">
            <v>0</v>
          </cell>
        </row>
        <row r="45">
          <cell r="A45">
            <v>2012</v>
          </cell>
          <cell r="C45">
            <v>0.577679622705493</v>
          </cell>
          <cell r="D45">
            <v>1</v>
          </cell>
        </row>
        <row r="46">
          <cell r="A46">
            <v>2013</v>
          </cell>
          <cell r="C46">
            <v>0.81199515684480295</v>
          </cell>
          <cell r="D46">
            <v>1</v>
          </cell>
        </row>
        <row r="47">
          <cell r="A47">
            <v>2013</v>
          </cell>
          <cell r="C47">
            <v>0.82509471232920695</v>
          </cell>
          <cell r="D47">
            <v>1</v>
          </cell>
        </row>
        <row r="48">
          <cell r="A48">
            <v>2013</v>
          </cell>
          <cell r="C48">
            <v>0.79403983105772302</v>
          </cell>
          <cell r="D48">
            <v>1</v>
          </cell>
        </row>
        <row r="49">
          <cell r="A49">
            <v>2013</v>
          </cell>
          <cell r="C49">
            <v>0.285326055897208</v>
          </cell>
          <cell r="D49">
            <v>1</v>
          </cell>
        </row>
        <row r="50">
          <cell r="A50">
            <v>2014</v>
          </cell>
          <cell r="C50">
            <v>0.54030765528274505</v>
          </cell>
          <cell r="D50">
            <v>1</v>
          </cell>
        </row>
        <row r="51">
          <cell r="A51">
            <v>2014</v>
          </cell>
          <cell r="C51">
            <v>0.93839694265567397</v>
          </cell>
          <cell r="D51">
            <v>1</v>
          </cell>
        </row>
        <row r="52">
          <cell r="A52">
            <v>2014</v>
          </cell>
          <cell r="C52">
            <v>0.94869360475601505</v>
          </cell>
          <cell r="D52">
            <v>1</v>
          </cell>
        </row>
        <row r="53">
          <cell r="A53">
            <v>2014</v>
          </cell>
          <cell r="C53">
            <v>0.99994457450511598</v>
          </cell>
          <cell r="D53">
            <v>1</v>
          </cell>
        </row>
        <row r="54">
          <cell r="A54">
            <v>2015</v>
          </cell>
          <cell r="C54">
            <v>0.999986513893377</v>
          </cell>
          <cell r="D54">
            <v>1</v>
          </cell>
        </row>
        <row r="55">
          <cell r="A55">
            <v>2015</v>
          </cell>
          <cell r="C55">
            <v>0.99986910921111705</v>
          </cell>
          <cell r="D55">
            <v>1</v>
          </cell>
        </row>
        <row r="56">
          <cell r="A56">
            <v>2015</v>
          </cell>
          <cell r="C56">
            <v>0.95067708596782796</v>
          </cell>
          <cell r="D56">
            <v>1</v>
          </cell>
        </row>
        <row r="57">
          <cell r="A57">
            <v>2015</v>
          </cell>
          <cell r="C57">
            <v>0.48940254093069402</v>
          </cell>
          <cell r="D57">
            <v>1</v>
          </cell>
        </row>
        <row r="58">
          <cell r="A58">
            <v>2016</v>
          </cell>
          <cell r="C58">
            <v>0.112668052181035</v>
          </cell>
          <cell r="D58">
            <v>0</v>
          </cell>
        </row>
        <row r="59">
          <cell r="A59">
            <v>2016</v>
          </cell>
          <cell r="C59">
            <v>6.5791949883829304E-2</v>
          </cell>
          <cell r="D59">
            <v>0</v>
          </cell>
        </row>
        <row r="60">
          <cell r="A60">
            <v>2016</v>
          </cell>
          <cell r="C60">
            <v>4.3776182461019199E-2</v>
          </cell>
          <cell r="D60">
            <v>0</v>
          </cell>
        </row>
        <row r="61">
          <cell r="A61">
            <v>2016</v>
          </cell>
          <cell r="C61">
            <v>1.37163775850029E-2</v>
          </cell>
          <cell r="D61">
            <v>0</v>
          </cell>
        </row>
        <row r="62">
          <cell r="A62">
            <v>2017</v>
          </cell>
          <cell r="B62">
            <v>3.2215370360332403E-2</v>
          </cell>
          <cell r="C62">
            <v>3.2215370360332403E-2</v>
          </cell>
          <cell r="D62">
            <v>0</v>
          </cell>
        </row>
        <row r="63">
          <cell r="A63">
            <v>2017</v>
          </cell>
          <cell r="B63">
            <v>4.3008632068579598E-2</v>
          </cell>
          <cell r="C63">
            <v>4.4925122596259297E-2</v>
          </cell>
          <cell r="D63">
            <v>0</v>
          </cell>
        </row>
        <row r="64">
          <cell r="A64">
            <v>2017</v>
          </cell>
          <cell r="B64">
            <v>6.4241892873227693E-2</v>
          </cell>
          <cell r="C64">
            <v>6.94248371768421E-2</v>
          </cell>
          <cell r="D64">
            <v>0</v>
          </cell>
        </row>
        <row r="65">
          <cell r="A65">
            <v>2017</v>
          </cell>
          <cell r="B65">
            <v>5.2225562364557401E-2</v>
          </cell>
          <cell r="C65">
            <v>6.02145019346274E-2</v>
          </cell>
          <cell r="D65">
            <v>0</v>
          </cell>
        </row>
        <row r="66">
          <cell r="A66">
            <v>2018</v>
          </cell>
          <cell r="B66">
            <v>1.0071149307505399E-2</v>
          </cell>
          <cell r="C66">
            <v>1.39679626263615E-2</v>
          </cell>
          <cell r="D66">
            <v>0</v>
          </cell>
        </row>
        <row r="67">
          <cell r="A67">
            <v>2018</v>
          </cell>
          <cell r="B67">
            <v>4.2819536753059204E-3</v>
          </cell>
          <cell r="C67">
            <v>6.5930862277100398E-3</v>
          </cell>
          <cell r="D67">
            <v>0</v>
          </cell>
        </row>
        <row r="68">
          <cell r="A68">
            <v>2018</v>
          </cell>
          <cell r="B68">
            <v>7.47541827490672E-3</v>
          </cell>
          <cell r="C68">
            <v>1.12280889291759E-2</v>
          </cell>
          <cell r="D68">
            <v>0</v>
          </cell>
        </row>
        <row r="69">
          <cell r="A69">
            <v>2018</v>
          </cell>
          <cell r="B69">
            <v>1.3508935886489199E-3</v>
          </cell>
          <cell r="C69">
            <v>2.4944451630887201E-3</v>
          </cell>
          <cell r="D69">
            <v>0</v>
          </cell>
        </row>
        <row r="70">
          <cell r="A70">
            <v>2019</v>
          </cell>
          <cell r="B70">
            <v>2.55011198143517E-3</v>
          </cell>
          <cell r="C70">
            <v>4.5103276337772301E-3</v>
          </cell>
          <cell r="D70">
            <v>0</v>
          </cell>
        </row>
        <row r="71">
          <cell r="A71">
            <v>2019</v>
          </cell>
          <cell r="B71">
            <v>5.1756460769836199E-4</v>
          </cell>
          <cell r="C71">
            <v>1.0678216127872899E-3</v>
          </cell>
          <cell r="D71">
            <v>0</v>
          </cell>
        </row>
        <row r="72">
          <cell r="A72">
            <v>2019</v>
          </cell>
          <cell r="B72">
            <v>2.7700491596627198E-3</v>
          </cell>
          <cell r="C72">
            <v>4.7442056688172798E-3</v>
          </cell>
          <cell r="D72">
            <v>0</v>
          </cell>
        </row>
        <row r="73">
          <cell r="A73">
            <v>2019</v>
          </cell>
          <cell r="B73">
            <v>0.11778487749618501</v>
          </cell>
          <cell r="C73">
            <v>0.13692826892625901</v>
          </cell>
          <cell r="D73">
            <v>1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K36"/>
  <sheetViews>
    <sheetView showGridLines="0" tabSelected="1" zoomScaleNormal="100" workbookViewId="0"/>
  </sheetViews>
  <sheetFormatPr defaultColWidth="0" defaultRowHeight="15.05" zeroHeight="1" x14ac:dyDescent="0.3"/>
  <cols>
    <col min="1" max="1" width="5.6640625" style="264" customWidth="1"/>
    <col min="2" max="8" width="8.88671875" style="264" customWidth="1"/>
    <col min="9" max="9" width="5.88671875" style="264" customWidth="1"/>
    <col min="10" max="11" width="0" hidden="1" customWidth="1"/>
    <col min="12" max="16384" width="8.88671875" hidden="1"/>
  </cols>
  <sheetData>
    <row r="1" spans="1:9" ht="15.65" thickBot="1" x14ac:dyDescent="0.35">
      <c r="A1"/>
      <c r="B1"/>
      <c r="C1"/>
      <c r="D1"/>
      <c r="E1"/>
      <c r="F1"/>
      <c r="G1"/>
      <c r="H1"/>
      <c r="I1"/>
    </row>
    <row r="2" spans="1:9" ht="15.65" thickTop="1" x14ac:dyDescent="0.3">
      <c r="A2"/>
      <c r="B2" s="249"/>
      <c r="C2" s="250"/>
      <c r="D2" s="250"/>
      <c r="E2" s="250"/>
      <c r="F2" s="250"/>
      <c r="G2" s="250"/>
      <c r="H2" s="251"/>
      <c r="I2"/>
    </row>
    <row r="3" spans="1:9" x14ac:dyDescent="0.3">
      <c r="A3"/>
      <c r="B3" s="252"/>
      <c r="C3" s="242"/>
      <c r="D3" s="242"/>
      <c r="E3" s="242"/>
      <c r="F3" s="242"/>
      <c r="G3" s="242"/>
      <c r="H3" s="253"/>
      <c r="I3"/>
    </row>
    <row r="4" spans="1:9" ht="17.55" x14ac:dyDescent="0.3">
      <c r="A4"/>
      <c r="B4" s="254"/>
      <c r="C4" s="243"/>
      <c r="D4" s="243"/>
      <c r="E4" s="244" t="s">
        <v>183</v>
      </c>
      <c r="F4" s="242"/>
      <c r="G4" s="243"/>
      <c r="H4" s="255"/>
      <c r="I4"/>
    </row>
    <row r="5" spans="1:9" ht="17.55" x14ac:dyDescent="0.3">
      <c r="A5"/>
      <c r="B5" s="256" t="s">
        <v>165</v>
      </c>
      <c r="C5" s="247"/>
      <c r="D5" s="248"/>
      <c r="E5" s="248"/>
      <c r="F5" s="248"/>
      <c r="G5" s="248"/>
      <c r="H5" s="257"/>
      <c r="I5"/>
    </row>
    <row r="6" spans="1:9" x14ac:dyDescent="0.3">
      <c r="A6"/>
      <c r="B6" s="252"/>
      <c r="C6" s="242"/>
      <c r="D6" s="242"/>
      <c r="E6" s="242"/>
      <c r="F6" s="242"/>
      <c r="G6" s="242"/>
      <c r="H6" s="253"/>
      <c r="I6"/>
    </row>
    <row r="7" spans="1:9" ht="15.65" x14ac:dyDescent="0.3">
      <c r="A7"/>
      <c r="B7" s="252"/>
      <c r="C7" s="246" t="s">
        <v>166</v>
      </c>
      <c r="D7" s="242"/>
      <c r="E7" s="242"/>
      <c r="F7" s="242"/>
      <c r="G7" s="242"/>
      <c r="H7" s="253"/>
      <c r="I7"/>
    </row>
    <row r="8" spans="1:9" x14ac:dyDescent="0.3">
      <c r="A8"/>
      <c r="B8" s="252"/>
      <c r="C8" s="242"/>
      <c r="D8" s="242"/>
      <c r="E8" s="242"/>
      <c r="F8" s="242"/>
      <c r="G8" s="242"/>
      <c r="H8" s="253"/>
      <c r="I8"/>
    </row>
    <row r="9" spans="1:9" x14ac:dyDescent="0.3">
      <c r="A9"/>
      <c r="B9" s="261">
        <v>1</v>
      </c>
      <c r="C9" s="267" t="s">
        <v>167</v>
      </c>
      <c r="D9" s="242"/>
      <c r="E9" s="242"/>
      <c r="F9" s="242"/>
      <c r="G9" s="242"/>
      <c r="H9" s="253"/>
      <c r="I9"/>
    </row>
    <row r="10" spans="1:9" x14ac:dyDescent="0.3">
      <c r="A10"/>
      <c r="B10" s="262">
        <v>2</v>
      </c>
      <c r="C10" s="268" t="s">
        <v>168</v>
      </c>
      <c r="D10" s="242"/>
      <c r="E10" s="242"/>
      <c r="F10" s="242"/>
      <c r="G10" s="242"/>
      <c r="H10" s="253"/>
      <c r="I10"/>
    </row>
    <row r="11" spans="1:9" x14ac:dyDescent="0.3">
      <c r="A11"/>
      <c r="B11" s="262">
        <v>3</v>
      </c>
      <c r="C11" s="267" t="s">
        <v>169</v>
      </c>
      <c r="D11" s="242"/>
      <c r="E11" s="242"/>
      <c r="F11" s="242"/>
      <c r="G11" s="242"/>
      <c r="H11" s="253"/>
      <c r="I11"/>
    </row>
    <row r="12" spans="1:9" x14ac:dyDescent="0.3">
      <c r="A12"/>
      <c r="B12" s="262">
        <v>4</v>
      </c>
      <c r="C12" s="268" t="s">
        <v>170</v>
      </c>
      <c r="D12" s="242"/>
      <c r="E12" s="242"/>
      <c r="F12" s="242"/>
      <c r="G12" s="242"/>
      <c r="H12" s="253"/>
      <c r="I12"/>
    </row>
    <row r="13" spans="1:9" x14ac:dyDescent="0.3">
      <c r="A13"/>
      <c r="B13" s="261">
        <v>5</v>
      </c>
      <c r="C13" s="268" t="s">
        <v>171</v>
      </c>
      <c r="D13" s="242"/>
      <c r="E13" s="242"/>
      <c r="F13" s="242"/>
      <c r="G13" s="242"/>
      <c r="H13" s="253"/>
      <c r="I13"/>
    </row>
    <row r="14" spans="1:9" x14ac:dyDescent="0.3">
      <c r="A14"/>
      <c r="B14" s="262">
        <v>6</v>
      </c>
      <c r="C14" s="268" t="s">
        <v>172</v>
      </c>
      <c r="D14" s="242"/>
      <c r="E14" s="242"/>
      <c r="F14" s="242"/>
      <c r="G14" s="242"/>
      <c r="H14" s="253"/>
      <c r="I14"/>
    </row>
    <row r="15" spans="1:9" x14ac:dyDescent="0.3">
      <c r="A15"/>
      <c r="B15" s="262">
        <v>7</v>
      </c>
      <c r="C15" s="267" t="s">
        <v>173</v>
      </c>
      <c r="D15" s="242"/>
      <c r="E15" s="242"/>
      <c r="F15" s="242"/>
      <c r="G15" s="242"/>
      <c r="H15" s="253"/>
      <c r="I15"/>
    </row>
    <row r="16" spans="1:9" x14ac:dyDescent="0.3">
      <c r="A16"/>
      <c r="B16" s="262">
        <v>8</v>
      </c>
      <c r="C16" s="268" t="s">
        <v>174</v>
      </c>
      <c r="D16" s="242"/>
      <c r="E16" s="242"/>
      <c r="F16" s="242"/>
      <c r="G16" s="242"/>
      <c r="H16" s="253"/>
      <c r="I16"/>
    </row>
    <row r="17" spans="2:8" customFormat="1" x14ac:dyDescent="0.3">
      <c r="B17" s="261">
        <v>9</v>
      </c>
      <c r="C17" s="268" t="s">
        <v>175</v>
      </c>
      <c r="D17" s="242"/>
      <c r="E17" s="242"/>
      <c r="F17" s="242"/>
      <c r="G17" s="242"/>
      <c r="H17" s="253"/>
    </row>
    <row r="18" spans="2:8" customFormat="1" x14ac:dyDescent="0.3">
      <c r="B18" s="262">
        <v>10</v>
      </c>
      <c r="C18" s="268" t="s">
        <v>176</v>
      </c>
      <c r="D18" s="242"/>
      <c r="E18" s="242"/>
      <c r="F18" s="242"/>
      <c r="G18" s="242"/>
      <c r="H18" s="253"/>
    </row>
    <row r="19" spans="2:8" customFormat="1" x14ac:dyDescent="0.3">
      <c r="B19" s="262">
        <v>11</v>
      </c>
      <c r="C19" s="268" t="s">
        <v>177</v>
      </c>
      <c r="D19" s="242"/>
      <c r="E19" s="242"/>
      <c r="F19" s="242"/>
      <c r="G19" s="242"/>
      <c r="H19" s="253"/>
    </row>
    <row r="20" spans="2:8" customFormat="1" x14ac:dyDescent="0.3">
      <c r="B20" s="262">
        <v>12</v>
      </c>
      <c r="C20" s="268" t="s">
        <v>178</v>
      </c>
      <c r="D20" s="242"/>
      <c r="E20" s="242"/>
      <c r="F20" s="242"/>
      <c r="G20" s="242"/>
      <c r="H20" s="253"/>
    </row>
    <row r="21" spans="2:8" customFormat="1" x14ac:dyDescent="0.3">
      <c r="B21" s="261">
        <v>13</v>
      </c>
      <c r="C21" s="268" t="s">
        <v>179</v>
      </c>
      <c r="D21" s="242"/>
      <c r="E21" s="242"/>
      <c r="F21" s="242"/>
      <c r="G21" s="242"/>
      <c r="H21" s="253"/>
    </row>
    <row r="22" spans="2:8" customFormat="1" x14ac:dyDescent="0.3">
      <c r="B22" s="262">
        <v>14</v>
      </c>
      <c r="C22" s="268" t="s">
        <v>180</v>
      </c>
      <c r="D22" s="242"/>
      <c r="E22" s="242"/>
      <c r="F22" s="242"/>
      <c r="G22" s="242"/>
      <c r="H22" s="253"/>
    </row>
    <row r="23" spans="2:8" customFormat="1" x14ac:dyDescent="0.3">
      <c r="B23" s="262">
        <v>15</v>
      </c>
      <c r="C23" s="268" t="s">
        <v>181</v>
      </c>
      <c r="D23" s="242"/>
      <c r="E23" s="242"/>
      <c r="F23" s="242"/>
      <c r="G23" s="242"/>
      <c r="H23" s="253"/>
    </row>
    <row r="24" spans="2:8" customFormat="1" x14ac:dyDescent="0.3">
      <c r="B24" s="262">
        <v>16</v>
      </c>
      <c r="C24" s="268" t="s">
        <v>182</v>
      </c>
      <c r="D24" s="242"/>
      <c r="E24" s="242"/>
      <c r="F24" s="242"/>
      <c r="G24" s="242"/>
      <c r="H24" s="253"/>
    </row>
    <row r="25" spans="2:8" customFormat="1" x14ac:dyDescent="0.3">
      <c r="B25" s="252"/>
      <c r="C25" s="242"/>
      <c r="D25" s="242"/>
      <c r="E25" s="242"/>
      <c r="F25" s="242"/>
      <c r="G25" s="242"/>
      <c r="H25" s="253"/>
    </row>
    <row r="26" spans="2:8" customFormat="1" x14ac:dyDescent="0.3">
      <c r="B26" s="252"/>
      <c r="C26" s="242"/>
      <c r="D26" s="242"/>
      <c r="E26" s="242"/>
      <c r="F26" s="242"/>
      <c r="G26" s="242"/>
      <c r="H26" s="253"/>
    </row>
    <row r="27" spans="2:8" customFormat="1" x14ac:dyDescent="0.3">
      <c r="B27" s="252"/>
      <c r="C27" s="269" t="s">
        <v>185</v>
      </c>
      <c r="D27" s="263"/>
      <c r="E27" s="263"/>
      <c r="F27" s="263"/>
      <c r="G27" s="263"/>
      <c r="H27" s="253"/>
    </row>
    <row r="28" spans="2:8" customFormat="1" x14ac:dyDescent="0.3">
      <c r="B28" s="252"/>
      <c r="C28" s="242"/>
      <c r="D28" s="242"/>
      <c r="E28" s="242"/>
      <c r="F28" s="242"/>
      <c r="G28" s="242"/>
      <c r="H28" s="253"/>
    </row>
    <row r="29" spans="2:8" customFormat="1" ht="15.65" thickBot="1" x14ac:dyDescent="0.35">
      <c r="B29" s="258"/>
      <c r="C29" s="259"/>
      <c r="D29" s="259"/>
      <c r="E29" s="259"/>
      <c r="F29" s="259"/>
      <c r="G29" s="259"/>
      <c r="H29" s="260"/>
    </row>
    <row r="30" spans="2:8" customFormat="1" ht="15.65" thickTop="1" x14ac:dyDescent="0.3">
      <c r="B30" s="264"/>
      <c r="C30" s="264"/>
      <c r="D30" s="264"/>
      <c r="E30" s="264"/>
      <c r="F30" s="264"/>
      <c r="G30" s="264"/>
      <c r="H30" s="264"/>
    </row>
    <row r="31" spans="2:8" customFormat="1" hidden="1" x14ac:dyDescent="0.3">
      <c r="B31" s="264"/>
      <c r="C31" s="264"/>
      <c r="D31" s="264"/>
      <c r="E31" s="264"/>
      <c r="F31" s="264"/>
      <c r="G31" s="264"/>
      <c r="H31" s="264"/>
    </row>
    <row r="32" spans="2:8" customFormat="1" hidden="1" x14ac:dyDescent="0.3">
      <c r="B32" s="264"/>
      <c r="C32" s="264"/>
      <c r="D32" s="264"/>
      <c r="E32" s="264"/>
      <c r="F32" s="264"/>
      <c r="G32" s="264"/>
      <c r="H32" s="264"/>
    </row>
    <row r="33" spans="1:9" hidden="1" x14ac:dyDescent="0.3">
      <c r="A33"/>
      <c r="I33"/>
    </row>
    <row r="34" spans="1:9" hidden="1" x14ac:dyDescent="0.3">
      <c r="A34"/>
      <c r="I34"/>
    </row>
    <row r="35" spans="1:9" hidden="1" x14ac:dyDescent="0.3">
      <c r="A35"/>
      <c r="B35"/>
      <c r="C35"/>
      <c r="D35"/>
      <c r="E35"/>
      <c r="F35"/>
      <c r="G35"/>
      <c r="H35"/>
      <c r="I35"/>
    </row>
    <row r="36" spans="1:9" hidden="1" x14ac:dyDescent="0.3"/>
  </sheetData>
  <hyperlinks>
    <hyperlink ref="C9" location="Greece!A1" display="Greece!A1"/>
    <hyperlink ref="C10" location="'OLS modelling for Greece'!A1" display="'OLS modelling for Greece'!A1"/>
    <hyperlink ref="C11" location="India!A1" display="India!A1"/>
    <hyperlink ref="C12" location="'OLS modelling for India'!A1" display="'OLS modelling for India'!A1"/>
    <hyperlink ref="C13" location="'South Africa'!A1" display="'South Africa'!A1"/>
    <hyperlink ref="C14" location="'OLS modelling for South Africa'!A1" display="'OLS modelling for South Africa'!A1"/>
    <hyperlink ref="C15" location="Ukraine!A1" display="Ukraine!A1"/>
    <hyperlink ref="C16" location="'OLS modelling for Ukraine'!A1" display="'OLS modelling for Ukraine'!A1"/>
    <hyperlink ref="C17" location="'Probit modelling for Greece'!A1" display="'Probit modelling for Greece'!A1"/>
    <hyperlink ref="C18" location="'Probit modelling for India'!A1" display="'Probit modelling for India'!A1"/>
    <hyperlink ref="C19" location="'Probit modelling for SA'!A1" display="'Probit modelling for SA'!A1"/>
    <hyperlink ref="C20" location="'Probit Modelling for Ukraine'!A1" display="'Probit Modelling for Ukraine'!A1"/>
    <hyperlink ref="C21" location="'Error Estimates Greece'!A1" display="'Error Estimates Greece'!A1"/>
    <hyperlink ref="C22" location="'Error Estimates India'!A1" display="'Error Estimates India'!A1"/>
    <hyperlink ref="C23" location="'Error Estimates South Africa'!A1" display="'Error Estimates South Africa'!A1"/>
    <hyperlink ref="C24" location="'Error Estimates Ukraine'!A1" display="'Error Estimates Ukraine'!A1"/>
  </hyperlinks>
  <pageMargins left="0.7" right="0.7" top="0.75" bottom="0.75" header="0.3" footer="0.3"/>
  <pageSetup paperSize="9" orientation="portrait" verticalDpi="300" r:id="rId1"/>
  <headerFooter>
    <oddHeader xml:space="preserve">&amp;CData for Master Thesis 
The Yield Curve as a Predictor of Business Cycle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O90"/>
  <sheetViews>
    <sheetView showGridLines="0" zoomScaleNormal="100" workbookViewId="0">
      <selection activeCell="A91" sqref="A91:XFD1048576"/>
    </sheetView>
  </sheetViews>
  <sheetFormatPr defaultColWidth="0" defaultRowHeight="15.05" zeroHeight="1" x14ac:dyDescent="0.3"/>
  <cols>
    <col min="1" max="2" width="8.88671875" customWidth="1"/>
    <col min="3" max="3" width="15.5546875" customWidth="1"/>
    <col min="4" max="4" width="15.88671875" customWidth="1"/>
    <col min="5" max="5" width="15.109375" customWidth="1"/>
    <col min="6" max="15" width="8.88671875" customWidth="1"/>
    <col min="16" max="16384" width="8.88671875" hidden="1"/>
  </cols>
  <sheetData>
    <row r="1" spans="1:5" ht="60.1" x14ac:dyDescent="0.3">
      <c r="A1" s="170" t="s">
        <v>184</v>
      </c>
      <c r="B1" s="170" t="s">
        <v>0</v>
      </c>
      <c r="C1" s="69" t="s">
        <v>145</v>
      </c>
      <c r="D1" s="69" t="s">
        <v>146</v>
      </c>
      <c r="E1" s="70" t="s">
        <v>147</v>
      </c>
    </row>
    <row r="2" spans="1:5" x14ac:dyDescent="0.3">
      <c r="B2" s="123" t="s">
        <v>3</v>
      </c>
      <c r="C2" s="192"/>
      <c r="D2" s="193"/>
      <c r="E2" s="196">
        <v>1</v>
      </c>
    </row>
    <row r="3" spans="1:5" x14ac:dyDescent="0.3">
      <c r="B3" s="123" t="s">
        <v>4</v>
      </c>
      <c r="C3" s="194"/>
      <c r="D3" s="193">
        <v>0.82604593152873595</v>
      </c>
      <c r="E3" s="196">
        <v>1</v>
      </c>
    </row>
    <row r="4" spans="1:5" x14ac:dyDescent="0.3">
      <c r="B4" s="123" t="s">
        <v>5</v>
      </c>
      <c r="C4" s="194"/>
      <c r="D4" s="193">
        <v>0.90266965983105596</v>
      </c>
      <c r="E4" s="196">
        <v>1</v>
      </c>
    </row>
    <row r="5" spans="1:5" x14ac:dyDescent="0.3">
      <c r="B5" s="123" t="s">
        <v>6</v>
      </c>
      <c r="C5" s="194"/>
      <c r="D5" s="193">
        <v>0.91356510890752995</v>
      </c>
      <c r="E5" s="196">
        <v>1</v>
      </c>
    </row>
    <row r="6" spans="1:5" x14ac:dyDescent="0.3">
      <c r="B6" s="123" t="s">
        <v>7</v>
      </c>
      <c r="C6" s="194"/>
      <c r="D6" s="193">
        <v>0.91833001756655197</v>
      </c>
      <c r="E6" s="196">
        <v>1</v>
      </c>
    </row>
    <row r="7" spans="1:5" x14ac:dyDescent="0.3">
      <c r="B7" s="123" t="s">
        <v>8</v>
      </c>
      <c r="C7" s="194"/>
      <c r="D7" s="193">
        <v>0.88053211584905799</v>
      </c>
      <c r="E7" s="196">
        <v>1</v>
      </c>
    </row>
    <row r="8" spans="1:5" x14ac:dyDescent="0.3">
      <c r="B8" s="123" t="s">
        <v>9</v>
      </c>
      <c r="C8" s="194"/>
      <c r="D8" s="193">
        <v>0.87394942076471605</v>
      </c>
      <c r="E8" s="196">
        <v>1</v>
      </c>
    </row>
    <row r="9" spans="1:5" x14ac:dyDescent="0.3">
      <c r="B9" s="123" t="s">
        <v>10</v>
      </c>
      <c r="C9" s="194"/>
      <c r="D9" s="193">
        <v>0.76613603840299405</v>
      </c>
      <c r="E9" s="196">
        <v>1</v>
      </c>
    </row>
    <row r="10" spans="1:5" x14ac:dyDescent="0.3">
      <c r="B10" s="123" t="s">
        <v>11</v>
      </c>
      <c r="C10" s="194"/>
      <c r="D10" s="193">
        <v>0.81193648460978096</v>
      </c>
      <c r="E10" s="196">
        <v>1</v>
      </c>
    </row>
    <row r="11" spans="1:5" x14ac:dyDescent="0.3">
      <c r="B11" s="123" t="s">
        <v>12</v>
      </c>
      <c r="C11" s="194"/>
      <c r="D11" s="193">
        <v>0.75648308567871003</v>
      </c>
      <c r="E11" s="196">
        <v>0</v>
      </c>
    </row>
    <row r="12" spans="1:5" x14ac:dyDescent="0.3">
      <c r="B12" s="123" t="s">
        <v>13</v>
      </c>
      <c r="C12" s="194"/>
      <c r="D12" s="193">
        <v>0.57206449542154603</v>
      </c>
      <c r="E12" s="196">
        <v>0</v>
      </c>
    </row>
    <row r="13" spans="1:5" x14ac:dyDescent="0.3">
      <c r="B13" s="123" t="s">
        <v>14</v>
      </c>
      <c r="C13" s="194"/>
      <c r="D13" s="193">
        <v>0.53901865178739305</v>
      </c>
      <c r="E13" s="196">
        <v>0</v>
      </c>
    </row>
    <row r="14" spans="1:5" x14ac:dyDescent="0.3">
      <c r="B14" s="123" t="s">
        <v>15</v>
      </c>
      <c r="C14" s="194"/>
      <c r="D14" s="193">
        <v>0.358588065437415</v>
      </c>
      <c r="E14" s="196">
        <v>1</v>
      </c>
    </row>
    <row r="15" spans="1:5" x14ac:dyDescent="0.3">
      <c r="B15" s="123" t="s">
        <v>16</v>
      </c>
      <c r="C15" s="194"/>
      <c r="D15" s="193">
        <v>0.45880117248805102</v>
      </c>
      <c r="E15" s="196">
        <v>1</v>
      </c>
    </row>
    <row r="16" spans="1:5" x14ac:dyDescent="0.3">
      <c r="B16" s="123" t="s">
        <v>17</v>
      </c>
      <c r="C16" s="194"/>
      <c r="D16" s="193">
        <v>0.494210580092518</v>
      </c>
      <c r="E16" s="196">
        <v>1</v>
      </c>
    </row>
    <row r="17" spans="2:5" x14ac:dyDescent="0.3">
      <c r="B17" s="123" t="s">
        <v>18</v>
      </c>
      <c r="C17" s="194"/>
      <c r="D17" s="193">
        <v>0.62331742502707299</v>
      </c>
      <c r="E17" s="196">
        <v>1</v>
      </c>
    </row>
    <row r="18" spans="2:5" x14ac:dyDescent="0.3">
      <c r="B18" s="123" t="s">
        <v>19</v>
      </c>
      <c r="C18" s="194"/>
      <c r="D18" s="193">
        <v>0.65492098839011503</v>
      </c>
      <c r="E18" s="196">
        <v>0</v>
      </c>
    </row>
    <row r="19" spans="2:5" x14ac:dyDescent="0.3">
      <c r="B19" s="123" t="s">
        <v>20</v>
      </c>
      <c r="C19" s="194"/>
      <c r="D19" s="193">
        <v>0.26827532103370499</v>
      </c>
      <c r="E19" s="196">
        <v>0</v>
      </c>
    </row>
    <row r="20" spans="2:5" x14ac:dyDescent="0.3">
      <c r="B20" s="123" t="s">
        <v>21</v>
      </c>
      <c r="C20" s="194"/>
      <c r="D20" s="193">
        <v>0.41873693681754598</v>
      </c>
      <c r="E20" s="196">
        <v>0</v>
      </c>
    </row>
    <row r="21" spans="2:5" x14ac:dyDescent="0.3">
      <c r="B21" s="123" t="s">
        <v>22</v>
      </c>
      <c r="C21" s="194"/>
      <c r="D21" s="193">
        <v>0.33996103865598898</v>
      </c>
      <c r="E21" s="196">
        <v>0</v>
      </c>
    </row>
    <row r="22" spans="2:5" x14ac:dyDescent="0.3">
      <c r="B22" s="123" t="s">
        <v>23</v>
      </c>
      <c r="C22" s="194"/>
      <c r="D22" s="193">
        <v>0.183922677212319</v>
      </c>
      <c r="E22" s="196">
        <v>0</v>
      </c>
    </row>
    <row r="23" spans="2:5" x14ac:dyDescent="0.3">
      <c r="B23" s="123" t="s">
        <v>24</v>
      </c>
      <c r="C23" s="194"/>
      <c r="D23" s="193">
        <v>0.21338029265144601</v>
      </c>
      <c r="E23" s="196">
        <v>0</v>
      </c>
    </row>
    <row r="24" spans="2:5" x14ac:dyDescent="0.3">
      <c r="B24" s="123" t="s">
        <v>25</v>
      </c>
      <c r="C24" s="194"/>
      <c r="D24" s="193">
        <v>0.21848739317062801</v>
      </c>
      <c r="E24" s="196">
        <v>0</v>
      </c>
    </row>
    <row r="25" spans="2:5" x14ac:dyDescent="0.3">
      <c r="B25" s="123" t="s">
        <v>26</v>
      </c>
      <c r="C25" s="194"/>
      <c r="D25" s="193">
        <v>8.2578816355613399E-2</v>
      </c>
      <c r="E25" s="196">
        <v>0</v>
      </c>
    </row>
    <row r="26" spans="2:5" x14ac:dyDescent="0.3">
      <c r="B26" s="123" t="s">
        <v>27</v>
      </c>
      <c r="C26" s="194"/>
      <c r="D26" s="193">
        <v>9.2343127049144297E-2</v>
      </c>
      <c r="E26" s="196">
        <v>0</v>
      </c>
    </row>
    <row r="27" spans="2:5" x14ac:dyDescent="0.3">
      <c r="B27" s="123" t="s">
        <v>28</v>
      </c>
      <c r="C27" s="194"/>
      <c r="D27" s="193">
        <v>0.233305786490075</v>
      </c>
      <c r="E27" s="196">
        <v>1</v>
      </c>
    </row>
    <row r="28" spans="2:5" x14ac:dyDescent="0.3">
      <c r="B28" s="123" t="s">
        <v>29</v>
      </c>
      <c r="C28" s="194"/>
      <c r="D28" s="193">
        <v>0.16968509708805299</v>
      </c>
      <c r="E28" s="196">
        <v>1</v>
      </c>
    </row>
    <row r="29" spans="2:5" x14ac:dyDescent="0.3">
      <c r="B29" s="123" t="s">
        <v>30</v>
      </c>
      <c r="C29" s="194"/>
      <c r="D29" s="193">
        <v>0.461962871202384</v>
      </c>
      <c r="E29" s="196">
        <v>1</v>
      </c>
    </row>
    <row r="30" spans="2:5" x14ac:dyDescent="0.3">
      <c r="B30" s="123" t="s">
        <v>31</v>
      </c>
      <c r="C30" s="194"/>
      <c r="D30" s="193">
        <v>0.78645200119624603</v>
      </c>
      <c r="E30" s="196">
        <v>1</v>
      </c>
    </row>
    <row r="31" spans="2:5" x14ac:dyDescent="0.3">
      <c r="B31" s="123" t="s">
        <v>32</v>
      </c>
      <c r="C31" s="194"/>
      <c r="D31" s="193">
        <v>0.74217619643000099</v>
      </c>
      <c r="E31" s="196">
        <v>1</v>
      </c>
    </row>
    <row r="32" spans="2:5" x14ac:dyDescent="0.3">
      <c r="B32" s="123" t="s">
        <v>33</v>
      </c>
      <c r="C32" s="194"/>
      <c r="D32" s="193">
        <v>0.75103910490585402</v>
      </c>
      <c r="E32" s="196">
        <v>0</v>
      </c>
    </row>
    <row r="33" spans="2:5" x14ac:dyDescent="0.3">
      <c r="B33" s="123" t="s">
        <v>34</v>
      </c>
      <c r="C33" s="194"/>
      <c r="D33" s="193">
        <v>0.62303596946495698</v>
      </c>
      <c r="E33" s="196">
        <v>0</v>
      </c>
    </row>
    <row r="34" spans="2:5" x14ac:dyDescent="0.3">
      <c r="B34" s="123" t="s">
        <v>35</v>
      </c>
      <c r="C34" s="194"/>
      <c r="D34" s="193">
        <v>0.14194338774243001</v>
      </c>
      <c r="E34" s="196">
        <v>0</v>
      </c>
    </row>
    <row r="35" spans="2:5" x14ac:dyDescent="0.3">
      <c r="B35" s="123" t="s">
        <v>36</v>
      </c>
      <c r="C35" s="194"/>
      <c r="D35" s="193">
        <v>0.122844141629954</v>
      </c>
      <c r="E35" s="196">
        <v>0</v>
      </c>
    </row>
    <row r="36" spans="2:5" x14ac:dyDescent="0.3">
      <c r="B36" s="123" t="s">
        <v>37</v>
      </c>
      <c r="C36" s="194"/>
      <c r="D36" s="193">
        <v>0.204141414609218</v>
      </c>
      <c r="E36" s="196">
        <v>0</v>
      </c>
    </row>
    <row r="37" spans="2:5" x14ac:dyDescent="0.3">
      <c r="B37" s="123" t="s">
        <v>38</v>
      </c>
      <c r="C37" s="194"/>
      <c r="D37" s="193">
        <v>5.6410861731191003E-2</v>
      </c>
      <c r="E37" s="196">
        <v>0</v>
      </c>
    </row>
    <row r="38" spans="2:5" x14ac:dyDescent="0.3">
      <c r="B38" s="123" t="s">
        <v>39</v>
      </c>
      <c r="C38" s="194"/>
      <c r="D38" s="193">
        <v>0.48045428035466797</v>
      </c>
      <c r="E38" s="196">
        <v>0</v>
      </c>
    </row>
    <row r="39" spans="2:5" x14ac:dyDescent="0.3">
      <c r="B39" s="123" t="s">
        <v>40</v>
      </c>
      <c r="C39" s="194"/>
      <c r="D39" s="193">
        <v>0.14484804099856499</v>
      </c>
      <c r="E39" s="196">
        <v>0</v>
      </c>
    </row>
    <row r="40" spans="2:5" x14ac:dyDescent="0.3">
      <c r="B40" s="123" t="s">
        <v>41</v>
      </c>
      <c r="C40" s="194"/>
      <c r="D40" s="193">
        <v>0.26194468349320399</v>
      </c>
      <c r="E40" s="196">
        <v>0</v>
      </c>
    </row>
    <row r="41" spans="2:5" x14ac:dyDescent="0.3">
      <c r="B41" s="123" t="s">
        <v>42</v>
      </c>
      <c r="C41" s="194"/>
      <c r="D41" s="193">
        <v>0.65380291379114697</v>
      </c>
      <c r="E41" s="196">
        <v>0</v>
      </c>
    </row>
    <row r="42" spans="2:5" x14ac:dyDescent="0.3">
      <c r="B42" s="123" t="s">
        <v>43</v>
      </c>
      <c r="C42" s="194"/>
      <c r="D42" s="193">
        <v>0.46650374435898101</v>
      </c>
      <c r="E42" s="196">
        <v>0</v>
      </c>
    </row>
    <row r="43" spans="2:5" x14ac:dyDescent="0.3">
      <c r="B43" s="123" t="s">
        <v>44</v>
      </c>
      <c r="C43" s="194"/>
      <c r="D43" s="193">
        <v>0.85462602539138099</v>
      </c>
      <c r="E43" s="196">
        <v>1</v>
      </c>
    </row>
    <row r="44" spans="2:5" x14ac:dyDescent="0.3">
      <c r="B44" s="123" t="s">
        <v>45</v>
      </c>
      <c r="C44" s="194"/>
      <c r="D44" s="193">
        <v>0.81346620366224898</v>
      </c>
      <c r="E44" s="196">
        <v>1</v>
      </c>
    </row>
    <row r="45" spans="2:5" x14ac:dyDescent="0.3">
      <c r="B45" s="123" t="s">
        <v>46</v>
      </c>
      <c r="C45" s="194"/>
      <c r="D45" s="193">
        <v>0.88109871565686204</v>
      </c>
      <c r="E45" s="196">
        <v>1</v>
      </c>
    </row>
    <row r="46" spans="2:5" x14ac:dyDescent="0.3">
      <c r="B46" s="123" t="s">
        <v>47</v>
      </c>
      <c r="C46" s="194"/>
      <c r="D46" s="193">
        <v>0.99852736743509996</v>
      </c>
      <c r="E46" s="196">
        <v>1</v>
      </c>
    </row>
    <row r="47" spans="2:5" x14ac:dyDescent="0.3">
      <c r="B47" s="123" t="s">
        <v>48</v>
      </c>
      <c r="C47" s="194"/>
      <c r="D47" s="193">
        <v>0.92897935259548703</v>
      </c>
      <c r="E47" s="196">
        <v>1</v>
      </c>
    </row>
    <row r="48" spans="2:5" x14ac:dyDescent="0.3">
      <c r="B48" s="123" t="s">
        <v>49</v>
      </c>
      <c r="C48" s="194"/>
      <c r="D48" s="193">
        <v>0.95242033941828697</v>
      </c>
      <c r="E48" s="196">
        <v>1</v>
      </c>
    </row>
    <row r="49" spans="2:5" x14ac:dyDescent="0.3">
      <c r="B49" s="123" t="s">
        <v>50</v>
      </c>
      <c r="C49" s="194"/>
      <c r="D49" s="193">
        <v>0.86358802753146602</v>
      </c>
      <c r="E49" s="196">
        <v>1</v>
      </c>
    </row>
    <row r="50" spans="2:5" x14ac:dyDescent="0.3">
      <c r="B50" s="123" t="s">
        <v>51</v>
      </c>
      <c r="C50" s="194"/>
      <c r="D50" s="193">
        <v>0.46664134557032599</v>
      </c>
      <c r="E50" s="196">
        <v>1</v>
      </c>
    </row>
    <row r="51" spans="2:5" x14ac:dyDescent="0.3">
      <c r="B51" s="123" t="s">
        <v>52</v>
      </c>
      <c r="C51" s="194"/>
      <c r="D51" s="193">
        <v>0.94923591345218505</v>
      </c>
      <c r="E51" s="196">
        <v>1</v>
      </c>
    </row>
    <row r="52" spans="2:5" x14ac:dyDescent="0.3">
      <c r="B52" s="123" t="s">
        <v>53</v>
      </c>
      <c r="C52" s="194"/>
      <c r="D52" s="193">
        <v>0.99093265898259297</v>
      </c>
      <c r="E52" s="196">
        <v>1</v>
      </c>
    </row>
    <row r="53" spans="2:5" x14ac:dyDescent="0.3">
      <c r="B53" s="123" t="s">
        <v>54</v>
      </c>
      <c r="C53" s="194"/>
      <c r="D53" s="193">
        <v>0.99327875923731301</v>
      </c>
      <c r="E53" s="196">
        <v>1</v>
      </c>
    </row>
    <row r="54" spans="2:5" x14ac:dyDescent="0.3">
      <c r="B54" s="123" t="s">
        <v>55</v>
      </c>
      <c r="C54" s="194"/>
      <c r="D54" s="193">
        <v>0.99804019353131102</v>
      </c>
      <c r="E54" s="196">
        <v>1</v>
      </c>
    </row>
    <row r="55" spans="2:5" x14ac:dyDescent="0.3">
      <c r="B55" s="123" t="s">
        <v>56</v>
      </c>
      <c r="C55" s="194"/>
      <c r="D55" s="193">
        <v>0.98615702559545604</v>
      </c>
      <c r="E55" s="196">
        <v>1</v>
      </c>
    </row>
    <row r="56" spans="2:5" x14ac:dyDescent="0.3">
      <c r="B56" s="123" t="s">
        <v>57</v>
      </c>
      <c r="C56" s="194"/>
      <c r="D56" s="193">
        <v>0.92151039349458197</v>
      </c>
      <c r="E56" s="196">
        <v>1</v>
      </c>
    </row>
    <row r="57" spans="2:5" x14ac:dyDescent="0.3">
      <c r="B57" s="123" t="s">
        <v>58</v>
      </c>
      <c r="C57" s="194"/>
      <c r="D57" s="193">
        <v>0.98464405412495404</v>
      </c>
      <c r="E57" s="196">
        <v>1</v>
      </c>
    </row>
    <row r="58" spans="2:5" x14ac:dyDescent="0.3">
      <c r="B58" s="123" t="s">
        <v>59</v>
      </c>
      <c r="C58" s="194"/>
      <c r="D58" s="193">
        <v>0.90554131766486101</v>
      </c>
      <c r="E58" s="196">
        <v>1</v>
      </c>
    </row>
    <row r="59" spans="2:5" x14ac:dyDescent="0.3">
      <c r="B59" s="123" t="s">
        <v>60</v>
      </c>
      <c r="C59" s="194"/>
      <c r="D59" s="193">
        <v>0.74739703888347897</v>
      </c>
      <c r="E59" s="196">
        <v>1</v>
      </c>
    </row>
    <row r="60" spans="2:5" x14ac:dyDescent="0.3">
      <c r="B60" s="123" t="s">
        <v>61</v>
      </c>
      <c r="C60" s="194"/>
      <c r="D60" s="193">
        <v>0.63947831547248402</v>
      </c>
      <c r="E60" s="196">
        <v>0</v>
      </c>
    </row>
    <row r="61" spans="2:5" x14ac:dyDescent="0.3">
      <c r="B61" s="123" t="s">
        <v>62</v>
      </c>
      <c r="C61" s="194"/>
      <c r="D61" s="193">
        <v>0.17939466886462299</v>
      </c>
      <c r="E61" s="196">
        <v>0</v>
      </c>
    </row>
    <row r="62" spans="2:5" x14ac:dyDescent="0.3">
      <c r="B62" s="123" t="s">
        <v>63</v>
      </c>
      <c r="C62" s="194"/>
      <c r="D62" s="193">
        <v>0.645471548973785</v>
      </c>
      <c r="E62" s="196">
        <v>0</v>
      </c>
    </row>
    <row r="63" spans="2:5" x14ac:dyDescent="0.3">
      <c r="B63" s="123" t="s">
        <v>64</v>
      </c>
      <c r="C63" s="194"/>
      <c r="D63" s="193">
        <v>0.58222863615236198</v>
      </c>
      <c r="E63" s="196">
        <v>0</v>
      </c>
    </row>
    <row r="64" spans="2:5" x14ac:dyDescent="0.3">
      <c r="B64" s="123" t="s">
        <v>65</v>
      </c>
      <c r="C64" s="194"/>
      <c r="D64" s="193">
        <v>0.42792763710416498</v>
      </c>
      <c r="E64" s="196">
        <v>0</v>
      </c>
    </row>
    <row r="65" spans="2:5" x14ac:dyDescent="0.3">
      <c r="B65" s="123" t="s">
        <v>66</v>
      </c>
      <c r="C65" s="194"/>
      <c r="D65" s="193">
        <v>0.50347912501080505</v>
      </c>
      <c r="E65" s="196">
        <v>0</v>
      </c>
    </row>
    <row r="66" spans="2:5" x14ac:dyDescent="0.3">
      <c r="B66" s="123" t="s">
        <v>67</v>
      </c>
      <c r="C66" s="194"/>
      <c r="D66" s="193">
        <v>0.208635063621879</v>
      </c>
      <c r="E66" s="196">
        <v>0</v>
      </c>
    </row>
    <row r="67" spans="2:5" x14ac:dyDescent="0.3">
      <c r="B67" s="123" t="s">
        <v>68</v>
      </c>
      <c r="C67" s="194"/>
      <c r="D67" s="193">
        <v>0.25415249770932402</v>
      </c>
      <c r="E67" s="196">
        <v>0</v>
      </c>
    </row>
    <row r="68" spans="2:5" x14ac:dyDescent="0.3">
      <c r="B68" s="123" t="s">
        <v>69</v>
      </c>
      <c r="C68" s="194"/>
      <c r="D68" s="193">
        <v>0.22372519948966299</v>
      </c>
      <c r="E68" s="196">
        <v>0</v>
      </c>
    </row>
    <row r="69" spans="2:5" x14ac:dyDescent="0.3">
      <c r="B69" s="123" t="s">
        <v>70</v>
      </c>
      <c r="C69" s="194"/>
      <c r="D69" s="193">
        <v>0.29196944927180102</v>
      </c>
      <c r="E69" s="196">
        <v>0</v>
      </c>
    </row>
    <row r="70" spans="2:5" x14ac:dyDescent="0.3">
      <c r="B70" s="123" t="s">
        <v>71</v>
      </c>
      <c r="C70" s="194"/>
      <c r="D70" s="193">
        <v>0.29112987785382</v>
      </c>
      <c r="E70" s="196">
        <v>1</v>
      </c>
    </row>
    <row r="71" spans="2:5" x14ac:dyDescent="0.3">
      <c r="B71" s="123" t="s">
        <v>72</v>
      </c>
      <c r="C71" s="194"/>
      <c r="D71" s="193">
        <v>0.17955533674771801</v>
      </c>
      <c r="E71" s="196">
        <v>1</v>
      </c>
    </row>
    <row r="72" spans="2:5" x14ac:dyDescent="0.3">
      <c r="B72" s="123" t="s">
        <v>73</v>
      </c>
      <c r="C72" s="194"/>
      <c r="D72" s="193">
        <v>0.53442635594281795</v>
      </c>
      <c r="E72" s="196">
        <v>1</v>
      </c>
    </row>
    <row r="73" spans="2:5" x14ac:dyDescent="0.3">
      <c r="B73" s="123" t="s">
        <v>74</v>
      </c>
      <c r="C73" s="194"/>
      <c r="D73" s="193">
        <v>0.296621111926819</v>
      </c>
      <c r="E73" s="196">
        <v>1</v>
      </c>
    </row>
    <row r="74" spans="2:5" x14ac:dyDescent="0.3">
      <c r="B74" s="123" t="s">
        <v>75</v>
      </c>
      <c r="C74" s="194"/>
      <c r="D74" s="193">
        <v>0.43519246192587602</v>
      </c>
      <c r="E74" s="196">
        <v>1</v>
      </c>
    </row>
    <row r="75" spans="2:5" x14ac:dyDescent="0.3">
      <c r="B75" s="123" t="s">
        <v>76</v>
      </c>
      <c r="C75" s="194"/>
      <c r="D75" s="193">
        <v>0.42538323196209799</v>
      </c>
      <c r="E75" s="196">
        <v>1</v>
      </c>
    </row>
    <row r="76" spans="2:5" x14ac:dyDescent="0.3">
      <c r="B76" s="123" t="s">
        <v>77</v>
      </c>
      <c r="C76" s="194"/>
      <c r="D76" s="193">
        <v>0.20623529009942701</v>
      </c>
      <c r="E76" s="196">
        <v>1</v>
      </c>
    </row>
    <row r="77" spans="2:5" x14ac:dyDescent="0.3">
      <c r="B77" s="123" t="s">
        <v>78</v>
      </c>
      <c r="C77" s="195"/>
      <c r="D77" s="193">
        <v>0.307109049609813</v>
      </c>
      <c r="E77" s="196">
        <v>0</v>
      </c>
    </row>
    <row r="78" spans="2:5" x14ac:dyDescent="0.3">
      <c r="B78" s="123" t="s">
        <v>79</v>
      </c>
      <c r="C78" s="195">
        <v>0.33387674314392202</v>
      </c>
      <c r="D78" s="137">
        <v>0.33387674314392202</v>
      </c>
      <c r="E78" s="197">
        <v>0</v>
      </c>
    </row>
    <row r="79" spans="2:5" x14ac:dyDescent="0.3">
      <c r="B79" s="123" t="s">
        <v>80</v>
      </c>
      <c r="C79" s="137">
        <v>0.130179038166573</v>
      </c>
      <c r="D79" s="137">
        <v>0.13949906770752599</v>
      </c>
      <c r="E79" s="197">
        <v>0</v>
      </c>
    </row>
    <row r="80" spans="2:5" x14ac:dyDescent="0.3">
      <c r="B80" s="123" t="s">
        <v>81</v>
      </c>
      <c r="C80" s="137">
        <v>0.155039517664569</v>
      </c>
      <c r="D80" s="137">
        <v>0.17169382776498801</v>
      </c>
      <c r="E80" s="197">
        <v>0</v>
      </c>
    </row>
    <row r="81" spans="2:5" x14ac:dyDescent="0.3">
      <c r="B81" s="123" t="s">
        <v>82</v>
      </c>
      <c r="C81" s="137">
        <v>0.123288034784445</v>
      </c>
      <c r="D81" s="137">
        <v>0.14610143137819601</v>
      </c>
      <c r="E81" s="197">
        <v>0</v>
      </c>
    </row>
    <row r="82" spans="2:5" x14ac:dyDescent="0.3">
      <c r="B82" s="123" t="s">
        <v>83</v>
      </c>
      <c r="C82" s="137">
        <v>0.10377849788267</v>
      </c>
      <c r="D82" s="137">
        <v>0.129944673536664</v>
      </c>
      <c r="E82" s="197">
        <v>0</v>
      </c>
    </row>
    <row r="83" spans="2:5" x14ac:dyDescent="0.3">
      <c r="B83" s="123" t="s">
        <v>84</v>
      </c>
      <c r="C83" s="137">
        <v>0.218180131146543</v>
      </c>
      <c r="D83" s="137">
        <v>0.26518318702542698</v>
      </c>
      <c r="E83" s="197">
        <v>0</v>
      </c>
    </row>
    <row r="84" spans="2:5" x14ac:dyDescent="0.3">
      <c r="B84" s="123" t="s">
        <v>85</v>
      </c>
      <c r="C84" s="137">
        <v>0.16308399603717899</v>
      </c>
      <c r="D84" s="137">
        <v>0.21631447572597901</v>
      </c>
      <c r="E84" s="197">
        <v>0</v>
      </c>
    </row>
    <row r="85" spans="2:5" x14ac:dyDescent="0.3">
      <c r="B85" s="123" t="s">
        <v>86</v>
      </c>
      <c r="C85" s="137">
        <v>0.15051162278297001</v>
      </c>
      <c r="D85" s="137">
        <v>0.21441405632538699</v>
      </c>
      <c r="E85" s="197">
        <v>1</v>
      </c>
    </row>
    <row r="86" spans="2:5" x14ac:dyDescent="0.3">
      <c r="B86" s="123" t="s">
        <v>87</v>
      </c>
      <c r="C86" s="137">
        <v>0.23280593271393199</v>
      </c>
      <c r="D86" s="137">
        <v>0.25187542843912297</v>
      </c>
      <c r="E86" s="197">
        <v>1</v>
      </c>
    </row>
    <row r="87" spans="2:5" x14ac:dyDescent="0.3">
      <c r="B87" s="123" t="s">
        <v>88</v>
      </c>
      <c r="C87" s="137">
        <v>0.14167039836977699</v>
      </c>
      <c r="D87" s="137">
        <v>0.13063353053591401</v>
      </c>
      <c r="E87" s="197">
        <v>1</v>
      </c>
    </row>
    <row r="88" spans="2:5" x14ac:dyDescent="0.3">
      <c r="B88" s="123" t="s">
        <v>89</v>
      </c>
      <c r="C88" s="137">
        <v>0.27716659159329798</v>
      </c>
      <c r="D88" s="137">
        <v>0.21012538780377901</v>
      </c>
      <c r="E88" s="197">
        <v>1</v>
      </c>
    </row>
    <row r="89" spans="2:5" ht="15.65" thickBot="1" x14ac:dyDescent="0.35">
      <c r="B89" s="126" t="s">
        <v>90</v>
      </c>
      <c r="C89" s="166">
        <v>0.52670646843320301</v>
      </c>
      <c r="D89" s="166">
        <v>0.391022236478062</v>
      </c>
      <c r="E89" s="198">
        <v>1</v>
      </c>
    </row>
    <row r="90" spans="2:5" x14ac:dyDescent="0.3"/>
  </sheetData>
  <hyperlinks>
    <hyperlink ref="A1" location="'Title Page'!A1" display="'Title Page'!A1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82"/>
  <sheetViews>
    <sheetView showGridLines="0" zoomScaleNormal="100" workbookViewId="0">
      <selection activeCell="A83" sqref="A83:XFD1048576"/>
    </sheetView>
  </sheetViews>
  <sheetFormatPr defaultColWidth="0" defaultRowHeight="15.05" zeroHeight="1" x14ac:dyDescent="0.3"/>
  <cols>
    <col min="1" max="1" width="10.21875" bestFit="1" customWidth="1"/>
    <col min="2" max="2" width="8.88671875" customWidth="1"/>
    <col min="3" max="3" width="15.5546875" customWidth="1"/>
    <col min="4" max="4" width="16.88671875" customWidth="1"/>
    <col min="5" max="5" width="15.33203125" customWidth="1"/>
    <col min="6" max="16" width="8.88671875" customWidth="1"/>
    <col min="17" max="16384" width="8.88671875" hidden="1"/>
  </cols>
  <sheetData>
    <row r="1" spans="1:5" ht="60.1" x14ac:dyDescent="0.3">
      <c r="A1" s="170" t="s">
        <v>184</v>
      </c>
      <c r="B1" s="170" t="s">
        <v>0</v>
      </c>
      <c r="C1" s="69" t="s">
        <v>145</v>
      </c>
      <c r="D1" s="69" t="s">
        <v>146</v>
      </c>
      <c r="E1" s="70" t="s">
        <v>147</v>
      </c>
    </row>
    <row r="2" spans="1:5" x14ac:dyDescent="0.3">
      <c r="B2" s="199" t="s">
        <v>11</v>
      </c>
      <c r="C2" s="192"/>
      <c r="D2" s="193">
        <v>0.55702475425570896</v>
      </c>
      <c r="E2" s="202">
        <v>1</v>
      </c>
    </row>
    <row r="3" spans="1:5" x14ac:dyDescent="0.3">
      <c r="B3" s="199" t="s">
        <v>12</v>
      </c>
      <c r="C3" s="194"/>
      <c r="D3" s="193">
        <v>0.75168347292126603</v>
      </c>
      <c r="E3" s="202">
        <v>1</v>
      </c>
    </row>
    <row r="4" spans="1:5" x14ac:dyDescent="0.3">
      <c r="B4" s="199" t="s">
        <v>13</v>
      </c>
      <c r="C4" s="194"/>
      <c r="D4" s="193">
        <v>0.78367505279261696</v>
      </c>
      <c r="E4" s="202">
        <v>1</v>
      </c>
    </row>
    <row r="5" spans="1:5" x14ac:dyDescent="0.3">
      <c r="B5" s="199" t="s">
        <v>14</v>
      </c>
      <c r="C5" s="194"/>
      <c r="D5" s="193">
        <v>0.91232323022446105</v>
      </c>
      <c r="E5" s="202">
        <v>1</v>
      </c>
    </row>
    <row r="6" spans="1:5" x14ac:dyDescent="0.3">
      <c r="B6" s="199" t="s">
        <v>15</v>
      </c>
      <c r="C6" s="194"/>
      <c r="D6" s="193">
        <v>0.962954760882481</v>
      </c>
      <c r="E6" s="202">
        <v>1</v>
      </c>
    </row>
    <row r="7" spans="1:5" x14ac:dyDescent="0.3">
      <c r="B7" s="199" t="s">
        <v>16</v>
      </c>
      <c r="C7" s="194"/>
      <c r="D7" s="193">
        <v>0.84499899603573603</v>
      </c>
      <c r="E7" s="202">
        <v>1</v>
      </c>
    </row>
    <row r="8" spans="1:5" x14ac:dyDescent="0.3">
      <c r="B8" s="199" t="s">
        <v>17</v>
      </c>
      <c r="C8" s="194"/>
      <c r="D8" s="193">
        <v>0.66831363487937701</v>
      </c>
      <c r="E8" s="202">
        <v>1</v>
      </c>
    </row>
    <row r="9" spans="1:5" x14ac:dyDescent="0.3">
      <c r="B9" s="199" t="s">
        <v>18</v>
      </c>
      <c r="C9" s="194"/>
      <c r="D9" s="193">
        <v>0.64779866079494697</v>
      </c>
      <c r="E9" s="202">
        <v>1</v>
      </c>
    </row>
    <row r="10" spans="1:5" x14ac:dyDescent="0.3">
      <c r="B10" s="199" t="s">
        <v>19</v>
      </c>
      <c r="C10" s="194"/>
      <c r="D10" s="193">
        <v>0.539907459693868</v>
      </c>
      <c r="E10" s="202">
        <v>1</v>
      </c>
    </row>
    <row r="11" spans="1:5" x14ac:dyDescent="0.3">
      <c r="B11" s="199" t="s">
        <v>20</v>
      </c>
      <c r="C11" s="194"/>
      <c r="D11" s="193">
        <v>0.76204279474687098</v>
      </c>
      <c r="E11" s="202">
        <v>1</v>
      </c>
    </row>
    <row r="12" spans="1:5" x14ac:dyDescent="0.3">
      <c r="B12" s="199" t="s">
        <v>21</v>
      </c>
      <c r="C12" s="194"/>
      <c r="D12" s="193">
        <v>0.79495938813443101</v>
      </c>
      <c r="E12" s="202">
        <v>1</v>
      </c>
    </row>
    <row r="13" spans="1:5" x14ac:dyDescent="0.3">
      <c r="B13" s="199" t="s">
        <v>22</v>
      </c>
      <c r="C13" s="194"/>
      <c r="D13" s="193">
        <v>0.98341154836744005</v>
      </c>
      <c r="E13" s="202">
        <v>1</v>
      </c>
    </row>
    <row r="14" spans="1:5" x14ac:dyDescent="0.3">
      <c r="B14" s="199" t="s">
        <v>23</v>
      </c>
      <c r="C14" s="194"/>
      <c r="D14" s="193">
        <v>0.954010837395737</v>
      </c>
      <c r="E14" s="202">
        <v>0</v>
      </c>
    </row>
    <row r="15" spans="1:5" x14ac:dyDescent="0.3">
      <c r="B15" s="199" t="s">
        <v>24</v>
      </c>
      <c r="C15" s="194"/>
      <c r="D15" s="193">
        <v>0.81243715591324395</v>
      </c>
      <c r="E15" s="202">
        <v>0</v>
      </c>
    </row>
    <row r="16" spans="1:5" x14ac:dyDescent="0.3">
      <c r="B16" s="199" t="s">
        <v>25</v>
      </c>
      <c r="C16" s="194"/>
      <c r="D16" s="193">
        <v>0.57135353647489495</v>
      </c>
      <c r="E16" s="202">
        <v>0</v>
      </c>
    </row>
    <row r="17" spans="2:5" x14ac:dyDescent="0.3">
      <c r="B17" s="199" t="s">
        <v>26</v>
      </c>
      <c r="C17" s="194"/>
      <c r="D17" s="193">
        <v>0.16014787952947401</v>
      </c>
      <c r="E17" s="202">
        <v>0</v>
      </c>
    </row>
    <row r="18" spans="2:5" x14ac:dyDescent="0.3">
      <c r="B18" s="199" t="s">
        <v>27</v>
      </c>
      <c r="C18" s="194"/>
      <c r="D18" s="193">
        <v>0.32959798265881302</v>
      </c>
      <c r="E18" s="202">
        <v>0</v>
      </c>
    </row>
    <row r="19" spans="2:5" x14ac:dyDescent="0.3">
      <c r="B19" s="199" t="s">
        <v>28</v>
      </c>
      <c r="C19" s="194"/>
      <c r="D19" s="193">
        <v>0.24193311289969799</v>
      </c>
      <c r="E19" s="202">
        <v>0</v>
      </c>
    </row>
    <row r="20" spans="2:5" x14ac:dyDescent="0.3">
      <c r="B20" s="199" t="s">
        <v>29</v>
      </c>
      <c r="C20" s="194"/>
      <c r="D20" s="193">
        <v>0.26467559112067202</v>
      </c>
      <c r="E20" s="202">
        <v>0</v>
      </c>
    </row>
    <row r="21" spans="2:5" x14ac:dyDescent="0.3">
      <c r="B21" s="199" t="s">
        <v>30</v>
      </c>
      <c r="C21" s="194"/>
      <c r="D21" s="193">
        <v>0.44483684598951601</v>
      </c>
      <c r="E21" s="202">
        <v>0</v>
      </c>
    </row>
    <row r="22" spans="2:5" x14ac:dyDescent="0.3">
      <c r="B22" s="200" t="s">
        <v>31</v>
      </c>
      <c r="C22" s="194"/>
      <c r="D22" s="193">
        <v>0.23853140807801801</v>
      </c>
      <c r="E22" s="202">
        <v>0</v>
      </c>
    </row>
    <row r="23" spans="2:5" x14ac:dyDescent="0.3">
      <c r="B23" s="199" t="s">
        <v>32</v>
      </c>
      <c r="C23" s="194"/>
      <c r="D23" s="193">
        <v>0.13625898121420299</v>
      </c>
      <c r="E23" s="202">
        <v>0</v>
      </c>
    </row>
    <row r="24" spans="2:5" x14ac:dyDescent="0.3">
      <c r="B24" s="199" t="s">
        <v>33</v>
      </c>
      <c r="C24" s="194"/>
      <c r="D24" s="193">
        <v>0.17881304945514501</v>
      </c>
      <c r="E24" s="202">
        <v>0</v>
      </c>
    </row>
    <row r="25" spans="2:5" x14ac:dyDescent="0.3">
      <c r="B25" s="199" t="s">
        <v>34</v>
      </c>
      <c r="C25" s="194"/>
      <c r="D25" s="193">
        <v>0.23095693230441999</v>
      </c>
      <c r="E25" s="202">
        <v>0</v>
      </c>
    </row>
    <row r="26" spans="2:5" x14ac:dyDescent="0.3">
      <c r="B26" s="199" t="s">
        <v>35</v>
      </c>
      <c r="C26" s="194"/>
      <c r="D26" s="193">
        <v>0.106088520953</v>
      </c>
      <c r="E26" s="202">
        <v>0</v>
      </c>
    </row>
    <row r="27" spans="2:5" x14ac:dyDescent="0.3">
      <c r="B27" s="199" t="s">
        <v>36</v>
      </c>
      <c r="C27" s="194"/>
      <c r="D27" s="193">
        <v>0.200314681478589</v>
      </c>
      <c r="E27" s="202">
        <v>0</v>
      </c>
    </row>
    <row r="28" spans="2:5" x14ac:dyDescent="0.3">
      <c r="B28" s="199" t="s">
        <v>37</v>
      </c>
      <c r="C28" s="194"/>
      <c r="D28" s="193">
        <v>0.114629518488815</v>
      </c>
      <c r="E28" s="202">
        <v>0</v>
      </c>
    </row>
    <row r="29" spans="2:5" x14ac:dyDescent="0.3">
      <c r="B29" s="199" t="s">
        <v>38</v>
      </c>
      <c r="C29" s="194"/>
      <c r="D29" s="193">
        <v>0.30045652384791099</v>
      </c>
      <c r="E29" s="202">
        <v>0</v>
      </c>
    </row>
    <row r="30" spans="2:5" x14ac:dyDescent="0.3">
      <c r="B30" s="199" t="s">
        <v>39</v>
      </c>
      <c r="C30" s="194"/>
      <c r="D30" s="193">
        <v>0.27729212058386998</v>
      </c>
      <c r="E30" s="202">
        <v>0</v>
      </c>
    </row>
    <row r="31" spans="2:5" x14ac:dyDescent="0.3">
      <c r="B31" s="199" t="s">
        <v>40</v>
      </c>
      <c r="C31" s="194"/>
      <c r="D31" s="193">
        <v>9.3074804715951601E-2</v>
      </c>
      <c r="E31" s="202">
        <v>0</v>
      </c>
    </row>
    <row r="32" spans="2:5" x14ac:dyDescent="0.3">
      <c r="B32" s="199" t="s">
        <v>41</v>
      </c>
      <c r="C32" s="194"/>
      <c r="D32" s="193">
        <v>0.22637310749821499</v>
      </c>
      <c r="E32" s="202">
        <v>0</v>
      </c>
    </row>
    <row r="33" spans="2:5" x14ac:dyDescent="0.3">
      <c r="B33" s="199" t="s">
        <v>42</v>
      </c>
      <c r="C33" s="194"/>
      <c r="D33" s="193">
        <v>0.125876573215916</v>
      </c>
      <c r="E33" s="202">
        <v>1</v>
      </c>
    </row>
    <row r="34" spans="2:5" x14ac:dyDescent="0.3">
      <c r="B34" s="199" t="s">
        <v>43</v>
      </c>
      <c r="C34" s="194"/>
      <c r="D34" s="193">
        <v>0.27292873939434797</v>
      </c>
      <c r="E34" s="202">
        <v>1</v>
      </c>
    </row>
    <row r="35" spans="2:5" x14ac:dyDescent="0.3">
      <c r="B35" s="199" t="s">
        <v>44</v>
      </c>
      <c r="C35" s="194"/>
      <c r="D35" s="193">
        <v>0.71125144711008204</v>
      </c>
      <c r="E35" s="202">
        <v>1</v>
      </c>
    </row>
    <row r="36" spans="2:5" x14ac:dyDescent="0.3">
      <c r="B36" s="199" t="s">
        <v>45</v>
      </c>
      <c r="C36" s="194"/>
      <c r="D36" s="193">
        <v>0.73762608303455501</v>
      </c>
      <c r="E36" s="202">
        <v>1</v>
      </c>
    </row>
    <row r="37" spans="2:5" x14ac:dyDescent="0.3">
      <c r="B37" s="199" t="s">
        <v>46</v>
      </c>
      <c r="C37" s="194"/>
      <c r="D37" s="193">
        <v>0.96230155508729098</v>
      </c>
      <c r="E37" s="202">
        <v>1</v>
      </c>
    </row>
    <row r="38" spans="2:5" x14ac:dyDescent="0.3">
      <c r="B38" s="199" t="s">
        <v>47</v>
      </c>
      <c r="C38" s="194"/>
      <c r="D38" s="193">
        <v>0.89553475615854605</v>
      </c>
      <c r="E38" s="202">
        <v>1</v>
      </c>
    </row>
    <row r="39" spans="2:5" x14ac:dyDescent="0.3">
      <c r="B39" s="199" t="s">
        <v>48</v>
      </c>
      <c r="C39" s="194"/>
      <c r="D39" s="193">
        <v>0.16496167878788801</v>
      </c>
      <c r="E39" s="202">
        <v>0</v>
      </c>
    </row>
    <row r="40" spans="2:5" x14ac:dyDescent="0.3">
      <c r="B40" s="199" t="s">
        <v>49</v>
      </c>
      <c r="C40" s="194"/>
      <c r="D40" s="193">
        <v>4.7140381206397998E-2</v>
      </c>
      <c r="E40" s="202">
        <v>0</v>
      </c>
    </row>
    <row r="41" spans="2:5" x14ac:dyDescent="0.3">
      <c r="B41" s="199" t="s">
        <v>50</v>
      </c>
      <c r="C41" s="194"/>
      <c r="D41" s="193">
        <v>5.7586196760229802E-3</v>
      </c>
      <c r="E41" s="202">
        <v>0</v>
      </c>
    </row>
    <row r="42" spans="2:5" x14ac:dyDescent="0.3">
      <c r="B42" s="199" t="s">
        <v>51</v>
      </c>
      <c r="C42" s="194"/>
      <c r="D42" s="193">
        <v>4.0422297421516203E-6</v>
      </c>
      <c r="E42" s="202">
        <v>0</v>
      </c>
    </row>
    <row r="43" spans="2:5" x14ac:dyDescent="0.3">
      <c r="B43" s="199" t="s">
        <v>52</v>
      </c>
      <c r="C43" s="194"/>
      <c r="D43" s="193">
        <v>8.2488991662945602E-3</v>
      </c>
      <c r="E43" s="202">
        <v>0</v>
      </c>
    </row>
    <row r="44" spans="2:5" x14ac:dyDescent="0.3">
      <c r="B44" s="199" t="s">
        <v>53</v>
      </c>
      <c r="C44" s="194"/>
      <c r="D44" s="193">
        <v>1.22810407660376E-2</v>
      </c>
      <c r="E44" s="202">
        <v>0</v>
      </c>
    </row>
    <row r="45" spans="2:5" x14ac:dyDescent="0.3">
      <c r="B45" s="199" t="s">
        <v>54</v>
      </c>
      <c r="C45" s="194"/>
      <c r="D45" s="193">
        <v>2.9646918429850299E-2</v>
      </c>
      <c r="E45" s="202">
        <v>0</v>
      </c>
    </row>
    <row r="46" spans="2:5" x14ac:dyDescent="0.3">
      <c r="B46" s="199" t="s">
        <v>55</v>
      </c>
      <c r="C46" s="194"/>
      <c r="D46" s="193">
        <v>5.2735374445522502E-2</v>
      </c>
      <c r="E46" s="202">
        <v>1</v>
      </c>
    </row>
    <row r="47" spans="2:5" x14ac:dyDescent="0.3">
      <c r="B47" s="199" t="s">
        <v>56</v>
      </c>
      <c r="C47" s="194"/>
      <c r="D47" s="193">
        <v>0.18246356621645901</v>
      </c>
      <c r="E47" s="202">
        <v>1</v>
      </c>
    </row>
    <row r="48" spans="2:5" x14ac:dyDescent="0.3">
      <c r="B48" s="199" t="s">
        <v>57</v>
      </c>
      <c r="C48" s="194"/>
      <c r="D48" s="193">
        <v>0.53760293446807805</v>
      </c>
      <c r="E48" s="202">
        <v>1</v>
      </c>
    </row>
    <row r="49" spans="2:5" x14ac:dyDescent="0.3">
      <c r="B49" s="199" t="s">
        <v>58</v>
      </c>
      <c r="C49" s="194"/>
      <c r="D49" s="193">
        <v>0.60930547845169203</v>
      </c>
      <c r="E49" s="202">
        <v>1</v>
      </c>
    </row>
    <row r="50" spans="2:5" x14ac:dyDescent="0.3">
      <c r="B50" s="199" t="s">
        <v>59</v>
      </c>
      <c r="C50" s="194"/>
      <c r="D50" s="193">
        <v>0.76046911665725503</v>
      </c>
      <c r="E50" s="202">
        <v>1</v>
      </c>
    </row>
    <row r="51" spans="2:5" x14ac:dyDescent="0.3">
      <c r="B51" s="199" t="s">
        <v>60</v>
      </c>
      <c r="C51" s="194"/>
      <c r="D51" s="193">
        <v>0.686122898573712</v>
      </c>
      <c r="E51" s="202">
        <v>1</v>
      </c>
    </row>
    <row r="52" spans="2:5" x14ac:dyDescent="0.3">
      <c r="B52" s="199" t="s">
        <v>61</v>
      </c>
      <c r="C52" s="194"/>
      <c r="D52" s="193">
        <v>0.392707360649246</v>
      </c>
      <c r="E52" s="202">
        <v>1</v>
      </c>
    </row>
    <row r="53" spans="2:5" x14ac:dyDescent="0.3">
      <c r="B53" s="199" t="s">
        <v>62</v>
      </c>
      <c r="C53" s="194"/>
      <c r="D53" s="193">
        <v>0.423025195730236</v>
      </c>
      <c r="E53" s="202">
        <v>0</v>
      </c>
    </row>
    <row r="54" spans="2:5" x14ac:dyDescent="0.3">
      <c r="B54" s="199" t="s">
        <v>63</v>
      </c>
      <c r="C54" s="194"/>
      <c r="D54" s="193">
        <v>0.352725825650612</v>
      </c>
      <c r="E54" s="202">
        <v>0</v>
      </c>
    </row>
    <row r="55" spans="2:5" x14ac:dyDescent="0.3">
      <c r="B55" s="199" t="s">
        <v>64</v>
      </c>
      <c r="C55" s="194"/>
      <c r="D55" s="193">
        <v>0.29490986378829798</v>
      </c>
      <c r="E55" s="202">
        <v>0</v>
      </c>
    </row>
    <row r="56" spans="2:5" x14ac:dyDescent="0.3">
      <c r="B56" s="199" t="s">
        <v>65</v>
      </c>
      <c r="C56" s="194"/>
      <c r="D56" s="193">
        <v>0.45310230159729997</v>
      </c>
      <c r="E56" s="202">
        <v>0</v>
      </c>
    </row>
    <row r="57" spans="2:5" x14ac:dyDescent="0.3">
      <c r="B57" s="199" t="s">
        <v>66</v>
      </c>
      <c r="C57" s="194"/>
      <c r="D57" s="193">
        <v>0.12684468215796199</v>
      </c>
      <c r="E57" s="202">
        <v>0</v>
      </c>
    </row>
    <row r="58" spans="2:5" x14ac:dyDescent="0.3">
      <c r="B58" s="199" t="s">
        <v>67</v>
      </c>
      <c r="C58" s="194"/>
      <c r="D58" s="193">
        <v>0.17842110086059701</v>
      </c>
      <c r="E58" s="202">
        <v>0</v>
      </c>
    </row>
    <row r="59" spans="2:5" x14ac:dyDescent="0.3">
      <c r="B59" s="199" t="s">
        <v>68</v>
      </c>
      <c r="C59" s="194"/>
      <c r="D59" s="193">
        <v>9.2563666564935906E-2</v>
      </c>
      <c r="E59" s="202">
        <v>0</v>
      </c>
    </row>
    <row r="60" spans="2:5" x14ac:dyDescent="0.3">
      <c r="B60" s="199" t="s">
        <v>69</v>
      </c>
      <c r="C60" s="194"/>
      <c r="D60" s="193">
        <v>9.2348076565469006E-2</v>
      </c>
      <c r="E60" s="202">
        <v>0</v>
      </c>
    </row>
    <row r="61" spans="2:5" x14ac:dyDescent="0.3">
      <c r="B61" s="199" t="s">
        <v>70</v>
      </c>
      <c r="C61" s="194"/>
      <c r="D61" s="193">
        <v>0.177679492999085</v>
      </c>
      <c r="E61" s="202">
        <v>0</v>
      </c>
    </row>
    <row r="62" spans="2:5" x14ac:dyDescent="0.3">
      <c r="B62" s="199" t="s">
        <v>71</v>
      </c>
      <c r="C62" s="194"/>
      <c r="D62" s="193">
        <v>0.13248485610189001</v>
      </c>
      <c r="E62" s="202">
        <v>0</v>
      </c>
    </row>
    <row r="63" spans="2:5" x14ac:dyDescent="0.3">
      <c r="B63" s="199" t="s">
        <v>72</v>
      </c>
      <c r="C63" s="194"/>
      <c r="D63" s="193">
        <v>8.5547342407029797E-2</v>
      </c>
      <c r="E63" s="202">
        <v>0</v>
      </c>
    </row>
    <row r="64" spans="2:5" x14ac:dyDescent="0.3">
      <c r="B64" s="199" t="s">
        <v>73</v>
      </c>
      <c r="C64" s="194"/>
      <c r="D64" s="193">
        <v>6.0828441506928399E-2</v>
      </c>
      <c r="E64" s="202">
        <v>0</v>
      </c>
    </row>
    <row r="65" spans="2:5" x14ac:dyDescent="0.3">
      <c r="B65" s="199" t="s">
        <v>74</v>
      </c>
      <c r="C65" s="194"/>
      <c r="D65" s="193">
        <v>2.17309867349159E-2</v>
      </c>
      <c r="E65" s="202">
        <v>0</v>
      </c>
    </row>
    <row r="66" spans="2:5" x14ac:dyDescent="0.3">
      <c r="B66" s="199" t="s">
        <v>75</v>
      </c>
      <c r="C66" s="194"/>
      <c r="D66" s="193">
        <v>7.45534239600698E-3</v>
      </c>
      <c r="E66" s="202">
        <v>0</v>
      </c>
    </row>
    <row r="67" spans="2:5" x14ac:dyDescent="0.3">
      <c r="B67" s="199" t="s">
        <v>76</v>
      </c>
      <c r="C67" s="194"/>
      <c r="D67" s="193">
        <v>7.3497111116802502E-3</v>
      </c>
      <c r="E67" s="202">
        <v>0</v>
      </c>
    </row>
    <row r="68" spans="2:5" x14ac:dyDescent="0.3">
      <c r="B68" s="199" t="s">
        <v>77</v>
      </c>
      <c r="C68" s="194"/>
      <c r="D68" s="193">
        <v>2.1429164428872299E-2</v>
      </c>
      <c r="E68" s="202">
        <v>0</v>
      </c>
    </row>
    <row r="69" spans="2:5" x14ac:dyDescent="0.3">
      <c r="B69" s="199" t="s">
        <v>78</v>
      </c>
      <c r="C69" s="195"/>
      <c r="D69" s="193">
        <v>2.9947152844968999E-2</v>
      </c>
      <c r="E69" s="202">
        <v>0</v>
      </c>
    </row>
    <row r="70" spans="2:5" x14ac:dyDescent="0.3">
      <c r="B70" s="123" t="s">
        <v>79</v>
      </c>
      <c r="C70" s="195">
        <v>5.5845155798711403E-2</v>
      </c>
      <c r="D70" s="137">
        <v>5.58451557987115E-2</v>
      </c>
      <c r="E70" s="202">
        <v>0</v>
      </c>
    </row>
    <row r="71" spans="2:5" x14ac:dyDescent="0.3">
      <c r="B71" s="123" t="s">
        <v>80</v>
      </c>
      <c r="C71" s="137">
        <v>7.0441053553002106E-2</v>
      </c>
      <c r="D71" s="137">
        <v>7.4660152332688898E-2</v>
      </c>
      <c r="E71" s="202">
        <v>0</v>
      </c>
    </row>
    <row r="72" spans="2:5" x14ac:dyDescent="0.3">
      <c r="B72" s="123" t="s">
        <v>81</v>
      </c>
      <c r="C72" s="137">
        <v>5.0244307059925497E-2</v>
      </c>
      <c r="D72" s="137">
        <v>5.7974294063449699E-2</v>
      </c>
      <c r="E72" s="202">
        <v>0</v>
      </c>
    </row>
    <row r="73" spans="2:5" x14ac:dyDescent="0.3">
      <c r="B73" s="123" t="s">
        <v>82</v>
      </c>
      <c r="C73" s="137">
        <v>2.0781170231306101E-2</v>
      </c>
      <c r="D73" s="137">
        <v>2.6760941553147601E-2</v>
      </c>
      <c r="E73" s="202">
        <v>0</v>
      </c>
    </row>
    <row r="74" spans="2:5" x14ac:dyDescent="0.3">
      <c r="B74" s="123" t="s">
        <v>83</v>
      </c>
      <c r="C74" s="137">
        <v>1.4465146150826899E-2</v>
      </c>
      <c r="D74" s="137">
        <v>1.9601681915641399E-2</v>
      </c>
      <c r="E74" s="202">
        <v>0</v>
      </c>
    </row>
    <row r="75" spans="2:5" x14ac:dyDescent="0.3">
      <c r="B75" s="123" t="s">
        <v>84</v>
      </c>
      <c r="C75" s="137">
        <v>1.6565521644134499E-2</v>
      </c>
      <c r="D75" s="137">
        <v>2.3361211829178202E-2</v>
      </c>
      <c r="E75" s="202">
        <v>1</v>
      </c>
    </row>
    <row r="76" spans="2:5" x14ac:dyDescent="0.3">
      <c r="B76" s="123" t="s">
        <v>85</v>
      </c>
      <c r="C76" s="137">
        <v>0.10196690090448</v>
      </c>
      <c r="D76" s="137">
        <v>4.7198166083693503E-2</v>
      </c>
      <c r="E76" s="202">
        <v>1</v>
      </c>
    </row>
    <row r="77" spans="2:5" x14ac:dyDescent="0.3">
      <c r="B77" s="123" t="s">
        <v>86</v>
      </c>
      <c r="C77" s="137">
        <v>0.22464513500258701</v>
      </c>
      <c r="D77" s="137">
        <v>7.4800783752866307E-2</v>
      </c>
      <c r="E77" s="202">
        <v>1</v>
      </c>
    </row>
    <row r="78" spans="2:5" x14ac:dyDescent="0.3">
      <c r="B78" s="123" t="s">
        <v>87</v>
      </c>
      <c r="C78" s="137">
        <v>0.23663398056139501</v>
      </c>
      <c r="D78" s="137">
        <v>3.9826948029747601E-2</v>
      </c>
      <c r="E78" s="202">
        <v>1</v>
      </c>
    </row>
    <row r="79" spans="2:5" x14ac:dyDescent="0.3">
      <c r="B79" s="123" t="s">
        <v>88</v>
      </c>
      <c r="C79" s="137">
        <v>0.32839333220914402</v>
      </c>
      <c r="D79" s="137">
        <v>4.2585663549512098E-2</v>
      </c>
      <c r="E79" s="202">
        <v>1</v>
      </c>
    </row>
    <row r="80" spans="2:5" x14ac:dyDescent="0.3">
      <c r="B80" s="123" t="s">
        <v>89</v>
      </c>
      <c r="C80" s="137">
        <v>0.37121035801719698</v>
      </c>
      <c r="D80" s="137">
        <v>2.3275700894566102E-2</v>
      </c>
      <c r="E80" s="202">
        <v>1</v>
      </c>
    </row>
    <row r="81" spans="2:5" ht="15.65" thickBot="1" x14ac:dyDescent="0.35">
      <c r="B81" s="126" t="s">
        <v>90</v>
      </c>
      <c r="C81" s="166">
        <v>0.46744516906617001</v>
      </c>
      <c r="D81" s="166">
        <v>2.21088433976547E-2</v>
      </c>
      <c r="E81" s="203">
        <v>1</v>
      </c>
    </row>
    <row r="82" spans="2:5" x14ac:dyDescent="0.3"/>
  </sheetData>
  <hyperlinks>
    <hyperlink ref="A1" location="'Title Page'!A1" display="'Title Page'!A1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82"/>
  <sheetViews>
    <sheetView showGridLines="0" zoomScaleNormal="100" workbookViewId="0">
      <selection activeCell="H25" sqref="H25"/>
    </sheetView>
  </sheetViews>
  <sheetFormatPr defaultColWidth="0" defaultRowHeight="15.05" zeroHeight="1" x14ac:dyDescent="0.3"/>
  <cols>
    <col min="1" max="2" width="8.88671875" customWidth="1"/>
    <col min="3" max="3" width="15.6640625" customWidth="1"/>
    <col min="4" max="4" width="15.88671875" customWidth="1"/>
    <col min="5" max="5" width="16" customWidth="1"/>
    <col min="6" max="16" width="8.88671875" customWidth="1"/>
    <col min="17" max="16384" width="8.88671875" hidden="1"/>
  </cols>
  <sheetData>
    <row r="1" spans="1:5" ht="60.1" x14ac:dyDescent="0.3">
      <c r="A1" s="170" t="s">
        <v>184</v>
      </c>
      <c r="B1" s="170" t="s">
        <v>0</v>
      </c>
      <c r="C1" s="69" t="s">
        <v>145</v>
      </c>
      <c r="D1" s="69" t="s">
        <v>146</v>
      </c>
      <c r="E1" s="70" t="s">
        <v>147</v>
      </c>
    </row>
    <row r="2" spans="1:5" x14ac:dyDescent="0.3">
      <c r="B2" s="139" t="s">
        <v>11</v>
      </c>
      <c r="C2" s="211"/>
      <c r="D2" s="137">
        <v>0</v>
      </c>
      <c r="E2" s="212">
        <v>0</v>
      </c>
    </row>
    <row r="3" spans="1:5" x14ac:dyDescent="0.3">
      <c r="B3" s="139" t="s">
        <v>12</v>
      </c>
      <c r="C3" s="211"/>
      <c r="D3" s="137">
        <v>2.19675886004622E-3</v>
      </c>
      <c r="E3" s="212">
        <v>0</v>
      </c>
    </row>
    <row r="4" spans="1:5" x14ac:dyDescent="0.3">
      <c r="B4" s="139" t="s">
        <v>13</v>
      </c>
      <c r="C4" s="211"/>
      <c r="D4" s="137">
        <v>5.9692817234324701E-3</v>
      </c>
      <c r="E4" s="212">
        <v>0</v>
      </c>
    </row>
    <row r="5" spans="1:5" x14ac:dyDescent="0.3">
      <c r="B5" s="139" t="s">
        <v>14</v>
      </c>
      <c r="C5" s="211"/>
      <c r="D5" s="137">
        <v>5.2373514788432399E-2</v>
      </c>
      <c r="E5" s="212">
        <v>1</v>
      </c>
    </row>
    <row r="6" spans="1:5" x14ac:dyDescent="0.3">
      <c r="B6" s="139" t="s">
        <v>15</v>
      </c>
      <c r="C6" s="211"/>
      <c r="D6" s="137">
        <v>0.43400300358711602</v>
      </c>
      <c r="E6" s="212">
        <v>1</v>
      </c>
    </row>
    <row r="7" spans="1:5" x14ac:dyDescent="0.3">
      <c r="B7" s="139" t="s">
        <v>16</v>
      </c>
      <c r="C7" s="211"/>
      <c r="D7" s="137">
        <v>0.70398243896979895</v>
      </c>
      <c r="E7" s="212">
        <v>1</v>
      </c>
    </row>
    <row r="8" spans="1:5" x14ac:dyDescent="0.3">
      <c r="B8" s="139" t="s">
        <v>17</v>
      </c>
      <c r="C8" s="211"/>
      <c r="D8" s="137">
        <v>0.89452424787060303</v>
      </c>
      <c r="E8" s="212">
        <v>1</v>
      </c>
    </row>
    <row r="9" spans="1:5" x14ac:dyDescent="0.3">
      <c r="B9" s="139" t="s">
        <v>18</v>
      </c>
      <c r="C9" s="211"/>
      <c r="D9" s="137">
        <v>0.90649658705979197</v>
      </c>
      <c r="E9" s="212">
        <v>1</v>
      </c>
    </row>
    <row r="10" spans="1:5" x14ac:dyDescent="0.3">
      <c r="B10" s="139" t="s">
        <v>19</v>
      </c>
      <c r="C10" s="211"/>
      <c r="D10" s="137">
        <v>0.92623552660828501</v>
      </c>
      <c r="E10" s="212">
        <v>1</v>
      </c>
    </row>
    <row r="11" spans="1:5" x14ac:dyDescent="0.3">
      <c r="B11" s="139" t="s">
        <v>20</v>
      </c>
      <c r="C11" s="211"/>
      <c r="D11" s="137">
        <v>0.96207647381806805</v>
      </c>
      <c r="E11" s="212">
        <v>1</v>
      </c>
    </row>
    <row r="12" spans="1:5" x14ac:dyDescent="0.3">
      <c r="B12" s="139" t="s">
        <v>21</v>
      </c>
      <c r="C12" s="211"/>
      <c r="D12" s="137">
        <v>0.98331362597071104</v>
      </c>
      <c r="E12" s="212">
        <v>1</v>
      </c>
    </row>
    <row r="13" spans="1:5" x14ac:dyDescent="0.3">
      <c r="B13" s="139" t="s">
        <v>22</v>
      </c>
      <c r="C13" s="211"/>
      <c r="D13" s="137">
        <v>0.99808278739724698</v>
      </c>
      <c r="E13" s="212">
        <v>1</v>
      </c>
    </row>
    <row r="14" spans="1:5" x14ac:dyDescent="0.3">
      <c r="B14" s="139" t="s">
        <v>23</v>
      </c>
      <c r="C14" s="211"/>
      <c r="D14" s="137">
        <v>0.99999974836185401</v>
      </c>
      <c r="E14" s="212">
        <v>1</v>
      </c>
    </row>
    <row r="15" spans="1:5" x14ac:dyDescent="0.3">
      <c r="B15" s="139" t="s">
        <v>24</v>
      </c>
      <c r="C15" s="211"/>
      <c r="D15" s="137">
        <v>0.99999845380251995</v>
      </c>
      <c r="E15" s="212">
        <v>1</v>
      </c>
    </row>
    <row r="16" spans="1:5" x14ac:dyDescent="0.3">
      <c r="B16" s="139" t="s">
        <v>25</v>
      </c>
      <c r="C16" s="211"/>
      <c r="D16" s="137">
        <v>0.87024804163385205</v>
      </c>
      <c r="E16" s="212">
        <v>1</v>
      </c>
    </row>
    <row r="17" spans="2:5" x14ac:dyDescent="0.3">
      <c r="B17" s="139" t="s">
        <v>26</v>
      </c>
      <c r="C17" s="211"/>
      <c r="D17" s="137">
        <v>0.72553836688626006</v>
      </c>
      <c r="E17" s="212">
        <v>1</v>
      </c>
    </row>
    <row r="18" spans="2:5" x14ac:dyDescent="0.3">
      <c r="B18" s="139" t="s">
        <v>27</v>
      </c>
      <c r="C18" s="211"/>
      <c r="D18" s="137">
        <v>0.71807123380752302</v>
      </c>
      <c r="E18" s="212">
        <v>0</v>
      </c>
    </row>
    <row r="19" spans="2:5" x14ac:dyDescent="0.3">
      <c r="B19" s="139" t="s">
        <v>28</v>
      </c>
      <c r="C19" s="211"/>
      <c r="D19" s="137">
        <v>0.337649120089002</v>
      </c>
      <c r="E19" s="212">
        <v>0</v>
      </c>
    </row>
    <row r="20" spans="2:5" x14ac:dyDescent="0.3">
      <c r="B20" s="139" t="s">
        <v>29</v>
      </c>
      <c r="C20" s="211"/>
      <c r="D20" s="137">
        <v>4.6296234768933298E-3</v>
      </c>
      <c r="E20" s="212">
        <v>0</v>
      </c>
    </row>
    <row r="21" spans="2:5" x14ac:dyDescent="0.3">
      <c r="B21" s="139" t="s">
        <v>30</v>
      </c>
      <c r="C21" s="211"/>
      <c r="D21" s="137">
        <v>1.9075703094458801E-2</v>
      </c>
      <c r="E21" s="212">
        <v>0</v>
      </c>
    </row>
    <row r="22" spans="2:5" x14ac:dyDescent="0.3">
      <c r="B22" s="139" t="s">
        <v>31</v>
      </c>
      <c r="C22" s="211"/>
      <c r="D22" s="137">
        <v>9.1867426191409696E-2</v>
      </c>
      <c r="E22" s="212">
        <v>0</v>
      </c>
    </row>
    <row r="23" spans="2:5" x14ac:dyDescent="0.3">
      <c r="B23" s="139" t="s">
        <v>32</v>
      </c>
      <c r="C23" s="211"/>
      <c r="D23" s="137">
        <v>2.5449055844516399E-2</v>
      </c>
      <c r="E23" s="212">
        <v>0</v>
      </c>
    </row>
    <row r="24" spans="2:5" x14ac:dyDescent="0.3">
      <c r="B24" s="139" t="s">
        <v>33</v>
      </c>
      <c r="C24" s="211"/>
      <c r="D24" s="137">
        <v>1.37370728857456E-2</v>
      </c>
      <c r="E24" s="212">
        <v>0</v>
      </c>
    </row>
    <row r="25" spans="2:5" x14ac:dyDescent="0.3">
      <c r="B25" s="139" t="s">
        <v>34</v>
      </c>
      <c r="C25" s="211"/>
      <c r="D25" s="137">
        <v>7.4592494418645794E-2</v>
      </c>
      <c r="E25" s="212">
        <v>0</v>
      </c>
    </row>
    <row r="26" spans="2:5" x14ac:dyDescent="0.3">
      <c r="B26" s="139" t="s">
        <v>35</v>
      </c>
      <c r="C26" s="211"/>
      <c r="D26" s="137">
        <v>1.4652244791165701E-2</v>
      </c>
      <c r="E26" s="212">
        <v>0</v>
      </c>
    </row>
    <row r="27" spans="2:5" x14ac:dyDescent="0.3">
      <c r="B27" s="139" t="s">
        <v>36</v>
      </c>
      <c r="C27" s="211"/>
      <c r="D27" s="137">
        <v>9.4580497268311695E-3</v>
      </c>
      <c r="E27" s="212">
        <v>0</v>
      </c>
    </row>
    <row r="28" spans="2:5" x14ac:dyDescent="0.3">
      <c r="B28" s="139" t="s">
        <v>37</v>
      </c>
      <c r="C28" s="211"/>
      <c r="D28" s="137">
        <v>7.4025571118522199E-3</v>
      </c>
      <c r="E28" s="212">
        <v>0</v>
      </c>
    </row>
    <row r="29" spans="2:5" x14ac:dyDescent="0.3">
      <c r="B29" s="139" t="s">
        <v>38</v>
      </c>
      <c r="C29" s="211"/>
      <c r="D29" s="137">
        <v>2.9315172718416702E-2</v>
      </c>
      <c r="E29" s="212">
        <v>0</v>
      </c>
    </row>
    <row r="30" spans="2:5" x14ac:dyDescent="0.3">
      <c r="B30" s="139" t="s">
        <v>39</v>
      </c>
      <c r="C30" s="211"/>
      <c r="D30" s="137">
        <v>0.16323186884400401</v>
      </c>
      <c r="E30" s="212">
        <v>0</v>
      </c>
    </row>
    <row r="31" spans="2:5" x14ac:dyDescent="0.3">
      <c r="B31" s="139" t="s">
        <v>40</v>
      </c>
      <c r="C31" s="211"/>
      <c r="D31" s="137">
        <v>0.27149423673863099</v>
      </c>
      <c r="E31" s="212">
        <v>0</v>
      </c>
    </row>
    <row r="32" spans="2:5" x14ac:dyDescent="0.3">
      <c r="B32" s="139" t="s">
        <v>41</v>
      </c>
      <c r="C32" s="211"/>
      <c r="D32" s="137">
        <v>6.1551370806707403E-2</v>
      </c>
      <c r="E32" s="212">
        <v>0</v>
      </c>
    </row>
    <row r="33" spans="2:5" x14ac:dyDescent="0.3">
      <c r="B33" s="139" t="s">
        <v>42</v>
      </c>
      <c r="C33" s="211"/>
      <c r="D33" s="137">
        <v>0.14302312809114601</v>
      </c>
      <c r="E33" s="212">
        <v>0</v>
      </c>
    </row>
    <row r="34" spans="2:5" x14ac:dyDescent="0.3">
      <c r="B34" s="139" t="s">
        <v>43</v>
      </c>
      <c r="C34" s="211"/>
      <c r="D34" s="137">
        <v>0.62121225605583197</v>
      </c>
      <c r="E34" s="212">
        <v>0</v>
      </c>
    </row>
    <row r="35" spans="2:5" x14ac:dyDescent="0.3">
      <c r="B35" s="139" t="s">
        <v>44</v>
      </c>
      <c r="C35" s="211"/>
      <c r="D35" s="137">
        <v>0.275366379979394</v>
      </c>
      <c r="E35" s="212">
        <v>1</v>
      </c>
    </row>
    <row r="36" spans="2:5" x14ac:dyDescent="0.3">
      <c r="B36" s="139" t="s">
        <v>45</v>
      </c>
      <c r="C36" s="211"/>
      <c r="D36" s="137">
        <v>0.83373966357493101</v>
      </c>
      <c r="E36" s="212">
        <v>1</v>
      </c>
    </row>
    <row r="37" spans="2:5" x14ac:dyDescent="0.3">
      <c r="B37" s="139" t="s">
        <v>46</v>
      </c>
      <c r="C37" s="211"/>
      <c r="D37" s="137">
        <v>0.99488382056723401</v>
      </c>
      <c r="E37" s="212">
        <v>1</v>
      </c>
    </row>
    <row r="38" spans="2:5" x14ac:dyDescent="0.3">
      <c r="B38" s="139" t="s">
        <v>47</v>
      </c>
      <c r="C38" s="211"/>
      <c r="D38" s="137">
        <v>0.94865847321268204</v>
      </c>
      <c r="E38" s="212">
        <v>1</v>
      </c>
    </row>
    <row r="39" spans="2:5" x14ac:dyDescent="0.3">
      <c r="B39" s="139" t="s">
        <v>48</v>
      </c>
      <c r="C39" s="211"/>
      <c r="D39" s="137">
        <v>0.96841702657740503</v>
      </c>
      <c r="E39" s="212">
        <v>1</v>
      </c>
    </row>
    <row r="40" spans="2:5" x14ac:dyDescent="0.3">
      <c r="B40" s="139" t="s">
        <v>49</v>
      </c>
      <c r="C40" s="211"/>
      <c r="D40" s="137">
        <v>0.98390242716322396</v>
      </c>
      <c r="E40" s="212">
        <v>1</v>
      </c>
    </row>
    <row r="41" spans="2:5" x14ac:dyDescent="0.3">
      <c r="B41" s="139" t="s">
        <v>50</v>
      </c>
      <c r="C41" s="211"/>
      <c r="D41" s="137">
        <v>0.93833711913512197</v>
      </c>
      <c r="E41" s="212">
        <v>0</v>
      </c>
    </row>
    <row r="42" spans="2:5" x14ac:dyDescent="0.3">
      <c r="B42" s="139" t="s">
        <v>51</v>
      </c>
      <c r="C42" s="211"/>
      <c r="D42" s="137">
        <v>0.36253130215137802</v>
      </c>
      <c r="E42" s="212">
        <v>0</v>
      </c>
    </row>
    <row r="43" spans="2:5" x14ac:dyDescent="0.3">
      <c r="B43" s="139" t="s">
        <v>52</v>
      </c>
      <c r="C43" s="211"/>
      <c r="D43" s="137">
        <v>0.11225153344906701</v>
      </c>
      <c r="E43" s="212">
        <v>0</v>
      </c>
    </row>
    <row r="44" spans="2:5" x14ac:dyDescent="0.3">
      <c r="B44" s="139" t="s">
        <v>53</v>
      </c>
      <c r="C44" s="211"/>
      <c r="D44" s="137">
        <v>7.4109580336434402E-2</v>
      </c>
      <c r="E44" s="212">
        <v>0</v>
      </c>
    </row>
    <row r="45" spans="2:5" x14ac:dyDescent="0.3">
      <c r="B45" s="139" t="s">
        <v>54</v>
      </c>
      <c r="C45" s="211"/>
      <c r="D45" s="137">
        <v>6.3380796704367503E-3</v>
      </c>
      <c r="E45" s="212">
        <v>0</v>
      </c>
    </row>
    <row r="46" spans="2:5" x14ac:dyDescent="0.3">
      <c r="B46" s="139" t="s">
        <v>55</v>
      </c>
      <c r="C46" s="211"/>
      <c r="D46" s="137">
        <v>2.4972991994904798E-3</v>
      </c>
      <c r="E46" s="212">
        <v>0</v>
      </c>
    </row>
    <row r="47" spans="2:5" x14ac:dyDescent="0.3">
      <c r="B47" s="139" t="s">
        <v>56</v>
      </c>
      <c r="C47" s="211"/>
      <c r="D47" s="137">
        <v>1.5975722585839E-2</v>
      </c>
      <c r="E47" s="212">
        <v>0</v>
      </c>
    </row>
    <row r="48" spans="2:5" x14ac:dyDescent="0.3">
      <c r="B48" s="139" t="s">
        <v>57</v>
      </c>
      <c r="C48" s="211"/>
      <c r="D48" s="137">
        <v>2.2479791043725699E-2</v>
      </c>
      <c r="E48" s="212">
        <v>0</v>
      </c>
    </row>
    <row r="49" spans="2:5" x14ac:dyDescent="0.3">
      <c r="B49" s="139" t="s">
        <v>58</v>
      </c>
      <c r="C49" s="211"/>
      <c r="D49" s="137">
        <v>4.0280275042951098E-2</v>
      </c>
      <c r="E49" s="212">
        <v>0</v>
      </c>
    </row>
    <row r="50" spans="2:5" x14ac:dyDescent="0.3">
      <c r="B50" s="139" t="s">
        <v>59</v>
      </c>
      <c r="C50" s="211"/>
      <c r="D50" s="137">
        <v>0.12700726521491501</v>
      </c>
      <c r="E50" s="212">
        <v>0</v>
      </c>
    </row>
    <row r="51" spans="2:5" x14ac:dyDescent="0.3">
      <c r="B51" s="139" t="s">
        <v>60</v>
      </c>
      <c r="C51" s="211"/>
      <c r="D51" s="137">
        <v>0.124155478760476</v>
      </c>
      <c r="E51" s="212">
        <v>0</v>
      </c>
    </row>
    <row r="52" spans="2:5" x14ac:dyDescent="0.3">
      <c r="B52" s="139" t="s">
        <v>61</v>
      </c>
      <c r="C52" s="211"/>
      <c r="D52" s="137">
        <v>0.137529131270619</v>
      </c>
      <c r="E52" s="212">
        <v>0</v>
      </c>
    </row>
    <row r="53" spans="2:5" x14ac:dyDescent="0.3">
      <c r="B53" s="139" t="s">
        <v>62</v>
      </c>
      <c r="C53" s="211"/>
      <c r="D53" s="137">
        <v>0.25781408970938602</v>
      </c>
      <c r="E53" s="212">
        <v>0</v>
      </c>
    </row>
    <row r="54" spans="2:5" x14ac:dyDescent="0.3">
      <c r="B54" s="139" t="s">
        <v>63</v>
      </c>
      <c r="C54" s="211"/>
      <c r="D54" s="137">
        <v>0.17882322588258001</v>
      </c>
      <c r="E54" s="212">
        <v>0</v>
      </c>
    </row>
    <row r="55" spans="2:5" x14ac:dyDescent="0.3">
      <c r="B55" s="139" t="s">
        <v>64</v>
      </c>
      <c r="C55" s="211"/>
      <c r="D55" s="137">
        <v>9.4716871078628695E-2</v>
      </c>
      <c r="E55" s="212">
        <v>0</v>
      </c>
    </row>
    <row r="56" spans="2:5" x14ac:dyDescent="0.3">
      <c r="B56" s="139" t="s">
        <v>65</v>
      </c>
      <c r="C56" s="211"/>
      <c r="D56" s="137">
        <v>2.7459264616707099E-2</v>
      </c>
      <c r="E56" s="212">
        <v>0</v>
      </c>
    </row>
    <row r="57" spans="2:5" x14ac:dyDescent="0.3">
      <c r="B57" s="139" t="s">
        <v>66</v>
      </c>
      <c r="C57" s="211"/>
      <c r="D57" s="137">
        <v>6.8229314026885701E-2</v>
      </c>
      <c r="E57" s="212">
        <v>0</v>
      </c>
    </row>
    <row r="58" spans="2:5" x14ac:dyDescent="0.3">
      <c r="B58" s="139" t="s">
        <v>67</v>
      </c>
      <c r="C58" s="211"/>
      <c r="D58" s="137">
        <v>0.23920498816911601</v>
      </c>
      <c r="E58" s="212">
        <v>0</v>
      </c>
    </row>
    <row r="59" spans="2:5" x14ac:dyDescent="0.3">
      <c r="B59" s="139" t="s">
        <v>68</v>
      </c>
      <c r="C59" s="211"/>
      <c r="D59" s="137">
        <v>0.45435451677705502</v>
      </c>
      <c r="E59" s="212">
        <v>0</v>
      </c>
    </row>
    <row r="60" spans="2:5" x14ac:dyDescent="0.3">
      <c r="B60" s="139" t="s">
        <v>69</v>
      </c>
      <c r="C60" s="211"/>
      <c r="D60" s="137">
        <v>0.29737762999811601</v>
      </c>
      <c r="E60" s="212">
        <v>0</v>
      </c>
    </row>
    <row r="61" spans="2:5" x14ac:dyDescent="0.3">
      <c r="B61" s="139" t="s">
        <v>70</v>
      </c>
      <c r="C61" s="211"/>
      <c r="D61" s="137">
        <v>0.30532252720487901</v>
      </c>
      <c r="E61" s="212">
        <v>0</v>
      </c>
    </row>
    <row r="62" spans="2:5" x14ac:dyDescent="0.3">
      <c r="B62" s="139" t="s">
        <v>71</v>
      </c>
      <c r="C62" s="211"/>
      <c r="D62" s="137">
        <v>0.30115280743874001</v>
      </c>
      <c r="E62" s="212">
        <v>1</v>
      </c>
    </row>
    <row r="63" spans="2:5" x14ac:dyDescent="0.3">
      <c r="B63" s="139" t="s">
        <v>72</v>
      </c>
      <c r="C63" s="211"/>
      <c r="D63" s="137">
        <v>0.209704164893974</v>
      </c>
      <c r="E63" s="212">
        <v>1</v>
      </c>
    </row>
    <row r="64" spans="2:5" x14ac:dyDescent="0.3">
      <c r="B64" s="139" t="s">
        <v>73</v>
      </c>
      <c r="C64" s="211"/>
      <c r="D64" s="137">
        <v>0.40084487762716797</v>
      </c>
      <c r="E64" s="212">
        <v>1</v>
      </c>
    </row>
    <row r="65" spans="2:5" x14ac:dyDescent="0.3">
      <c r="B65" s="139" t="s">
        <v>74</v>
      </c>
      <c r="C65" s="211"/>
      <c r="D65" s="137">
        <v>0.70915944283600796</v>
      </c>
      <c r="E65" s="212">
        <v>1</v>
      </c>
    </row>
    <row r="66" spans="2:5" x14ac:dyDescent="0.3">
      <c r="B66" s="139" t="s">
        <v>75</v>
      </c>
      <c r="C66" s="211"/>
      <c r="D66" s="137">
        <v>0.95719759281795003</v>
      </c>
      <c r="E66" s="212">
        <v>1</v>
      </c>
    </row>
    <row r="67" spans="2:5" x14ac:dyDescent="0.3">
      <c r="B67" s="139" t="s">
        <v>76</v>
      </c>
      <c r="C67" s="211"/>
      <c r="D67" s="137">
        <v>0.68951475772146897</v>
      </c>
      <c r="E67" s="212">
        <v>1</v>
      </c>
    </row>
    <row r="68" spans="2:5" x14ac:dyDescent="0.3">
      <c r="B68" s="139" t="s">
        <v>77</v>
      </c>
      <c r="C68" s="211"/>
      <c r="D68" s="137">
        <v>0.79895777457969497</v>
      </c>
      <c r="E68" s="212">
        <v>1</v>
      </c>
    </row>
    <row r="69" spans="2:5" x14ac:dyDescent="0.3">
      <c r="B69" s="139" t="s">
        <v>78</v>
      </c>
      <c r="C69" s="211"/>
      <c r="D69" s="137">
        <v>0.89387619824324405</v>
      </c>
      <c r="E69" s="212">
        <v>1</v>
      </c>
    </row>
    <row r="70" spans="2:5" x14ac:dyDescent="0.3">
      <c r="B70" s="139" t="s">
        <v>79</v>
      </c>
      <c r="C70" s="137">
        <v>0.78296032257913795</v>
      </c>
      <c r="D70" s="137">
        <v>0.78296032257913795</v>
      </c>
      <c r="E70" s="212">
        <v>0</v>
      </c>
    </row>
    <row r="71" spans="2:5" x14ac:dyDescent="0.3">
      <c r="B71" s="139" t="s">
        <v>80</v>
      </c>
      <c r="C71" s="137">
        <v>0.40224496949282501</v>
      </c>
      <c r="D71" s="137">
        <v>0.54187280843956398</v>
      </c>
      <c r="E71" s="212">
        <v>0</v>
      </c>
    </row>
    <row r="72" spans="2:5" x14ac:dyDescent="0.3">
      <c r="B72" s="139" t="s">
        <v>81</v>
      </c>
      <c r="C72" s="137">
        <v>0.32764145830450397</v>
      </c>
      <c r="D72" s="137">
        <v>0.53824424204495902</v>
      </c>
      <c r="E72" s="212">
        <v>0</v>
      </c>
    </row>
    <row r="73" spans="2:5" x14ac:dyDescent="0.3">
      <c r="B73" s="139" t="s">
        <v>82</v>
      </c>
      <c r="C73" s="137">
        <v>6.3814151204874395E-2</v>
      </c>
      <c r="D73" s="137">
        <v>0.19841480222487001</v>
      </c>
      <c r="E73" s="212">
        <v>0</v>
      </c>
    </row>
    <row r="74" spans="2:5" x14ac:dyDescent="0.3">
      <c r="B74" s="139" t="s">
        <v>83</v>
      </c>
      <c r="C74" s="137">
        <v>9.0987830159250604E-2</v>
      </c>
      <c r="D74" s="137">
        <v>0.22235507514366101</v>
      </c>
      <c r="E74" s="212">
        <v>1</v>
      </c>
    </row>
    <row r="75" spans="2:5" x14ac:dyDescent="0.3">
      <c r="B75" s="139" t="s">
        <v>84</v>
      </c>
      <c r="C75" s="137">
        <v>0.21832688606539699</v>
      </c>
      <c r="D75" s="137">
        <v>0.308152752761158</v>
      </c>
      <c r="E75" s="212">
        <v>1</v>
      </c>
    </row>
    <row r="76" spans="2:5" x14ac:dyDescent="0.3">
      <c r="B76" s="139" t="s">
        <v>85</v>
      </c>
      <c r="C76" s="137">
        <v>0.30473209791394801</v>
      </c>
      <c r="D76" s="137">
        <v>0.33883292789373698</v>
      </c>
      <c r="E76" s="212">
        <v>1</v>
      </c>
    </row>
    <row r="77" spans="2:5" x14ac:dyDescent="0.3">
      <c r="B77" s="139" t="s">
        <v>86</v>
      </c>
      <c r="C77" s="137">
        <v>0.75791746551422801</v>
      </c>
      <c r="D77" s="137">
        <v>0.79126743869995497</v>
      </c>
      <c r="E77" s="212">
        <v>1</v>
      </c>
    </row>
    <row r="78" spans="2:5" x14ac:dyDescent="0.3">
      <c r="B78" s="139" t="s">
        <v>87</v>
      </c>
      <c r="C78" s="137">
        <v>0.765229359095844</v>
      </c>
      <c r="D78" s="137">
        <v>0.76701354731979698</v>
      </c>
      <c r="E78" s="212">
        <v>1</v>
      </c>
    </row>
    <row r="79" spans="2:5" x14ac:dyDescent="0.3">
      <c r="B79" s="139" t="s">
        <v>88</v>
      </c>
      <c r="C79" s="137">
        <v>0.61552688879807305</v>
      </c>
      <c r="D79" s="137">
        <v>0.61395775286882104</v>
      </c>
      <c r="E79" s="212">
        <v>1</v>
      </c>
    </row>
    <row r="80" spans="2:5" x14ac:dyDescent="0.3">
      <c r="B80" s="139" t="s">
        <v>89</v>
      </c>
      <c r="C80" s="137">
        <v>0.88108051025363898</v>
      </c>
      <c r="D80" s="137">
        <v>0.86130281684406296</v>
      </c>
      <c r="E80" s="212">
        <v>1</v>
      </c>
    </row>
    <row r="81" spans="2:5" ht="15.65" thickBot="1" x14ac:dyDescent="0.35">
      <c r="B81" s="141" t="s">
        <v>90</v>
      </c>
      <c r="C81" s="166">
        <v>0.99160425399802798</v>
      </c>
      <c r="D81" s="166">
        <v>0.99067178528889299</v>
      </c>
      <c r="E81" s="213">
        <v>1</v>
      </c>
    </row>
    <row r="82" spans="2:5" x14ac:dyDescent="0.3"/>
  </sheetData>
  <hyperlinks>
    <hyperlink ref="A1" location="'Title Page'!A1" display="'Title Page'!A1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P74"/>
  <sheetViews>
    <sheetView showGridLines="0" zoomScaleNormal="100" workbookViewId="0"/>
  </sheetViews>
  <sheetFormatPr defaultColWidth="0" defaultRowHeight="15.05" zeroHeight="1" x14ac:dyDescent="0.3"/>
  <cols>
    <col min="1" max="2" width="8.88671875" customWidth="1"/>
    <col min="3" max="3" width="17.44140625" customWidth="1"/>
    <col min="4" max="4" width="15.6640625" customWidth="1"/>
    <col min="5" max="5" width="15.44140625" customWidth="1"/>
    <col min="6" max="16" width="8.88671875" customWidth="1"/>
    <col min="17" max="16384" width="8.88671875" hidden="1"/>
  </cols>
  <sheetData>
    <row r="1" spans="1:5" ht="60.1" x14ac:dyDescent="0.3">
      <c r="A1" s="170" t="s">
        <v>184</v>
      </c>
      <c r="B1" s="170" t="s">
        <v>0</v>
      </c>
      <c r="C1" s="69" t="s">
        <v>145</v>
      </c>
      <c r="D1" s="69" t="s">
        <v>146</v>
      </c>
      <c r="E1" s="70" t="s">
        <v>147</v>
      </c>
    </row>
    <row r="2" spans="1:5" x14ac:dyDescent="0.3">
      <c r="B2" s="123" t="s">
        <v>19</v>
      </c>
      <c r="C2" s="24"/>
      <c r="D2" s="137">
        <v>1.3348911887178699E-4</v>
      </c>
      <c r="E2" s="196">
        <v>0</v>
      </c>
    </row>
    <row r="3" spans="1:5" x14ac:dyDescent="0.3">
      <c r="B3" s="123" t="s">
        <v>20</v>
      </c>
      <c r="C3" s="24"/>
      <c r="D3" s="137">
        <v>1.02696448412031E-3</v>
      </c>
      <c r="E3" s="196">
        <v>0</v>
      </c>
    </row>
    <row r="4" spans="1:5" x14ac:dyDescent="0.3">
      <c r="B4" s="123" t="s">
        <v>21</v>
      </c>
      <c r="C4" s="24"/>
      <c r="D4" s="137">
        <v>1.7530302264835401E-3</v>
      </c>
      <c r="E4" s="196">
        <v>0</v>
      </c>
    </row>
    <row r="5" spans="1:5" x14ac:dyDescent="0.3">
      <c r="B5" s="123" t="s">
        <v>22</v>
      </c>
      <c r="C5" s="24"/>
      <c r="D5" s="137">
        <v>1.78917450206372E-4</v>
      </c>
      <c r="E5" s="196">
        <v>0</v>
      </c>
    </row>
    <row r="6" spans="1:5" x14ac:dyDescent="0.3">
      <c r="B6" s="123" t="s">
        <v>23</v>
      </c>
      <c r="C6" s="201"/>
      <c r="D6" s="137">
        <v>9.8150600003954399E-5</v>
      </c>
      <c r="E6" s="196">
        <v>0</v>
      </c>
    </row>
    <row r="7" spans="1:5" x14ac:dyDescent="0.3">
      <c r="B7" s="123" t="s">
        <v>24</v>
      </c>
      <c r="C7" s="201"/>
      <c r="D7" s="137">
        <v>3.1380393172852901E-6</v>
      </c>
      <c r="E7" s="196">
        <v>0</v>
      </c>
    </row>
    <row r="8" spans="1:5" x14ac:dyDescent="0.3">
      <c r="B8" s="123" t="s">
        <v>25</v>
      </c>
      <c r="C8" s="24"/>
      <c r="D8" s="137">
        <v>5.5784126282691898E-3</v>
      </c>
      <c r="E8" s="196">
        <v>0</v>
      </c>
    </row>
    <row r="9" spans="1:5" x14ac:dyDescent="0.3">
      <c r="B9" s="123" t="s">
        <v>26</v>
      </c>
      <c r="C9" s="201"/>
      <c r="D9" s="137">
        <v>6.8557212256070699E-6</v>
      </c>
      <c r="E9" s="196">
        <v>0</v>
      </c>
    </row>
    <row r="10" spans="1:5" x14ac:dyDescent="0.3">
      <c r="B10" s="123" t="s">
        <v>27</v>
      </c>
      <c r="C10" s="201"/>
      <c r="D10" s="137">
        <v>5.8063755410397903E-6</v>
      </c>
      <c r="E10" s="196">
        <v>0</v>
      </c>
    </row>
    <row r="11" spans="1:5" x14ac:dyDescent="0.3">
      <c r="B11" s="123" t="s">
        <v>28</v>
      </c>
      <c r="C11" s="201"/>
      <c r="D11" s="137">
        <v>2.11226671709141E-7</v>
      </c>
      <c r="E11" s="196">
        <v>0</v>
      </c>
    </row>
    <row r="12" spans="1:5" x14ac:dyDescent="0.3">
      <c r="B12" s="123" t="s">
        <v>29</v>
      </c>
      <c r="C12" s="201"/>
      <c r="D12" s="137">
        <v>6.1213214497257596E-9</v>
      </c>
      <c r="E12" s="196">
        <v>0</v>
      </c>
    </row>
    <row r="13" spans="1:5" x14ac:dyDescent="0.3">
      <c r="B13" s="123" t="s">
        <v>30</v>
      </c>
      <c r="C13" s="24"/>
      <c r="D13" s="137">
        <v>1.04106063925191E-4</v>
      </c>
      <c r="E13" s="196">
        <v>0</v>
      </c>
    </row>
    <row r="14" spans="1:5" x14ac:dyDescent="0.3">
      <c r="B14" s="123" t="s">
        <v>31</v>
      </c>
      <c r="C14" s="24"/>
      <c r="D14" s="137">
        <v>2.6023832652731001E-2</v>
      </c>
      <c r="E14" s="196">
        <v>0</v>
      </c>
    </row>
    <row r="15" spans="1:5" x14ac:dyDescent="0.3">
      <c r="B15" s="123" t="s">
        <v>32</v>
      </c>
      <c r="C15" s="24"/>
      <c r="D15" s="137">
        <v>3.6580915413258003E-2</v>
      </c>
      <c r="E15" s="196">
        <v>0</v>
      </c>
    </row>
    <row r="16" spans="1:5" x14ac:dyDescent="0.3">
      <c r="B16" s="123" t="s">
        <v>33</v>
      </c>
      <c r="C16" s="24"/>
      <c r="D16" s="137">
        <v>0.25928810563640697</v>
      </c>
      <c r="E16" s="196">
        <v>0</v>
      </c>
    </row>
    <row r="17" spans="2:5" x14ac:dyDescent="0.3">
      <c r="B17" s="123" t="s">
        <v>34</v>
      </c>
      <c r="C17" s="24"/>
      <c r="D17" s="137">
        <v>0.18382266750388099</v>
      </c>
      <c r="E17" s="196">
        <v>0</v>
      </c>
    </row>
    <row r="18" spans="2:5" x14ac:dyDescent="0.3">
      <c r="B18" s="123" t="s">
        <v>35</v>
      </c>
      <c r="C18" s="24"/>
      <c r="D18" s="137">
        <v>6.5824584852595099E-3</v>
      </c>
      <c r="E18" s="196">
        <v>0</v>
      </c>
    </row>
    <row r="19" spans="2:5" x14ac:dyDescent="0.3">
      <c r="B19" s="123" t="s">
        <v>36</v>
      </c>
      <c r="C19" s="24"/>
      <c r="D19" s="137">
        <v>4.5285636490044402E-4</v>
      </c>
      <c r="E19" s="196">
        <v>0</v>
      </c>
    </row>
    <row r="20" spans="2:5" x14ac:dyDescent="0.3">
      <c r="B20" s="123" t="s">
        <v>37</v>
      </c>
      <c r="C20" s="201"/>
      <c r="D20" s="137">
        <v>8.0687149603519902E-5</v>
      </c>
      <c r="E20" s="196">
        <v>0</v>
      </c>
    </row>
    <row r="21" spans="2:5" x14ac:dyDescent="0.3">
      <c r="B21" s="123" t="s">
        <v>38</v>
      </c>
      <c r="C21" s="201"/>
      <c r="D21" s="137">
        <v>1.00089987329354E-5</v>
      </c>
      <c r="E21" s="196">
        <v>0</v>
      </c>
    </row>
    <row r="22" spans="2:5" x14ac:dyDescent="0.3">
      <c r="B22" s="123" t="s">
        <v>39</v>
      </c>
      <c r="C22" s="201"/>
      <c r="D22" s="137">
        <v>6.4805621713403998E-7</v>
      </c>
      <c r="E22" s="196">
        <v>0</v>
      </c>
    </row>
    <row r="23" spans="2:5" x14ac:dyDescent="0.3">
      <c r="B23" s="123" t="s">
        <v>40</v>
      </c>
      <c r="C23" s="201"/>
      <c r="D23" s="137">
        <v>2.85880958461604E-6</v>
      </c>
      <c r="E23" s="196">
        <v>0</v>
      </c>
    </row>
    <row r="24" spans="2:5" x14ac:dyDescent="0.3">
      <c r="B24" s="123" t="s">
        <v>41</v>
      </c>
      <c r="C24" s="24"/>
      <c r="D24" s="137">
        <v>5.2295419108988597E-3</v>
      </c>
      <c r="E24" s="196">
        <v>0</v>
      </c>
    </row>
    <row r="25" spans="2:5" x14ac:dyDescent="0.3">
      <c r="B25" s="123" t="s">
        <v>42</v>
      </c>
      <c r="C25" s="24"/>
      <c r="D25" s="137">
        <v>2.4093593275431501E-4</v>
      </c>
      <c r="E25" s="196">
        <v>0</v>
      </c>
    </row>
    <row r="26" spans="2:5" x14ac:dyDescent="0.3">
      <c r="B26" s="123" t="s">
        <v>43</v>
      </c>
      <c r="C26" s="24"/>
      <c r="D26" s="137">
        <v>1.20525659074499E-4</v>
      </c>
      <c r="E26" s="196">
        <v>0</v>
      </c>
    </row>
    <row r="27" spans="2:5" x14ac:dyDescent="0.3">
      <c r="B27" s="123" t="s">
        <v>44</v>
      </c>
      <c r="C27" s="24"/>
      <c r="D27" s="137">
        <v>2.3087450360259601E-3</v>
      </c>
      <c r="E27" s="196">
        <v>0</v>
      </c>
    </row>
    <row r="28" spans="2:5" x14ac:dyDescent="0.3">
      <c r="B28" s="123" t="s">
        <v>45</v>
      </c>
      <c r="C28" s="24"/>
      <c r="D28" s="137">
        <v>5.5504833928920701E-2</v>
      </c>
      <c r="E28" s="196">
        <v>0</v>
      </c>
    </row>
    <row r="29" spans="2:5" x14ac:dyDescent="0.3">
      <c r="B29" s="123" t="s">
        <v>46</v>
      </c>
      <c r="C29" s="24"/>
      <c r="D29" s="137">
        <v>0.96676438135385101</v>
      </c>
      <c r="E29" s="196">
        <v>0</v>
      </c>
    </row>
    <row r="30" spans="2:5" x14ac:dyDescent="0.3">
      <c r="B30" s="123" t="s">
        <v>47</v>
      </c>
      <c r="C30" s="24"/>
      <c r="D30" s="137">
        <v>0.99999999847491905</v>
      </c>
      <c r="E30" s="196">
        <v>1</v>
      </c>
    </row>
    <row r="31" spans="2:5" x14ac:dyDescent="0.3">
      <c r="B31" s="123" t="s">
        <v>48</v>
      </c>
      <c r="C31" s="24"/>
      <c r="D31" s="137">
        <v>0.99999972514451896</v>
      </c>
      <c r="E31" s="196">
        <v>1</v>
      </c>
    </row>
    <row r="32" spans="2:5" x14ac:dyDescent="0.3">
      <c r="B32" s="123" t="s">
        <v>49</v>
      </c>
      <c r="C32" s="24"/>
      <c r="D32" s="137">
        <v>0.99999331349514997</v>
      </c>
      <c r="E32" s="196">
        <v>1</v>
      </c>
    </row>
    <row r="33" spans="2:5" x14ac:dyDescent="0.3">
      <c r="B33" s="123" t="s">
        <v>50</v>
      </c>
      <c r="C33" s="24"/>
      <c r="D33" s="137">
        <v>0.37360880750258302</v>
      </c>
      <c r="E33" s="196">
        <v>1</v>
      </c>
    </row>
    <row r="34" spans="2:5" x14ac:dyDescent="0.3">
      <c r="B34" s="123" t="s">
        <v>51</v>
      </c>
      <c r="C34" s="24"/>
      <c r="D34" s="137">
        <v>3.5088841722086202E-4</v>
      </c>
      <c r="E34" s="196">
        <v>0</v>
      </c>
    </row>
    <row r="35" spans="2:5" x14ac:dyDescent="0.3">
      <c r="B35" s="123" t="s">
        <v>52</v>
      </c>
      <c r="C35" s="24"/>
      <c r="D35" s="137">
        <v>2.0376079062980099E-2</v>
      </c>
      <c r="E35" s="196">
        <v>0</v>
      </c>
    </row>
    <row r="36" spans="2:5" x14ac:dyDescent="0.3">
      <c r="B36" s="123" t="s">
        <v>53</v>
      </c>
      <c r="C36" s="24"/>
      <c r="D36" s="137">
        <v>0.30026857576023203</v>
      </c>
      <c r="E36" s="196">
        <v>0</v>
      </c>
    </row>
    <row r="37" spans="2:5" x14ac:dyDescent="0.3">
      <c r="B37" s="123" t="s">
        <v>54</v>
      </c>
      <c r="C37" s="24"/>
      <c r="D37" s="137">
        <v>0.124385054619886</v>
      </c>
      <c r="E37" s="196">
        <v>0</v>
      </c>
    </row>
    <row r="38" spans="2:5" x14ac:dyDescent="0.3">
      <c r="B38" s="123" t="s">
        <v>55</v>
      </c>
      <c r="C38" s="24"/>
      <c r="D38" s="137">
        <v>3.4625942364687599E-2</v>
      </c>
      <c r="E38" s="196">
        <v>0</v>
      </c>
    </row>
    <row r="39" spans="2:5" x14ac:dyDescent="0.3">
      <c r="B39" s="123" t="s">
        <v>56</v>
      </c>
      <c r="C39" s="24"/>
      <c r="D39" s="137">
        <v>6.5841672995894496E-2</v>
      </c>
      <c r="E39" s="196">
        <v>0</v>
      </c>
    </row>
    <row r="40" spans="2:5" x14ac:dyDescent="0.3">
      <c r="B40" s="123" t="s">
        <v>57</v>
      </c>
      <c r="C40" s="24"/>
      <c r="D40" s="137">
        <v>9.7381581525090005E-3</v>
      </c>
      <c r="E40" s="196">
        <v>0</v>
      </c>
    </row>
    <row r="41" spans="2:5" x14ac:dyDescent="0.3">
      <c r="B41" s="123" t="s">
        <v>58</v>
      </c>
      <c r="C41" s="24"/>
      <c r="D41" s="137">
        <v>1.9906577406958399E-4</v>
      </c>
      <c r="E41" s="196">
        <v>0</v>
      </c>
    </row>
    <row r="42" spans="2:5" x14ac:dyDescent="0.3">
      <c r="B42" s="123" t="s">
        <v>59</v>
      </c>
      <c r="C42" s="24"/>
      <c r="D42" s="137">
        <v>8.6796014500898994E-2</v>
      </c>
      <c r="E42" s="196">
        <v>0</v>
      </c>
    </row>
    <row r="43" spans="2:5" x14ac:dyDescent="0.3">
      <c r="B43" s="123" t="s">
        <v>60</v>
      </c>
      <c r="C43" s="24"/>
      <c r="D43" s="137">
        <v>2.9234632659479301E-2</v>
      </c>
      <c r="E43" s="196">
        <v>0</v>
      </c>
    </row>
    <row r="44" spans="2:5" x14ac:dyDescent="0.3">
      <c r="B44" s="123" t="s">
        <v>61</v>
      </c>
      <c r="C44" s="24"/>
      <c r="D44" s="137">
        <v>0.43939716973465198</v>
      </c>
      <c r="E44" s="196">
        <v>0</v>
      </c>
    </row>
    <row r="45" spans="2:5" x14ac:dyDescent="0.3">
      <c r="B45" s="123" t="s">
        <v>62</v>
      </c>
      <c r="C45" s="24"/>
      <c r="D45" s="137">
        <v>0.577679622705493</v>
      </c>
      <c r="E45" s="196">
        <v>1</v>
      </c>
    </row>
    <row r="46" spans="2:5" x14ac:dyDescent="0.3">
      <c r="B46" s="123" t="s">
        <v>63</v>
      </c>
      <c r="C46" s="24"/>
      <c r="D46" s="137">
        <v>0.81199515684480295</v>
      </c>
      <c r="E46" s="196">
        <v>1</v>
      </c>
    </row>
    <row r="47" spans="2:5" x14ac:dyDescent="0.3">
      <c r="B47" s="123" t="s">
        <v>64</v>
      </c>
      <c r="C47" s="24"/>
      <c r="D47" s="137">
        <v>0.82509471232920695</v>
      </c>
      <c r="E47" s="196">
        <v>1</v>
      </c>
    </row>
    <row r="48" spans="2:5" x14ac:dyDescent="0.3">
      <c r="B48" s="123" t="s">
        <v>65</v>
      </c>
      <c r="C48" s="24"/>
      <c r="D48" s="137">
        <v>0.79403983105772302</v>
      </c>
      <c r="E48" s="196">
        <v>1</v>
      </c>
    </row>
    <row r="49" spans="2:5" x14ac:dyDescent="0.3">
      <c r="B49" s="123" t="s">
        <v>66</v>
      </c>
      <c r="C49" s="24"/>
      <c r="D49" s="137">
        <v>0.285326055897208</v>
      </c>
      <c r="E49" s="196">
        <v>1</v>
      </c>
    </row>
    <row r="50" spans="2:5" x14ac:dyDescent="0.3">
      <c r="B50" s="123" t="s">
        <v>67</v>
      </c>
      <c r="C50" s="24"/>
      <c r="D50" s="137">
        <v>0.54030765528274505</v>
      </c>
      <c r="E50" s="196">
        <v>1</v>
      </c>
    </row>
    <row r="51" spans="2:5" x14ac:dyDescent="0.3">
      <c r="B51" s="123" t="s">
        <v>68</v>
      </c>
      <c r="C51" s="24"/>
      <c r="D51" s="137">
        <v>0.93839694265567397</v>
      </c>
      <c r="E51" s="196">
        <v>1</v>
      </c>
    </row>
    <row r="52" spans="2:5" x14ac:dyDescent="0.3">
      <c r="B52" s="123" t="s">
        <v>69</v>
      </c>
      <c r="C52" s="24"/>
      <c r="D52" s="137">
        <v>0.94869360475601505</v>
      </c>
      <c r="E52" s="196">
        <v>1</v>
      </c>
    </row>
    <row r="53" spans="2:5" x14ac:dyDescent="0.3">
      <c r="B53" s="123" t="s">
        <v>70</v>
      </c>
      <c r="C53" s="24"/>
      <c r="D53" s="137">
        <v>0.99994457450511598</v>
      </c>
      <c r="E53" s="196">
        <v>1</v>
      </c>
    </row>
    <row r="54" spans="2:5" x14ac:dyDescent="0.3">
      <c r="B54" s="123" t="s">
        <v>71</v>
      </c>
      <c r="C54" s="24"/>
      <c r="D54" s="137">
        <v>0.999986513893377</v>
      </c>
      <c r="E54" s="196">
        <v>1</v>
      </c>
    </row>
    <row r="55" spans="2:5" x14ac:dyDescent="0.3">
      <c r="B55" s="123" t="s">
        <v>72</v>
      </c>
      <c r="C55" s="24"/>
      <c r="D55" s="137">
        <v>0.99986910921111705</v>
      </c>
      <c r="E55" s="196">
        <v>1</v>
      </c>
    </row>
    <row r="56" spans="2:5" x14ac:dyDescent="0.3">
      <c r="B56" s="123" t="s">
        <v>73</v>
      </c>
      <c r="C56" s="24"/>
      <c r="D56" s="137">
        <v>0.95067708596782796</v>
      </c>
      <c r="E56" s="196">
        <v>1</v>
      </c>
    </row>
    <row r="57" spans="2:5" x14ac:dyDescent="0.3">
      <c r="B57" s="123" t="s">
        <v>74</v>
      </c>
      <c r="C57" s="24"/>
      <c r="D57" s="137">
        <v>0.48940254093069402</v>
      </c>
      <c r="E57" s="196">
        <v>1</v>
      </c>
    </row>
    <row r="58" spans="2:5" x14ac:dyDescent="0.3">
      <c r="B58" s="123" t="s">
        <v>75</v>
      </c>
      <c r="C58" s="24"/>
      <c r="D58" s="137">
        <v>0.112668052181035</v>
      </c>
      <c r="E58" s="196">
        <v>0</v>
      </c>
    </row>
    <row r="59" spans="2:5" x14ac:dyDescent="0.3">
      <c r="B59" s="123" t="s">
        <v>76</v>
      </c>
      <c r="C59" s="24"/>
      <c r="D59" s="137">
        <v>6.5791949883829304E-2</v>
      </c>
      <c r="E59" s="196">
        <v>0</v>
      </c>
    </row>
    <row r="60" spans="2:5" x14ac:dyDescent="0.3">
      <c r="B60" s="123" t="s">
        <v>77</v>
      </c>
      <c r="C60" s="24"/>
      <c r="D60" s="137">
        <v>4.3776182461019199E-2</v>
      </c>
      <c r="E60" s="196">
        <v>0</v>
      </c>
    </row>
    <row r="61" spans="2:5" x14ac:dyDescent="0.3">
      <c r="B61" s="123" t="s">
        <v>78</v>
      </c>
      <c r="C61" s="215"/>
      <c r="D61" s="214">
        <v>1.37163775850029E-2</v>
      </c>
      <c r="E61" s="216">
        <v>0</v>
      </c>
    </row>
    <row r="62" spans="2:5" x14ac:dyDescent="0.3">
      <c r="B62" s="123" t="s">
        <v>79</v>
      </c>
      <c r="C62" s="214">
        <v>3.2215370360332403E-2</v>
      </c>
      <c r="D62" s="214">
        <v>3.2215370360332403E-2</v>
      </c>
      <c r="E62" s="216">
        <v>0</v>
      </c>
    </row>
    <row r="63" spans="2:5" x14ac:dyDescent="0.3">
      <c r="B63" s="123" t="s">
        <v>80</v>
      </c>
      <c r="C63" s="214">
        <v>4.3008632068579598E-2</v>
      </c>
      <c r="D63" s="214">
        <v>4.4925122596259297E-2</v>
      </c>
      <c r="E63" s="216">
        <v>0</v>
      </c>
    </row>
    <row r="64" spans="2:5" x14ac:dyDescent="0.3">
      <c r="B64" s="123" t="s">
        <v>81</v>
      </c>
      <c r="C64" s="214">
        <v>6.4241892873227693E-2</v>
      </c>
      <c r="D64" s="214">
        <v>6.94248371768421E-2</v>
      </c>
      <c r="E64" s="216">
        <v>0</v>
      </c>
    </row>
    <row r="65" spans="2:5" x14ac:dyDescent="0.3">
      <c r="B65" s="123" t="s">
        <v>82</v>
      </c>
      <c r="C65" s="214">
        <v>5.2225562364557401E-2</v>
      </c>
      <c r="D65" s="214">
        <v>6.02145019346274E-2</v>
      </c>
      <c r="E65" s="216">
        <v>0</v>
      </c>
    </row>
    <row r="66" spans="2:5" x14ac:dyDescent="0.3">
      <c r="B66" s="123" t="s">
        <v>83</v>
      </c>
      <c r="C66" s="214">
        <v>1.0071149307505399E-2</v>
      </c>
      <c r="D66" s="214">
        <v>1.39679626263615E-2</v>
      </c>
      <c r="E66" s="216">
        <v>0</v>
      </c>
    </row>
    <row r="67" spans="2:5" x14ac:dyDescent="0.3">
      <c r="B67" s="123" t="s">
        <v>84</v>
      </c>
      <c r="C67" s="214">
        <v>4.2819536753059204E-3</v>
      </c>
      <c r="D67" s="214">
        <v>6.5930862277100398E-3</v>
      </c>
      <c r="E67" s="216">
        <v>0</v>
      </c>
    </row>
    <row r="68" spans="2:5" x14ac:dyDescent="0.3">
      <c r="B68" s="123" t="s">
        <v>85</v>
      </c>
      <c r="C68" s="214">
        <v>7.47541827490672E-3</v>
      </c>
      <c r="D68" s="214">
        <v>1.12280889291759E-2</v>
      </c>
      <c r="E68" s="216">
        <v>0</v>
      </c>
    </row>
    <row r="69" spans="2:5" x14ac:dyDescent="0.3">
      <c r="B69" s="123" t="s">
        <v>86</v>
      </c>
      <c r="C69" s="214">
        <v>1.3508935886489199E-3</v>
      </c>
      <c r="D69" s="214">
        <v>2.4944451630887201E-3</v>
      </c>
      <c r="E69" s="216">
        <v>0</v>
      </c>
    </row>
    <row r="70" spans="2:5" x14ac:dyDescent="0.3">
      <c r="B70" s="123" t="s">
        <v>87</v>
      </c>
      <c r="C70" s="214">
        <v>2.55011198143517E-3</v>
      </c>
      <c r="D70" s="214">
        <v>4.5103276337772301E-3</v>
      </c>
      <c r="E70" s="216">
        <v>0</v>
      </c>
    </row>
    <row r="71" spans="2:5" x14ac:dyDescent="0.3">
      <c r="B71" s="123" t="s">
        <v>88</v>
      </c>
      <c r="C71" s="214">
        <v>5.1756460769836199E-4</v>
      </c>
      <c r="D71" s="214">
        <v>1.0678216127872899E-3</v>
      </c>
      <c r="E71" s="216">
        <v>0</v>
      </c>
    </row>
    <row r="72" spans="2:5" x14ac:dyDescent="0.3">
      <c r="B72" s="123" t="s">
        <v>89</v>
      </c>
      <c r="C72" s="214">
        <v>2.7700491596627198E-3</v>
      </c>
      <c r="D72" s="214">
        <v>4.7442056688172798E-3</v>
      </c>
      <c r="E72" s="216">
        <v>0</v>
      </c>
    </row>
    <row r="73" spans="2:5" ht="15.65" thickBot="1" x14ac:dyDescent="0.35">
      <c r="B73" s="126" t="s">
        <v>90</v>
      </c>
      <c r="C73" s="217">
        <v>0.11778487749618501</v>
      </c>
      <c r="D73" s="217">
        <v>0.13692826892625901</v>
      </c>
      <c r="E73" s="218">
        <v>1</v>
      </c>
    </row>
    <row r="74" spans="2:5" x14ac:dyDescent="0.3"/>
  </sheetData>
  <hyperlinks>
    <hyperlink ref="A1" location="'Title Page'!A1" display="'Title Page'!A1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"/>
  <sheetViews>
    <sheetView showGridLines="0" topLeftCell="A2" zoomScaleNormal="100" workbookViewId="0">
      <selection activeCell="A8" sqref="A8"/>
    </sheetView>
  </sheetViews>
  <sheetFormatPr defaultColWidth="0" defaultRowHeight="15.05" zeroHeight="1" x14ac:dyDescent="0.3"/>
  <cols>
    <col min="1" max="4" width="8.88671875" customWidth="1"/>
    <col min="5" max="5" width="13" customWidth="1"/>
    <col min="6" max="6" width="8.88671875" customWidth="1"/>
    <col min="7" max="7" width="10.88671875" customWidth="1"/>
    <col min="8" max="12" width="8.88671875" customWidth="1"/>
    <col min="13" max="16384" width="8.88671875" hidden="1"/>
  </cols>
  <sheetData>
    <row r="1" spans="1:7" x14ac:dyDescent="0.3"/>
    <row r="2" spans="1:7" x14ac:dyDescent="0.3"/>
    <row r="3" spans="1:7" x14ac:dyDescent="0.3"/>
    <row r="4" spans="1:7" x14ac:dyDescent="0.3"/>
    <row r="5" spans="1:7" x14ac:dyDescent="0.3"/>
    <row r="6" spans="1:7" x14ac:dyDescent="0.3"/>
    <row r="7" spans="1:7" ht="15.65" thickBot="1" x14ac:dyDescent="0.35"/>
    <row r="8" spans="1:7" ht="45.7" thickBot="1" x14ac:dyDescent="0.35">
      <c r="A8" s="266" t="s">
        <v>184</v>
      </c>
      <c r="B8" s="150" t="s">
        <v>148</v>
      </c>
      <c r="C8" s="54" t="s">
        <v>149</v>
      </c>
      <c r="D8" s="54" t="s">
        <v>150</v>
      </c>
      <c r="E8" s="54" t="s">
        <v>151</v>
      </c>
      <c r="F8" s="54" t="s">
        <v>152</v>
      </c>
      <c r="G8" s="151" t="s">
        <v>153</v>
      </c>
    </row>
    <row r="9" spans="1:7" ht="16.3" x14ac:dyDescent="0.3">
      <c r="B9" s="220" t="s">
        <v>159</v>
      </c>
      <c r="C9" s="219" t="s">
        <v>160</v>
      </c>
      <c r="D9" s="219" t="s">
        <v>161</v>
      </c>
      <c r="E9" s="219" t="s">
        <v>162</v>
      </c>
      <c r="F9" s="219" t="s">
        <v>163</v>
      </c>
      <c r="G9" s="221" t="s">
        <v>164</v>
      </c>
    </row>
    <row r="10" spans="1:7" x14ac:dyDescent="0.3">
      <c r="B10" s="237">
        <v>1</v>
      </c>
      <c r="C10" s="22">
        <v>-3.8744000000000001E-2</v>
      </c>
      <c r="D10" s="137">
        <v>1.5778137636009992</v>
      </c>
      <c r="E10" s="137">
        <f>C10-D10</f>
        <v>-1.6165577636009991</v>
      </c>
      <c r="F10" s="137">
        <f>ABS(C10-D10)</f>
        <v>1.6165577636009991</v>
      </c>
      <c r="G10" s="225">
        <f>E10^2</f>
        <v>2.6132590030586638</v>
      </c>
    </row>
    <row r="11" spans="1:7" x14ac:dyDescent="0.3">
      <c r="B11" s="237">
        <v>2</v>
      </c>
      <c r="C11" s="22">
        <v>1.736448</v>
      </c>
      <c r="D11" s="137">
        <v>1.2014072329178997</v>
      </c>
      <c r="E11" s="137">
        <f t="shared" ref="E11:E21" si="0">C11-D11</f>
        <v>0.53504076708210024</v>
      </c>
      <c r="F11" s="137">
        <f t="shared" ref="F11:F21" si="1">ABS(C11-D11)</f>
        <v>0.53504076708210024</v>
      </c>
      <c r="G11" s="225">
        <f t="shared" ref="G11:G21" si="2">E11^2</f>
        <v>0.28626862243980222</v>
      </c>
    </row>
    <row r="12" spans="1:7" x14ac:dyDescent="0.3">
      <c r="B12" s="237">
        <v>3</v>
      </c>
      <c r="C12" s="22">
        <v>1.853999</v>
      </c>
      <c r="D12" s="137">
        <v>1.0624090584810988</v>
      </c>
      <c r="E12" s="137">
        <f t="shared" si="0"/>
        <v>0.79158994151890116</v>
      </c>
      <c r="F12" s="137">
        <f t="shared" si="1"/>
        <v>0.79158994151890116</v>
      </c>
      <c r="G12" s="225">
        <f t="shared" si="2"/>
        <v>0.6266146355138974</v>
      </c>
    </row>
    <row r="13" spans="1:7" x14ac:dyDescent="0.3">
      <c r="B13" s="237">
        <v>4</v>
      </c>
      <c r="C13" s="22">
        <v>2.2419509999999998</v>
      </c>
      <c r="D13" s="137">
        <v>2.0705409852510006</v>
      </c>
      <c r="E13" s="137">
        <f t="shared" si="0"/>
        <v>0.1714100147489992</v>
      </c>
      <c r="F13" s="137">
        <f t="shared" si="1"/>
        <v>0.1714100147489992</v>
      </c>
      <c r="G13" s="225">
        <f t="shared" si="2"/>
        <v>2.9381393156252121E-2</v>
      </c>
    </row>
    <row r="14" spans="1:7" x14ac:dyDescent="0.3">
      <c r="B14" s="237">
        <v>5</v>
      </c>
      <c r="C14" s="22">
        <v>2.704863</v>
      </c>
      <c r="D14" s="137">
        <v>2.0338205130940006</v>
      </c>
      <c r="E14" s="137">
        <f t="shared" si="0"/>
        <v>0.67104248690599944</v>
      </c>
      <c r="F14" s="137">
        <f t="shared" si="1"/>
        <v>0.67104248690599944</v>
      </c>
      <c r="G14" s="225">
        <f t="shared" si="2"/>
        <v>0.4502980192329884</v>
      </c>
    </row>
    <row r="15" spans="1:7" x14ac:dyDescent="0.3">
      <c r="B15" s="237">
        <v>6</v>
      </c>
      <c r="C15" s="22">
        <v>1.3636699999999999</v>
      </c>
      <c r="D15" s="137">
        <v>2.3317864901460985</v>
      </c>
      <c r="E15" s="137">
        <f t="shared" si="0"/>
        <v>-0.96811649014609857</v>
      </c>
      <c r="F15" s="137">
        <f t="shared" si="1"/>
        <v>0.96811649014609857</v>
      </c>
      <c r="G15" s="225">
        <f t="shared" si="2"/>
        <v>0.93724953849280102</v>
      </c>
    </row>
    <row r="16" spans="1:7" x14ac:dyDescent="0.3">
      <c r="B16" s="237">
        <v>7</v>
      </c>
      <c r="C16" s="22">
        <v>1.854759</v>
      </c>
      <c r="D16" s="137">
        <v>2.4261439783339993</v>
      </c>
      <c r="E16" s="137">
        <f t="shared" si="0"/>
        <v>-0.57138497833399926</v>
      </c>
      <c r="F16" s="137">
        <f t="shared" si="1"/>
        <v>0.57138497833399926</v>
      </c>
      <c r="G16" s="225">
        <f t="shared" si="2"/>
        <v>0.32648079346574482</v>
      </c>
    </row>
    <row r="17" spans="2:10" x14ac:dyDescent="0.3">
      <c r="B17" s="237">
        <v>8</v>
      </c>
      <c r="C17" s="22">
        <v>1.8021119999999999</v>
      </c>
      <c r="D17" s="137">
        <v>-0.48279255541989952</v>
      </c>
      <c r="E17" s="137">
        <f t="shared" si="0"/>
        <v>2.2849045554198995</v>
      </c>
      <c r="F17" s="137">
        <f t="shared" si="1"/>
        <v>2.2849045554198995</v>
      </c>
      <c r="G17" s="225">
        <f t="shared" si="2"/>
        <v>5.2207888273786081</v>
      </c>
    </row>
    <row r="18" spans="2:10" x14ac:dyDescent="0.3">
      <c r="B18" s="237">
        <v>9</v>
      </c>
      <c r="C18" s="22">
        <v>1.555382</v>
      </c>
      <c r="D18" s="137">
        <v>-0.42229212348490242</v>
      </c>
      <c r="E18" s="137">
        <f t="shared" si="0"/>
        <v>1.9776741234849025</v>
      </c>
      <c r="F18" s="137">
        <f t="shared" si="1"/>
        <v>1.9776741234849025</v>
      </c>
      <c r="G18" s="225">
        <f t="shared" si="2"/>
        <v>3.9111949387017773</v>
      </c>
    </row>
    <row r="19" spans="2:10" x14ac:dyDescent="0.3">
      <c r="B19" s="237">
        <v>10</v>
      </c>
      <c r="C19" s="22">
        <v>2.7762229999999999</v>
      </c>
      <c r="D19" s="137">
        <v>-0.35565076446899968</v>
      </c>
      <c r="E19" s="137">
        <f t="shared" si="0"/>
        <v>3.1318737644689998</v>
      </c>
      <c r="F19" s="137">
        <f t="shared" si="1"/>
        <v>3.1318737644689998</v>
      </c>
      <c r="G19" s="225">
        <f t="shared" si="2"/>
        <v>9.8086332765692248</v>
      </c>
    </row>
    <row r="20" spans="2:10" x14ac:dyDescent="0.3">
      <c r="B20" s="237">
        <v>11</v>
      </c>
      <c r="C20" s="22">
        <v>2.2617880000000001</v>
      </c>
      <c r="D20" s="137">
        <v>-0.46932656960889918</v>
      </c>
      <c r="E20" s="137">
        <f t="shared" si="0"/>
        <v>2.7311145696088994</v>
      </c>
      <c r="F20" s="137">
        <f t="shared" si="1"/>
        <v>2.7311145696088994</v>
      </c>
      <c r="G20" s="225">
        <f t="shared" si="2"/>
        <v>7.4589867923300037</v>
      </c>
    </row>
    <row r="21" spans="2:10" x14ac:dyDescent="0.3">
      <c r="B21" s="237">
        <v>12</v>
      </c>
      <c r="C21" s="22">
        <v>0.98804099999999995</v>
      </c>
      <c r="D21" s="137">
        <v>0.34240718821489757</v>
      </c>
      <c r="E21" s="137">
        <f t="shared" si="0"/>
        <v>0.64563381178510237</v>
      </c>
      <c r="F21" s="137">
        <f t="shared" si="1"/>
        <v>0.64563381178510237</v>
      </c>
      <c r="G21" s="225">
        <f t="shared" si="2"/>
        <v>0.41684301892016101</v>
      </c>
    </row>
    <row r="22" spans="2:10" ht="15.65" thickBot="1" x14ac:dyDescent="0.35">
      <c r="B22" s="232" t="s">
        <v>154</v>
      </c>
      <c r="C22" s="233"/>
      <c r="D22" s="234"/>
      <c r="E22" s="235">
        <f>SUM(E10:E21)</f>
        <v>9.7842248029427061</v>
      </c>
      <c r="F22" s="235">
        <f>SUM(F10:F21)</f>
        <v>16.096343267104899</v>
      </c>
      <c r="G22" s="236">
        <f>SUM(G10:G21)</f>
        <v>32.085998859259924</v>
      </c>
    </row>
    <row r="23" spans="2:10" ht="16.3" thickTop="1" thickBot="1" x14ac:dyDescent="0.35">
      <c r="E23" s="210"/>
      <c r="F23" s="210"/>
    </row>
    <row r="24" spans="2:10" x14ac:dyDescent="0.3">
      <c r="B24" s="222" t="s">
        <v>155</v>
      </c>
      <c r="C24" s="228">
        <f>COUNT(E10:E21)</f>
        <v>12</v>
      </c>
      <c r="J24" t="s">
        <v>132</v>
      </c>
    </row>
    <row r="25" spans="2:10" x14ac:dyDescent="0.3">
      <c r="B25" s="223" t="s">
        <v>156</v>
      </c>
      <c r="C25" s="226">
        <f>F22/C24</f>
        <v>1.3413619389254083</v>
      </c>
    </row>
    <row r="26" spans="2:10" x14ac:dyDescent="0.3">
      <c r="B26" s="223" t="s">
        <v>157</v>
      </c>
      <c r="C26" s="226">
        <f>G22/C24</f>
        <v>2.6738332382716603</v>
      </c>
    </row>
    <row r="27" spans="2:10" ht="15.65" thickBot="1" x14ac:dyDescent="0.35">
      <c r="B27" s="224" t="s">
        <v>158</v>
      </c>
      <c r="C27" s="227">
        <f>SQRT(C26)</f>
        <v>1.6351859950084151</v>
      </c>
    </row>
    <row r="28" spans="2:10" x14ac:dyDescent="0.3"/>
  </sheetData>
  <hyperlinks>
    <hyperlink ref="A8" location="'Title Page'!A1" display="'Title Page'!A1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"/>
  <sheetViews>
    <sheetView showGridLines="0" topLeftCell="A2" zoomScaleNormal="100" workbookViewId="0">
      <selection activeCell="A8" sqref="A8"/>
    </sheetView>
  </sheetViews>
  <sheetFormatPr defaultColWidth="0" defaultRowHeight="15.05" zeroHeight="1" x14ac:dyDescent="0.3"/>
  <cols>
    <col min="1" max="4" width="8.88671875" customWidth="1"/>
    <col min="5" max="5" width="13" customWidth="1"/>
    <col min="6" max="6" width="8.88671875" customWidth="1"/>
    <col min="7" max="7" width="10.88671875" customWidth="1"/>
    <col min="8" max="12" width="8.88671875" customWidth="1"/>
    <col min="13" max="16384" width="8.88671875" hidden="1"/>
  </cols>
  <sheetData>
    <row r="1" spans="1:7" x14ac:dyDescent="0.3"/>
    <row r="2" spans="1:7" x14ac:dyDescent="0.3"/>
    <row r="3" spans="1:7" x14ac:dyDescent="0.3"/>
    <row r="4" spans="1:7" x14ac:dyDescent="0.3"/>
    <row r="5" spans="1:7" x14ac:dyDescent="0.3"/>
    <row r="6" spans="1:7" x14ac:dyDescent="0.3"/>
    <row r="7" spans="1:7" ht="15.65" thickBot="1" x14ac:dyDescent="0.35"/>
    <row r="8" spans="1:7" ht="45.7" thickBot="1" x14ac:dyDescent="0.35">
      <c r="A8" s="266" t="s">
        <v>184</v>
      </c>
      <c r="B8" s="150" t="s">
        <v>148</v>
      </c>
      <c r="C8" s="54" t="s">
        <v>149</v>
      </c>
      <c r="D8" s="54" t="s">
        <v>150</v>
      </c>
      <c r="E8" s="54" t="s">
        <v>151</v>
      </c>
      <c r="F8" s="54" t="s">
        <v>152</v>
      </c>
      <c r="G8" s="151" t="s">
        <v>153</v>
      </c>
    </row>
    <row r="9" spans="1:7" ht="16.3" x14ac:dyDescent="0.3">
      <c r="B9" s="220" t="s">
        <v>159</v>
      </c>
      <c r="C9" s="219" t="s">
        <v>160</v>
      </c>
      <c r="D9" s="219" t="s">
        <v>161</v>
      </c>
      <c r="E9" s="219" t="s">
        <v>162</v>
      </c>
      <c r="F9" s="219" t="s">
        <v>163</v>
      </c>
      <c r="G9" s="221" t="s">
        <v>164</v>
      </c>
    </row>
    <row r="10" spans="1:7" x14ac:dyDescent="0.3">
      <c r="B10" s="231">
        <v>1</v>
      </c>
      <c r="C10" s="137">
        <v>6.7034099999999999</v>
      </c>
      <c r="D10" s="137">
        <v>8.23194078577</v>
      </c>
      <c r="E10" s="137">
        <f>C10-D10</f>
        <v>-1.5285307857700001</v>
      </c>
      <c r="F10" s="137">
        <f>ABS(C10-D10)</f>
        <v>1.5285307857700001</v>
      </c>
      <c r="G10" s="225">
        <f>E10^2</f>
        <v>2.3364063630466538</v>
      </c>
    </row>
    <row r="11" spans="1:7" x14ac:dyDescent="0.3">
      <c r="B11" s="231">
        <v>2</v>
      </c>
      <c r="C11" s="137">
        <v>6.7102760000000004</v>
      </c>
      <c r="D11" s="137">
        <v>7.6203216006100005</v>
      </c>
      <c r="E11" s="137">
        <f t="shared" ref="E11:E21" si="0">C11-D11</f>
        <v>-0.91004560061000017</v>
      </c>
      <c r="F11" s="137">
        <f t="shared" ref="F11:F21" si="1">ABS(C11-D11)</f>
        <v>0.91004560061000017</v>
      </c>
      <c r="G11" s="225">
        <f t="shared" ref="G11:G21" si="2">E11^2</f>
        <v>0.82818299518961591</v>
      </c>
    </row>
    <row r="12" spans="1:7" x14ac:dyDescent="0.3">
      <c r="B12" s="231">
        <v>3</v>
      </c>
      <c r="C12" s="137">
        <v>6.6431459999999998</v>
      </c>
      <c r="D12" s="137">
        <v>7.4501833433960005</v>
      </c>
      <c r="E12" s="137">
        <f t="shared" si="0"/>
        <v>-0.80703734339600075</v>
      </c>
      <c r="F12" s="137">
        <f t="shared" si="1"/>
        <v>0.80703734339600075</v>
      </c>
      <c r="G12" s="225">
        <f t="shared" si="2"/>
        <v>0.65130927363567448</v>
      </c>
    </row>
    <row r="13" spans="1:7" x14ac:dyDescent="0.3">
      <c r="B13" s="231">
        <v>4</v>
      </c>
      <c r="C13" s="137">
        <v>7.1757549999999997</v>
      </c>
      <c r="D13" s="137">
        <v>7.474757204666</v>
      </c>
      <c r="E13" s="137">
        <f t="shared" si="0"/>
        <v>-0.29900220466600036</v>
      </c>
      <c r="F13" s="137">
        <f t="shared" si="1"/>
        <v>0.29900220466600036</v>
      </c>
      <c r="G13" s="225">
        <f t="shared" si="2"/>
        <v>8.9402318395128771E-2</v>
      </c>
    </row>
    <row r="14" spans="1:7" x14ac:dyDescent="0.3">
      <c r="B14" s="231">
        <v>5</v>
      </c>
      <c r="C14" s="137">
        <v>7.6222919999999998</v>
      </c>
      <c r="D14" s="137">
        <v>7.8815267343550008</v>
      </c>
      <c r="E14" s="137">
        <f t="shared" si="0"/>
        <v>-0.259234734355001</v>
      </c>
      <c r="F14" s="137">
        <f t="shared" si="1"/>
        <v>0.259234734355001</v>
      </c>
      <c r="G14" s="225">
        <f t="shared" si="2"/>
        <v>6.7202647496107937E-2</v>
      </c>
    </row>
    <row r="15" spans="1:7" x14ac:dyDescent="0.3">
      <c r="B15" s="231">
        <v>6</v>
      </c>
      <c r="C15" s="137">
        <v>6.974526</v>
      </c>
      <c r="D15" s="137">
        <v>8.0910923053320012</v>
      </c>
      <c r="E15" s="137">
        <f t="shared" si="0"/>
        <v>-1.1165663053320012</v>
      </c>
      <c r="F15" s="137">
        <f t="shared" si="1"/>
        <v>1.1165663053320012</v>
      </c>
      <c r="G15" s="225">
        <f t="shared" si="2"/>
        <v>1.2467203142027556</v>
      </c>
    </row>
    <row r="16" spans="1:7" x14ac:dyDescent="0.3">
      <c r="B16" s="231">
        <v>7</v>
      </c>
      <c r="C16" s="137">
        <v>6.4080469999999998</v>
      </c>
      <c r="D16" s="137">
        <v>5.6297784296460005</v>
      </c>
      <c r="E16" s="137">
        <f t="shared" si="0"/>
        <v>0.77826857035399932</v>
      </c>
      <c r="F16" s="137">
        <f t="shared" si="1"/>
        <v>0.77826857035399932</v>
      </c>
      <c r="G16" s="225">
        <f t="shared" si="2"/>
        <v>0.60570196760085804</v>
      </c>
    </row>
    <row r="17" spans="2:10" x14ac:dyDescent="0.3">
      <c r="B17" s="231">
        <v>8</v>
      </c>
      <c r="C17" s="137">
        <v>5.7287499999999998</v>
      </c>
      <c r="D17" s="137">
        <v>5.1035084016869998</v>
      </c>
      <c r="E17" s="137">
        <f t="shared" si="0"/>
        <v>0.62524159831299997</v>
      </c>
      <c r="F17" s="137">
        <f t="shared" si="1"/>
        <v>0.62524159831299997</v>
      </c>
      <c r="G17" s="225">
        <f t="shared" si="2"/>
        <v>0.39092705626099483</v>
      </c>
    </row>
    <row r="18" spans="2:10" x14ac:dyDescent="0.3">
      <c r="B18" s="231">
        <v>9</v>
      </c>
      <c r="C18" s="137">
        <v>5.4160399999999997</v>
      </c>
      <c r="D18" s="137">
        <v>4.74444880275</v>
      </c>
      <c r="E18" s="137">
        <f t="shared" si="0"/>
        <v>0.67159119724999972</v>
      </c>
      <c r="F18" s="137">
        <f t="shared" si="1"/>
        <v>0.67159119724999972</v>
      </c>
      <c r="G18" s="225">
        <f t="shared" si="2"/>
        <v>0.451034736223688</v>
      </c>
    </row>
    <row r="19" spans="2:10" x14ac:dyDescent="0.3">
      <c r="B19" s="231">
        <v>10</v>
      </c>
      <c r="C19" s="137">
        <v>5.302778</v>
      </c>
      <c r="D19" s="137">
        <v>4.8781626128400006</v>
      </c>
      <c r="E19" s="137">
        <f t="shared" si="0"/>
        <v>0.42461538715999936</v>
      </c>
      <c r="F19" s="137">
        <f t="shared" si="1"/>
        <v>0.42461538715999936</v>
      </c>
      <c r="G19" s="225">
        <f t="shared" si="2"/>
        <v>0.18029822701303616</v>
      </c>
    </row>
    <row r="20" spans="2:10" x14ac:dyDescent="0.3">
      <c r="B20" s="231">
        <v>11</v>
      </c>
      <c r="C20" s="137">
        <v>5.0283119999999997</v>
      </c>
      <c r="D20" s="137">
        <v>4.7570010601380002</v>
      </c>
      <c r="E20" s="137">
        <f t="shared" si="0"/>
        <v>0.2713109398619995</v>
      </c>
      <c r="F20" s="137">
        <f t="shared" si="1"/>
        <v>0.2713109398619995</v>
      </c>
      <c r="G20" s="225">
        <f t="shared" si="2"/>
        <v>7.3609626088801505E-2</v>
      </c>
    </row>
    <row r="21" spans="2:10" x14ac:dyDescent="0.3">
      <c r="B21" s="231">
        <v>12</v>
      </c>
      <c r="C21" s="137">
        <v>4.8365590000000003</v>
      </c>
      <c r="D21" s="137">
        <v>4.8586971777520001</v>
      </c>
      <c r="E21" s="137">
        <f t="shared" si="0"/>
        <v>-2.2138177751999777E-2</v>
      </c>
      <c r="F21" s="137">
        <f t="shared" si="1"/>
        <v>2.2138177751999777E-2</v>
      </c>
      <c r="G21" s="225">
        <f t="shared" si="2"/>
        <v>4.9009891417913789E-4</v>
      </c>
    </row>
    <row r="22" spans="2:10" ht="15.65" thickBot="1" x14ac:dyDescent="0.35">
      <c r="B22" s="232" t="s">
        <v>154</v>
      </c>
      <c r="C22" s="233"/>
      <c r="D22" s="234"/>
      <c r="E22" s="235">
        <f>SUM(E10:E21)</f>
        <v>-2.1715274589420055</v>
      </c>
      <c r="F22" s="235">
        <f>SUM(F10:F21)</f>
        <v>7.7135828448200012</v>
      </c>
      <c r="G22" s="236">
        <f>SUM(G10:G21)</f>
        <v>6.9212856240674947</v>
      </c>
    </row>
    <row r="23" spans="2:10" ht="16.3" thickTop="1" thickBot="1" x14ac:dyDescent="0.35">
      <c r="E23" s="210"/>
      <c r="F23" s="210"/>
    </row>
    <row r="24" spans="2:10" x14ac:dyDescent="0.3">
      <c r="B24" s="222" t="s">
        <v>155</v>
      </c>
      <c r="C24" s="228">
        <f>COUNT(D10:D21)</f>
        <v>12</v>
      </c>
      <c r="J24" t="s">
        <v>132</v>
      </c>
    </row>
    <row r="25" spans="2:10" x14ac:dyDescent="0.3">
      <c r="B25" s="223" t="s">
        <v>156</v>
      </c>
      <c r="C25" s="226">
        <f>F22/C24</f>
        <v>0.64279857040166677</v>
      </c>
    </row>
    <row r="26" spans="2:10" x14ac:dyDescent="0.3">
      <c r="B26" s="223" t="s">
        <v>157</v>
      </c>
      <c r="C26" s="226">
        <f>G22/C24</f>
        <v>0.57677380200562456</v>
      </c>
    </row>
    <row r="27" spans="2:10" ht="15.65" thickBot="1" x14ac:dyDescent="0.35">
      <c r="B27" s="224" t="s">
        <v>158</v>
      </c>
      <c r="C27" s="227">
        <f>SQRT(C26)</f>
        <v>0.75945625417506735</v>
      </c>
    </row>
    <row r="28" spans="2:10" x14ac:dyDescent="0.3"/>
  </sheetData>
  <hyperlinks>
    <hyperlink ref="A8" location="'Title Page'!A1" display="'Title Page'!A1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"/>
  <sheetViews>
    <sheetView showGridLines="0" zoomScaleNormal="100" workbookViewId="0"/>
  </sheetViews>
  <sheetFormatPr defaultColWidth="0" defaultRowHeight="15.05" zeroHeight="1" x14ac:dyDescent="0.3"/>
  <cols>
    <col min="1" max="1" width="9.44140625" bestFit="1" customWidth="1"/>
    <col min="2" max="4" width="8.88671875" customWidth="1"/>
    <col min="5" max="5" width="13" customWidth="1"/>
    <col min="6" max="6" width="8.88671875" customWidth="1"/>
    <col min="7" max="7" width="10.88671875" customWidth="1"/>
    <col min="8" max="12" width="8.88671875" customWidth="1"/>
    <col min="13" max="16384" width="8.88671875" hidden="1"/>
  </cols>
  <sheetData>
    <row r="1" spans="1:7" x14ac:dyDescent="0.3"/>
    <row r="2" spans="1:7" x14ac:dyDescent="0.3"/>
    <row r="3" spans="1:7" x14ac:dyDescent="0.3"/>
    <row r="4" spans="1:7" x14ac:dyDescent="0.3"/>
    <row r="5" spans="1:7" x14ac:dyDescent="0.3"/>
    <row r="6" spans="1:7" x14ac:dyDescent="0.3"/>
    <row r="7" spans="1:7" ht="15.65" thickBot="1" x14ac:dyDescent="0.35"/>
    <row r="8" spans="1:7" ht="45.7" thickBot="1" x14ac:dyDescent="0.35">
      <c r="A8" s="266" t="s">
        <v>184</v>
      </c>
      <c r="B8" s="150" t="s">
        <v>148</v>
      </c>
      <c r="C8" s="54" t="s">
        <v>149</v>
      </c>
      <c r="D8" s="54" t="s">
        <v>150</v>
      </c>
      <c r="E8" s="54" t="s">
        <v>151</v>
      </c>
      <c r="F8" s="54" t="s">
        <v>152</v>
      </c>
      <c r="G8" s="151" t="s">
        <v>153</v>
      </c>
    </row>
    <row r="9" spans="1:7" ht="16.3" x14ac:dyDescent="0.3">
      <c r="B9" s="220" t="s">
        <v>159</v>
      </c>
      <c r="C9" s="219" t="s">
        <v>160</v>
      </c>
      <c r="D9" s="219" t="s">
        <v>161</v>
      </c>
      <c r="E9" s="219" t="s">
        <v>162</v>
      </c>
      <c r="F9" s="219" t="s">
        <v>163</v>
      </c>
      <c r="G9" s="221" t="s">
        <v>164</v>
      </c>
    </row>
    <row r="10" spans="1:7" x14ac:dyDescent="0.3">
      <c r="B10" s="231">
        <v>1</v>
      </c>
      <c r="C10" s="137">
        <v>1.02372540662427</v>
      </c>
      <c r="D10" s="137">
        <v>1.0893662356168514</v>
      </c>
      <c r="E10" s="137">
        <f>C10-D10</f>
        <v>-6.564082899258139E-2</v>
      </c>
      <c r="F10" s="137">
        <f>ABS(C10-D10)</f>
        <v>6.564082899258139E-2</v>
      </c>
      <c r="G10" s="225">
        <f>E10^2</f>
        <v>4.3087184308333139E-3</v>
      </c>
    </row>
    <row r="11" spans="1:7" x14ac:dyDescent="0.3">
      <c r="B11" s="231">
        <v>2</v>
      </c>
      <c r="C11" s="137">
        <v>0.96574408864342698</v>
      </c>
      <c r="D11" s="137">
        <v>1.4139854526145657</v>
      </c>
      <c r="E11" s="137">
        <f t="shared" ref="E11:E21" si="0">C11-D11</f>
        <v>-0.44824136397113867</v>
      </c>
      <c r="F11" s="137">
        <f t="shared" ref="F11:F21" si="1">ABS(C11-D11)</f>
        <v>0.44824136397113867</v>
      </c>
      <c r="G11" s="225">
        <f t="shared" ref="G11:G21" si="2">E11^2</f>
        <v>0.20092032037470681</v>
      </c>
    </row>
    <row r="12" spans="1:7" x14ac:dyDescent="0.3">
      <c r="B12" s="231">
        <v>3</v>
      </c>
      <c r="C12" s="137">
        <v>1.4382738637114201</v>
      </c>
      <c r="D12" s="137">
        <v>1.6043078255075194</v>
      </c>
      <c r="E12" s="137">
        <f t="shared" si="0"/>
        <v>-0.16603396179609931</v>
      </c>
      <c r="F12" s="137">
        <f t="shared" si="1"/>
        <v>0.16603396179609931</v>
      </c>
      <c r="G12" s="225">
        <f t="shared" si="2"/>
        <v>2.7567276469708562E-2</v>
      </c>
    </row>
    <row r="13" spans="1:7" x14ac:dyDescent="0.3">
      <c r="B13" s="231">
        <v>4</v>
      </c>
      <c r="C13" s="137">
        <v>2.2250560833173099</v>
      </c>
      <c r="D13" s="137">
        <v>1.9822416057559207</v>
      </c>
      <c r="E13" s="137">
        <f t="shared" si="0"/>
        <v>0.24281447756138919</v>
      </c>
      <c r="F13" s="137">
        <f t="shared" si="1"/>
        <v>0.24281447756138919</v>
      </c>
      <c r="G13" s="225">
        <f t="shared" si="2"/>
        <v>5.8958870513410373E-2</v>
      </c>
    </row>
    <row r="14" spans="1:7" x14ac:dyDescent="0.3">
      <c r="B14" s="231">
        <v>5</v>
      </c>
      <c r="C14" s="137">
        <v>1.59209975731</v>
      </c>
      <c r="D14" s="137">
        <v>2.1659606992858835</v>
      </c>
      <c r="E14" s="137">
        <f t="shared" si="0"/>
        <v>-0.57386094197588355</v>
      </c>
      <c r="F14" s="137">
        <f t="shared" si="1"/>
        <v>0.57386094197588355</v>
      </c>
      <c r="G14" s="225">
        <f t="shared" si="2"/>
        <v>0.32931638072544839</v>
      </c>
    </row>
    <row r="15" spans="1:7" x14ac:dyDescent="0.3">
      <c r="B15" s="231">
        <v>6</v>
      </c>
      <c r="C15" s="137">
        <v>0.72250325473483001</v>
      </c>
      <c r="D15" s="137">
        <v>1.4137893055217432</v>
      </c>
      <c r="E15" s="137">
        <f t="shared" si="0"/>
        <v>-0.69128605078691319</v>
      </c>
      <c r="F15" s="137">
        <f t="shared" si="1"/>
        <v>0.69128605078691319</v>
      </c>
      <c r="G15" s="225">
        <f t="shared" si="2"/>
        <v>0.4778764040125667</v>
      </c>
    </row>
    <row r="16" spans="1:7" x14ac:dyDescent="0.3">
      <c r="B16" s="231">
        <v>7</v>
      </c>
      <c r="C16" s="137">
        <v>0.67920246128847594</v>
      </c>
      <c r="D16" s="137">
        <v>0.68019673126685043</v>
      </c>
      <c r="E16" s="137">
        <f t="shared" si="0"/>
        <v>-9.9426997837448461E-4</v>
      </c>
      <c r="F16" s="137">
        <f t="shared" si="1"/>
        <v>9.9426997837448461E-4</v>
      </c>
      <c r="G16" s="225">
        <f t="shared" si="2"/>
        <v>9.8857278989679806E-7</v>
      </c>
    </row>
    <row r="17" spans="2:10" x14ac:dyDescent="0.3">
      <c r="B17" s="231">
        <v>8</v>
      </c>
      <c r="C17" s="137">
        <v>0.17041621305603499</v>
      </c>
      <c r="D17" s="137">
        <v>0.64507015633734355</v>
      </c>
      <c r="E17" s="137">
        <f t="shared" si="0"/>
        <v>-0.47465394328130855</v>
      </c>
      <c r="F17" s="137">
        <f t="shared" si="1"/>
        <v>0.47465394328130855</v>
      </c>
      <c r="G17" s="225">
        <f t="shared" si="2"/>
        <v>0.22529636587249569</v>
      </c>
    </row>
    <row r="18" spans="2:10" x14ac:dyDescent="0.3">
      <c r="B18" s="231">
        <v>9</v>
      </c>
      <c r="C18" s="137">
        <v>4.8510242568214998E-2</v>
      </c>
      <c r="D18" s="137">
        <v>0.65672294239749995</v>
      </c>
      <c r="E18" s="137">
        <f t="shared" si="0"/>
        <v>-0.60821269982928494</v>
      </c>
      <c r="F18" s="137">
        <f t="shared" si="1"/>
        <v>0.60821269982928494</v>
      </c>
      <c r="G18" s="225">
        <f t="shared" si="2"/>
        <v>0.36992268823362789</v>
      </c>
    </row>
    <row r="19" spans="2:10" x14ac:dyDescent="0.3">
      <c r="B19" s="231">
        <v>10</v>
      </c>
      <c r="C19" s="137">
        <v>0.99811916442937898</v>
      </c>
      <c r="D19" s="137">
        <v>0.46899376129879955</v>
      </c>
      <c r="E19" s="137">
        <f t="shared" si="0"/>
        <v>0.52912540313057943</v>
      </c>
      <c r="F19" s="137">
        <f t="shared" si="1"/>
        <v>0.52912540313057943</v>
      </c>
      <c r="G19" s="225">
        <f t="shared" si="2"/>
        <v>0.2799736922380982</v>
      </c>
    </row>
    <row r="20" spans="2:10" x14ac:dyDescent="0.3">
      <c r="B20" s="231">
        <v>11</v>
      </c>
      <c r="C20" s="137">
        <v>0.13660377497987</v>
      </c>
      <c r="D20" s="137">
        <v>1.6601224971926074</v>
      </c>
      <c r="E20" s="137">
        <f t="shared" si="0"/>
        <v>-1.5235187222127373</v>
      </c>
      <c r="F20" s="137">
        <f t="shared" si="1"/>
        <v>1.5235187222127373</v>
      </c>
      <c r="G20" s="225">
        <f t="shared" si="2"/>
        <v>2.321109296932732</v>
      </c>
    </row>
    <row r="21" spans="2:10" x14ac:dyDescent="0.3">
      <c r="B21" s="231">
        <v>12</v>
      </c>
      <c r="C21" s="137">
        <v>-0.56462432408112895</v>
      </c>
      <c r="D21" s="137">
        <v>0.68215444178472684</v>
      </c>
      <c r="E21" s="137">
        <f t="shared" si="0"/>
        <v>-1.2467787658658558</v>
      </c>
      <c r="F21" s="137">
        <f t="shared" si="1"/>
        <v>1.2467787658658558</v>
      </c>
      <c r="G21" s="225">
        <f t="shared" si="2"/>
        <v>1.5544572910139864</v>
      </c>
    </row>
    <row r="22" spans="2:10" ht="15.65" thickBot="1" x14ac:dyDescent="0.35">
      <c r="B22" s="238" t="s">
        <v>154</v>
      </c>
      <c r="C22" s="239"/>
      <c r="D22" s="239"/>
      <c r="E22" s="240">
        <f>SUM(E10:E21)</f>
        <v>-5.0272816679982082</v>
      </c>
      <c r="F22" s="240">
        <f>SUM(F10:F21)</f>
        <v>6.571161429382145</v>
      </c>
      <c r="G22" s="241">
        <f>SUM(G10:G21)</f>
        <v>5.8497082933904041</v>
      </c>
    </row>
    <row r="23" spans="2:10" ht="15.65" thickBot="1" x14ac:dyDescent="0.35">
      <c r="E23" s="210"/>
      <c r="F23" s="210"/>
    </row>
    <row r="24" spans="2:10" x14ac:dyDescent="0.3">
      <c r="B24" s="222" t="s">
        <v>155</v>
      </c>
      <c r="C24" s="228">
        <f>COUNT(D10:D21)</f>
        <v>12</v>
      </c>
      <c r="J24" t="s">
        <v>132</v>
      </c>
    </row>
    <row r="25" spans="2:10" x14ac:dyDescent="0.3">
      <c r="B25" s="223" t="s">
        <v>156</v>
      </c>
      <c r="C25" s="226">
        <f>F22/C24</f>
        <v>0.54759678578184545</v>
      </c>
    </row>
    <row r="26" spans="2:10" x14ac:dyDescent="0.3">
      <c r="B26" s="223" t="s">
        <v>157</v>
      </c>
      <c r="C26" s="226">
        <f>G22/C24</f>
        <v>0.48747569111586703</v>
      </c>
    </row>
    <row r="27" spans="2:10" ht="15.65" thickBot="1" x14ac:dyDescent="0.35">
      <c r="B27" s="224" t="s">
        <v>158</v>
      </c>
      <c r="C27" s="227">
        <f>SQRT(C26)</f>
        <v>0.69819459401793349</v>
      </c>
    </row>
    <row r="28" spans="2:10" x14ac:dyDescent="0.3"/>
  </sheetData>
  <hyperlinks>
    <hyperlink ref="A8" location="'Title Page'!A1" display="'Title Page'!A1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28"/>
  <sheetViews>
    <sheetView showGridLines="0" zoomScale="106" zoomScaleNormal="57" workbookViewId="0">
      <selection activeCell="A8" sqref="A8"/>
    </sheetView>
  </sheetViews>
  <sheetFormatPr defaultColWidth="0" defaultRowHeight="15.05" zeroHeight="1" x14ac:dyDescent="0.3"/>
  <cols>
    <col min="1" max="1" width="9.109375" bestFit="1" customWidth="1"/>
    <col min="2" max="4" width="8.88671875" customWidth="1"/>
    <col min="5" max="5" width="13" customWidth="1"/>
    <col min="6" max="6" width="8.88671875" customWidth="1"/>
    <col min="7" max="7" width="10.88671875" customWidth="1"/>
    <col min="8" max="12" width="8.88671875" customWidth="1"/>
    <col min="13" max="16384" width="8.88671875" hidden="1"/>
  </cols>
  <sheetData>
    <row r="1" spans="1:7" x14ac:dyDescent="0.3"/>
    <row r="2" spans="1:7" x14ac:dyDescent="0.3"/>
    <row r="3" spans="1:7" x14ac:dyDescent="0.3"/>
    <row r="4" spans="1:7" x14ac:dyDescent="0.3"/>
    <row r="5" spans="1:7" x14ac:dyDescent="0.3"/>
    <row r="6" spans="1:7" x14ac:dyDescent="0.3"/>
    <row r="7" spans="1:7" ht="15.65" thickBot="1" x14ac:dyDescent="0.35"/>
    <row r="8" spans="1:7" ht="45.7" thickBot="1" x14ac:dyDescent="0.35">
      <c r="A8" s="266" t="s">
        <v>184</v>
      </c>
      <c r="B8" s="265" t="s">
        <v>148</v>
      </c>
      <c r="C8" s="54" t="s">
        <v>149</v>
      </c>
      <c r="D8" s="54" t="s">
        <v>150</v>
      </c>
      <c r="E8" s="54" t="s">
        <v>151</v>
      </c>
      <c r="F8" s="54" t="s">
        <v>152</v>
      </c>
      <c r="G8" s="151" t="s">
        <v>153</v>
      </c>
    </row>
    <row r="9" spans="1:7" ht="16.3" x14ac:dyDescent="0.3">
      <c r="B9" s="220" t="s">
        <v>159</v>
      </c>
      <c r="C9" s="219" t="s">
        <v>160</v>
      </c>
      <c r="D9" s="219" t="s">
        <v>161</v>
      </c>
      <c r="E9" s="219" t="s">
        <v>162</v>
      </c>
      <c r="F9" s="219" t="s">
        <v>163</v>
      </c>
      <c r="G9" s="221" t="s">
        <v>164</v>
      </c>
    </row>
    <row r="10" spans="1:7" x14ac:dyDescent="0.3">
      <c r="B10" s="231">
        <v>1</v>
      </c>
      <c r="C10" s="137">
        <v>2.8000000000000003</v>
      </c>
      <c r="D10" s="90">
        <v>7.4336599153999998</v>
      </c>
      <c r="E10" s="229">
        <f>C10-D10</f>
        <v>-4.6336599153999991</v>
      </c>
      <c r="F10" s="229">
        <f>ABS(C10-D10)</f>
        <v>4.6336599153999991</v>
      </c>
      <c r="G10" s="230">
        <f>E10^2</f>
        <v>21.470804211584728</v>
      </c>
    </row>
    <row r="11" spans="1:7" x14ac:dyDescent="0.3">
      <c r="B11" s="231">
        <v>2</v>
      </c>
      <c r="C11" s="137">
        <v>2.7</v>
      </c>
      <c r="D11" s="90">
        <v>6.1636804057999992</v>
      </c>
      <c r="E11" s="229">
        <f t="shared" ref="E11:E21" si="0">C11-D11</f>
        <v>-3.463680405799999</v>
      </c>
      <c r="F11" s="229">
        <f t="shared" ref="F11:F21" si="1">ABS(C11-D11)</f>
        <v>3.463680405799999</v>
      </c>
      <c r="G11" s="230">
        <f t="shared" ref="G11:G21" si="2">E11^2</f>
        <v>11.997081953522846</v>
      </c>
    </row>
    <row r="12" spans="1:7" x14ac:dyDescent="0.3">
      <c r="B12" s="231">
        <v>3</v>
      </c>
      <c r="C12" s="137">
        <v>2.2999999999999998</v>
      </c>
      <c r="D12" s="90">
        <v>6.1390664438000009</v>
      </c>
      <c r="E12" s="229">
        <f t="shared" si="0"/>
        <v>-3.8390664438000011</v>
      </c>
      <c r="F12" s="229">
        <f t="shared" si="1"/>
        <v>3.8390664438000011</v>
      </c>
      <c r="G12" s="230">
        <f t="shared" si="2"/>
        <v>14.738431159911187</v>
      </c>
    </row>
    <row r="13" spans="1:7" x14ac:dyDescent="0.3">
      <c r="B13" s="231">
        <v>4</v>
      </c>
      <c r="C13" s="137">
        <v>2.1999999999999997</v>
      </c>
      <c r="D13" s="90">
        <v>5.3085065240000002</v>
      </c>
      <c r="E13" s="229">
        <f t="shared" si="0"/>
        <v>-3.1085065240000005</v>
      </c>
      <c r="F13" s="229">
        <f t="shared" si="1"/>
        <v>3.1085065240000005</v>
      </c>
      <c r="G13" s="230">
        <f t="shared" si="2"/>
        <v>9.6628128097505659</v>
      </c>
    </row>
    <row r="14" spans="1:7" x14ac:dyDescent="0.3">
      <c r="B14" s="231">
        <v>5</v>
      </c>
      <c r="C14" s="137">
        <v>3.3000000000000003</v>
      </c>
      <c r="D14" s="90">
        <v>3.9960265499999998</v>
      </c>
      <c r="E14" s="229">
        <f t="shared" si="0"/>
        <v>-0.69602654999999958</v>
      </c>
      <c r="F14" s="229">
        <f t="shared" si="1"/>
        <v>0.69602654999999958</v>
      </c>
      <c r="G14" s="230">
        <f t="shared" si="2"/>
        <v>0.48445295830490193</v>
      </c>
    </row>
    <row r="15" spans="1:7" x14ac:dyDescent="0.3">
      <c r="B15" s="231">
        <v>6</v>
      </c>
      <c r="C15" s="137">
        <v>3.8</v>
      </c>
      <c r="D15" s="90">
        <v>5.51396745</v>
      </c>
      <c r="E15" s="229">
        <f t="shared" si="0"/>
        <v>-1.7139674500000002</v>
      </c>
      <c r="F15" s="229">
        <f t="shared" si="1"/>
        <v>1.7139674500000002</v>
      </c>
      <c r="G15" s="230">
        <f t="shared" si="2"/>
        <v>2.9376844196595031</v>
      </c>
    </row>
    <row r="16" spans="1:7" x14ac:dyDescent="0.3">
      <c r="B16" s="231">
        <v>7</v>
      </c>
      <c r="C16" s="137">
        <v>2.8000000000000003</v>
      </c>
      <c r="D16" s="90">
        <v>6.2530741371428569</v>
      </c>
      <c r="E16" s="229">
        <f t="shared" si="0"/>
        <v>-3.4530741371428566</v>
      </c>
      <c r="F16" s="229">
        <f t="shared" si="1"/>
        <v>3.4530741371428566</v>
      </c>
      <c r="G16" s="230">
        <f t="shared" si="2"/>
        <v>11.923720996604883</v>
      </c>
    </row>
    <row r="17" spans="2:10" x14ac:dyDescent="0.3">
      <c r="B17" s="231">
        <v>8</v>
      </c>
      <c r="C17" s="137">
        <v>3.5000000000000004</v>
      </c>
      <c r="D17" s="90">
        <v>4.6591603500000005</v>
      </c>
      <c r="E17" s="229">
        <f t="shared" si="0"/>
        <v>-1.1591603500000001</v>
      </c>
      <c r="F17" s="229">
        <f t="shared" si="1"/>
        <v>1.1591603500000001</v>
      </c>
      <c r="G17" s="230">
        <f t="shared" si="2"/>
        <v>1.3436527170121226</v>
      </c>
    </row>
    <row r="18" spans="2:10" x14ac:dyDescent="0.3">
      <c r="B18" s="231">
        <v>9</v>
      </c>
      <c r="C18" s="137">
        <v>2.5</v>
      </c>
      <c r="D18" s="90">
        <v>7.0945969998941179</v>
      </c>
      <c r="E18" s="229">
        <f t="shared" si="0"/>
        <v>-4.5945969998941179</v>
      </c>
      <c r="F18" s="229">
        <f t="shared" si="1"/>
        <v>4.5945969998941179</v>
      </c>
      <c r="G18" s="230">
        <f t="shared" si="2"/>
        <v>21.11032159143603</v>
      </c>
    </row>
    <row r="19" spans="2:10" x14ac:dyDescent="0.3">
      <c r="B19" s="231">
        <v>10</v>
      </c>
      <c r="C19" s="137">
        <v>4.5999999999999996</v>
      </c>
      <c r="D19" s="90">
        <v>6.2217446021999994</v>
      </c>
      <c r="E19" s="229">
        <f t="shared" si="0"/>
        <v>-1.6217446021999997</v>
      </c>
      <c r="F19" s="229">
        <f t="shared" si="1"/>
        <v>1.6217446021999997</v>
      </c>
      <c r="G19" s="230">
        <f t="shared" si="2"/>
        <v>2.6300555547648354</v>
      </c>
    </row>
    <row r="20" spans="2:10" x14ac:dyDescent="0.3">
      <c r="B20" s="231">
        <v>11</v>
      </c>
      <c r="C20" s="137">
        <v>4.1000000000000005</v>
      </c>
      <c r="D20" s="90">
        <v>7.7140156155777788</v>
      </c>
      <c r="E20" s="229">
        <f t="shared" si="0"/>
        <v>-3.6140156155777783</v>
      </c>
      <c r="F20" s="229">
        <f t="shared" si="1"/>
        <v>3.6140156155777783</v>
      </c>
      <c r="G20" s="230">
        <f t="shared" si="2"/>
        <v>13.061108869640028</v>
      </c>
    </row>
    <row r="21" spans="2:10" x14ac:dyDescent="0.3">
      <c r="B21" s="231">
        <v>12</v>
      </c>
      <c r="C21" s="137">
        <v>1.5</v>
      </c>
      <c r="D21" s="90">
        <v>5.1553108977777793</v>
      </c>
      <c r="E21" s="229">
        <f t="shared" si="0"/>
        <v>-3.6553108977777793</v>
      </c>
      <c r="F21" s="229">
        <f t="shared" si="1"/>
        <v>3.6553108977777793</v>
      </c>
      <c r="G21" s="230">
        <f t="shared" si="2"/>
        <v>13.361297759412995</v>
      </c>
    </row>
    <row r="22" spans="2:10" ht="15.65" thickBot="1" x14ac:dyDescent="0.35">
      <c r="B22" s="238" t="s">
        <v>154</v>
      </c>
      <c r="C22" s="239"/>
      <c r="D22" s="239"/>
      <c r="E22" s="240">
        <f>SUM(E10:E21)</f>
        <v>-35.552809891592531</v>
      </c>
      <c r="F22" s="240">
        <f>SUM(F10:F21)</f>
        <v>35.552809891592531</v>
      </c>
      <c r="G22" s="241">
        <f>SUM(G10:G21)</f>
        <v>124.72142500160462</v>
      </c>
    </row>
    <row r="23" spans="2:10" ht="15.65" thickBot="1" x14ac:dyDescent="0.35">
      <c r="E23" s="210"/>
      <c r="F23" s="210"/>
      <c r="I23" t="s">
        <v>132</v>
      </c>
    </row>
    <row r="24" spans="2:10" x14ac:dyDescent="0.3">
      <c r="B24" s="222" t="s">
        <v>155</v>
      </c>
      <c r="C24" s="228">
        <f>COUNT(D10:D21)</f>
        <v>12</v>
      </c>
      <c r="J24" t="s">
        <v>132</v>
      </c>
    </row>
    <row r="25" spans="2:10" x14ac:dyDescent="0.3">
      <c r="B25" s="223" t="s">
        <v>156</v>
      </c>
      <c r="C25" s="226">
        <f>F22/C24</f>
        <v>2.9627341576327111</v>
      </c>
    </row>
    <row r="26" spans="2:10" x14ac:dyDescent="0.3">
      <c r="B26" s="223" t="s">
        <v>157</v>
      </c>
      <c r="C26" s="226">
        <f>G22/C24</f>
        <v>10.393452083467052</v>
      </c>
    </row>
    <row r="27" spans="2:10" ht="15.65" thickBot="1" x14ac:dyDescent="0.35">
      <c r="B27" s="224" t="s">
        <v>158</v>
      </c>
      <c r="C27" s="227">
        <f>SQRT(C26)</f>
        <v>3.223887728111364</v>
      </c>
    </row>
    <row r="28" spans="2:10" x14ac:dyDescent="0.3"/>
  </sheetData>
  <hyperlinks>
    <hyperlink ref="A8" location="'Title Page'!A1" display="'Title Page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240"/>
  <sheetViews>
    <sheetView showGridLines="0" zoomScale="91" zoomScaleNormal="100" workbookViewId="0">
      <pane xSplit="2" topLeftCell="K1" activePane="topRight" state="frozen"/>
      <selection pane="topRight" activeCell="N12" sqref="N12"/>
    </sheetView>
  </sheetViews>
  <sheetFormatPr defaultColWidth="0" defaultRowHeight="15.05" zeroHeight="1" x14ac:dyDescent="0.3"/>
  <cols>
    <col min="1" max="1" width="8.88671875" style="2" customWidth="1"/>
    <col min="2" max="2" width="11" style="38" customWidth="1"/>
    <col min="3" max="3" width="29.5546875" style="47" customWidth="1"/>
    <col min="4" max="4" width="23" style="47" customWidth="1"/>
    <col min="5" max="5" width="20.44140625" style="47" bestFit="1" customWidth="1"/>
    <col min="6" max="6" width="13.109375" style="47" customWidth="1"/>
    <col min="7" max="7" width="13.88671875" style="47" customWidth="1"/>
    <col min="8" max="8" width="19.33203125" style="47" bestFit="1" customWidth="1"/>
    <col min="9" max="9" width="19.109375" style="47" customWidth="1"/>
    <col min="10" max="10" width="15.6640625" style="47" customWidth="1"/>
    <col min="11" max="11" width="8.88671875" style="38" customWidth="1"/>
    <col min="12" max="12" width="23.109375" style="47" customWidth="1"/>
    <col min="13" max="13" width="8.5546875" style="47" bestFit="1" customWidth="1"/>
    <col min="14" max="14" width="11" style="47" customWidth="1"/>
    <col min="15" max="15" width="9.109375" style="47" bestFit="1" customWidth="1"/>
    <col min="16" max="16" width="9.21875" style="47" bestFit="1" customWidth="1"/>
    <col min="17" max="17" width="9.5546875" style="47" bestFit="1" customWidth="1"/>
    <col min="18" max="18" width="8.88671875" style="47" customWidth="1"/>
    <col min="19" max="19" width="21.6640625" style="47" customWidth="1"/>
    <col min="20" max="21" width="10.33203125" style="47" bestFit="1" customWidth="1"/>
    <col min="22" max="22" width="9.88671875" style="47" bestFit="1" customWidth="1"/>
    <col min="23" max="23" width="10.33203125" style="47" bestFit="1" customWidth="1"/>
    <col min="24" max="24" width="14.109375" style="47" customWidth="1"/>
    <col min="25" max="26" width="10.33203125" style="47" bestFit="1" customWidth="1"/>
    <col min="27" max="27" width="12" style="47" bestFit="1" customWidth="1"/>
    <col min="28" max="28" width="8.88671875" style="2" customWidth="1"/>
    <col min="29" max="16384" width="8.88671875" style="2" hidden="1"/>
  </cols>
  <sheetData>
    <row r="1" spans="1:27" customFormat="1" ht="45.7" thickBot="1" x14ac:dyDescent="0.35">
      <c r="A1" s="245" t="s">
        <v>184</v>
      </c>
      <c r="B1" s="52" t="s">
        <v>0</v>
      </c>
      <c r="C1" s="53" t="s">
        <v>110</v>
      </c>
      <c r="D1" s="53" t="s">
        <v>126</v>
      </c>
      <c r="E1" s="53" t="s">
        <v>2</v>
      </c>
      <c r="F1" s="54" t="s">
        <v>112</v>
      </c>
      <c r="G1" s="54" t="s">
        <v>115</v>
      </c>
      <c r="H1" s="53" t="s">
        <v>116</v>
      </c>
      <c r="I1" s="53" t="s">
        <v>118</v>
      </c>
      <c r="J1" s="55" t="s">
        <v>120</v>
      </c>
      <c r="K1" s="38"/>
      <c r="L1" s="47"/>
      <c r="M1" s="47"/>
      <c r="N1" s="47"/>
      <c r="O1" s="47"/>
      <c r="P1" s="47"/>
      <c r="Q1" s="47"/>
      <c r="R1" s="38"/>
      <c r="S1" s="47"/>
      <c r="T1" s="47"/>
      <c r="U1" s="47"/>
      <c r="V1" s="47"/>
      <c r="W1" s="47"/>
      <c r="X1" s="47"/>
      <c r="Y1" s="47"/>
      <c r="Z1" s="47"/>
      <c r="AA1" s="47"/>
    </row>
    <row r="2" spans="1:27" customFormat="1" ht="48.7" customHeight="1" x14ac:dyDescent="0.3">
      <c r="B2" s="56" t="s">
        <v>109</v>
      </c>
      <c r="C2" s="36" t="s">
        <v>136</v>
      </c>
      <c r="D2" s="36" t="s">
        <v>1</v>
      </c>
      <c r="E2" s="36" t="s">
        <v>111</v>
      </c>
      <c r="F2" s="37" t="s">
        <v>113</v>
      </c>
      <c r="G2" s="37" t="s">
        <v>114</v>
      </c>
      <c r="H2" s="36" t="s">
        <v>117</v>
      </c>
      <c r="I2" s="36" t="s">
        <v>117</v>
      </c>
      <c r="J2" s="57" t="s">
        <v>117</v>
      </c>
      <c r="K2" s="38"/>
      <c r="L2" s="79" t="s">
        <v>104</v>
      </c>
      <c r="M2" s="80" t="s">
        <v>94</v>
      </c>
      <c r="N2" s="80" t="s">
        <v>95</v>
      </c>
      <c r="O2" s="80" t="s">
        <v>96</v>
      </c>
      <c r="P2" s="80" t="s">
        <v>97</v>
      </c>
      <c r="Q2" s="81" t="s">
        <v>98</v>
      </c>
      <c r="R2" s="38"/>
      <c r="S2" s="82" t="str">
        <f>L2</f>
        <v>Variable</v>
      </c>
      <c r="T2" s="85" t="str">
        <f>S3</f>
        <v xml:space="preserve">Real GDP </v>
      </c>
      <c r="U2" s="85" t="str">
        <f>S4</f>
        <v>Real GDP Growth</v>
      </c>
      <c r="V2" s="85" t="str">
        <f>S5</f>
        <v>Recession Indicator</v>
      </c>
      <c r="W2" s="85" t="str">
        <f>S6</f>
        <v>Inflation rate</v>
      </c>
      <c r="X2" s="85" t="str">
        <f>S7</f>
        <v>Unemployment rate</v>
      </c>
      <c r="Y2" s="85" t="str">
        <f>S8</f>
        <v>Short-term rate</v>
      </c>
      <c r="Z2" s="85" t="str">
        <f>S9</f>
        <v>Long-term rate</v>
      </c>
      <c r="AA2" s="86" t="str">
        <f>S10</f>
        <v xml:space="preserve">Interest rate spread </v>
      </c>
    </row>
    <row r="3" spans="1:27" customFormat="1" ht="15.65" x14ac:dyDescent="0.3">
      <c r="B3" s="58" t="s">
        <v>3</v>
      </c>
      <c r="C3" s="43">
        <v>44021.3</v>
      </c>
      <c r="D3" s="44">
        <v>5.5755730000000003</v>
      </c>
      <c r="E3" s="43">
        <v>1</v>
      </c>
      <c r="F3" s="45">
        <v>66.04871</v>
      </c>
      <c r="G3" s="46">
        <v>11.4474</v>
      </c>
      <c r="H3" s="44">
        <v>16.805999999999997</v>
      </c>
      <c r="I3" s="44">
        <v>10.443330000000001</v>
      </c>
      <c r="J3" s="59">
        <f t="shared" ref="J3:J34" si="0">I3-H3</f>
        <v>-6.3626699999999961</v>
      </c>
      <c r="K3" s="38"/>
      <c r="L3" s="108" t="s">
        <v>103</v>
      </c>
      <c r="M3" s="39">
        <f>AVERAGE(C3:C90)</f>
        <v>51641.160227272725</v>
      </c>
      <c r="N3" s="40">
        <f>_xlfn.STDEV.S(C3:C90)/SQRT(COUNT(C3:C90))</f>
        <v>641.9008460308828</v>
      </c>
      <c r="O3" s="39">
        <f>_xlfn.STDEV.S(C3:C90)</f>
        <v>6021.5636889344914</v>
      </c>
      <c r="P3" s="39">
        <f>MIN(C3:C90)</f>
        <v>44021.3</v>
      </c>
      <c r="Q3" s="71">
        <f>MAX(C3:C90)</f>
        <v>63352.1</v>
      </c>
      <c r="R3" s="38"/>
      <c r="S3" s="83" t="s">
        <v>103</v>
      </c>
      <c r="T3" s="41">
        <f>CORREL(C3:C90,C3:C90)</f>
        <v>1</v>
      </c>
      <c r="U3" s="41"/>
      <c r="V3" s="41"/>
      <c r="W3" s="41"/>
      <c r="X3" s="41"/>
      <c r="Y3" s="42"/>
      <c r="Z3" s="42"/>
      <c r="AA3" s="75"/>
    </row>
    <row r="4" spans="1:27" customFormat="1" ht="15.65" x14ac:dyDescent="0.3">
      <c r="B4" s="58" t="s">
        <v>4</v>
      </c>
      <c r="C4" s="43">
        <v>44216.2</v>
      </c>
      <c r="D4" s="44">
        <v>4.2545010000000003</v>
      </c>
      <c r="E4" s="43">
        <v>1</v>
      </c>
      <c r="F4" s="45">
        <v>68.356790000000004</v>
      </c>
      <c r="G4" s="46">
        <v>10.91356</v>
      </c>
      <c r="H4" s="44">
        <v>13.148660000000001</v>
      </c>
      <c r="I4" s="44">
        <v>7.9</v>
      </c>
      <c r="J4" s="59">
        <f t="shared" si="0"/>
        <v>-5.248660000000001</v>
      </c>
      <c r="K4" s="38"/>
      <c r="L4" s="108" t="s">
        <v>122</v>
      </c>
      <c r="M4" s="39">
        <f>AVERAGE(D3:D90)</f>
        <v>0.68222168181818255</v>
      </c>
      <c r="N4" s="40">
        <f>_xlfn.STDEV.S(D3:D90)/SQRT(COUNT(D3:D90))</f>
        <v>0.46024030480105577</v>
      </c>
      <c r="O4" s="39">
        <f>_xlfn.STDEV.S(D3:D90)</f>
        <v>4.317436757889622</v>
      </c>
      <c r="P4" s="39">
        <f>MIN(D3:D90)</f>
        <v>-10.251344</v>
      </c>
      <c r="Q4" s="71">
        <f>MAX(D3:D90)</f>
        <v>6.7760379999999998</v>
      </c>
      <c r="R4" s="38"/>
      <c r="S4" s="83" t="s">
        <v>105</v>
      </c>
      <c r="T4" s="42">
        <f>CORREL(C3:C90,D3:D90)</f>
        <v>6.2237150084457203E-2</v>
      </c>
      <c r="U4" s="41">
        <f>CORREL(D3:D90,D3:D90)</f>
        <v>0.99999999999999978</v>
      </c>
      <c r="V4" s="41"/>
      <c r="W4" s="41"/>
      <c r="X4" s="41"/>
      <c r="Y4" s="42"/>
      <c r="Z4" s="42"/>
      <c r="AA4" s="75"/>
    </row>
    <row r="5" spans="1:27" customFormat="1" ht="15.65" x14ac:dyDescent="0.3">
      <c r="B5" s="58" t="s">
        <v>5</v>
      </c>
      <c r="C5" s="43">
        <v>44371.199999999997</v>
      </c>
      <c r="D5" s="44">
        <v>2.977703</v>
      </c>
      <c r="E5" s="43">
        <v>1</v>
      </c>
      <c r="F5" s="45">
        <v>67.666200000000003</v>
      </c>
      <c r="G5" s="46">
        <v>11.08806</v>
      </c>
      <c r="H5" s="44">
        <v>13.510549999999999</v>
      </c>
      <c r="I5" s="44">
        <v>7.8266669999999996</v>
      </c>
      <c r="J5" s="59">
        <f t="shared" si="0"/>
        <v>-5.6838829999999989</v>
      </c>
      <c r="K5" s="38"/>
      <c r="L5" s="108" t="s">
        <v>99</v>
      </c>
      <c r="M5" s="39">
        <f>AVERAGE(F3:F90)</f>
        <v>90.157301363636364</v>
      </c>
      <c r="N5" s="40">
        <f>_xlfn.STDEV.S(F3:F90)/SQRT(COUNT(F3:F90))</f>
        <v>1.301128652174671</v>
      </c>
      <c r="O5" s="39">
        <f>_xlfn.STDEV.S(F3:F90)</f>
        <v>12.205668671435788</v>
      </c>
      <c r="P5" s="39">
        <f>MIN(F3:F90)</f>
        <v>66.04871</v>
      </c>
      <c r="Q5" s="71">
        <f>MAX(F3:F90)</f>
        <v>105.0834</v>
      </c>
      <c r="R5" s="38"/>
      <c r="S5" s="83" t="s">
        <v>106</v>
      </c>
      <c r="T5" s="41">
        <f>CORREL(C3:C90,E3:E90)</f>
        <v>-7.0237062414874193E-2</v>
      </c>
      <c r="U5" s="41">
        <f>CORREL(D3:D90,E3:E90)</f>
        <v>-0.31936044413754089</v>
      </c>
      <c r="V5" s="41">
        <f>CORREL(E3:E90,E3:E90)</f>
        <v>1.0000000000000002</v>
      </c>
      <c r="W5" s="41"/>
      <c r="X5" s="41"/>
      <c r="Y5" s="42"/>
      <c r="Z5" s="42"/>
      <c r="AA5" s="75"/>
    </row>
    <row r="6" spans="1:27" customFormat="1" ht="15.65" x14ac:dyDescent="0.3">
      <c r="B6" s="58" t="s">
        <v>6</v>
      </c>
      <c r="C6" s="43">
        <v>44720.7</v>
      </c>
      <c r="D6" s="44">
        <v>2.8087649999999997</v>
      </c>
      <c r="E6" s="43">
        <v>1</v>
      </c>
      <c r="F6" s="45">
        <v>68.630240000000001</v>
      </c>
      <c r="G6" s="46">
        <v>11.438980000000001</v>
      </c>
      <c r="H6" s="44">
        <v>12.196769999999999</v>
      </c>
      <c r="I6" s="44">
        <v>7.7566670000000002</v>
      </c>
      <c r="J6" s="59">
        <f t="shared" si="0"/>
        <v>-4.4401029999999988</v>
      </c>
      <c r="K6" s="38"/>
      <c r="L6" s="108" t="s">
        <v>100</v>
      </c>
      <c r="M6" s="39">
        <f>AVERAGE(G3:G90)</f>
        <v>15.294866818181818</v>
      </c>
      <c r="N6" s="40">
        <f>_xlfn.STDEV.S(G3:G90)/SQRT(COUNT(G3:G90))</f>
        <v>0.70186393780557499</v>
      </c>
      <c r="O6" s="39">
        <f>_xlfn.STDEV.S(G3:G90)</f>
        <v>6.5840673502700007</v>
      </c>
      <c r="P6" s="39">
        <f>MIN(G3:G90)</f>
        <v>7.6115779999999997</v>
      </c>
      <c r="Q6" s="71">
        <f>MAX(G3:G90)</f>
        <v>27.832139999999999</v>
      </c>
      <c r="R6" s="38"/>
      <c r="S6" s="83" t="s">
        <v>99</v>
      </c>
      <c r="T6" s="41">
        <f>CORREL(C3:C90,F3:F90)</f>
        <v>-2.336186436439321E-2</v>
      </c>
      <c r="U6" s="42">
        <f>CORREL(D3:D90,F3:F90)</f>
        <v>-0.64763197575649323</v>
      </c>
      <c r="V6" s="42">
        <f>CORREL(E3:E90,F3:F90)</f>
        <v>-5.1834233586129791E-2</v>
      </c>
      <c r="W6" s="41">
        <f>CORREL(F3:F90,F3:F90)</f>
        <v>1</v>
      </c>
      <c r="X6" s="42"/>
      <c r="Y6" s="42"/>
      <c r="Z6" s="42"/>
      <c r="AA6" s="75"/>
    </row>
    <row r="7" spans="1:27" customFormat="1" ht="15.65" x14ac:dyDescent="0.3">
      <c r="B7" s="58" t="s">
        <v>7</v>
      </c>
      <c r="C7" s="43">
        <v>45060.9</v>
      </c>
      <c r="D7" s="44">
        <v>2.3615089999999999</v>
      </c>
      <c r="E7" s="43">
        <v>1</v>
      </c>
      <c r="F7" s="45">
        <v>68.422290000000004</v>
      </c>
      <c r="G7" s="46">
        <v>11.65986</v>
      </c>
      <c r="H7" s="44">
        <v>10.801550000000001</v>
      </c>
      <c r="I7" s="44">
        <v>6.1</v>
      </c>
      <c r="J7" s="59">
        <f t="shared" si="0"/>
        <v>-4.701550000000001</v>
      </c>
      <c r="K7" s="38"/>
      <c r="L7" s="108" t="s">
        <v>101</v>
      </c>
      <c r="M7" s="39">
        <f>AVERAGE(I3:I90)</f>
        <v>7.1388635340909099</v>
      </c>
      <c r="N7" s="40">
        <f>_xlfn.STDEV.S(I3:I90)/SQRT(COUNT(I3:I90))</f>
        <v>0.4894417290528506</v>
      </c>
      <c r="O7" s="39">
        <f>_xlfn.STDEV.S(I3:I90)</f>
        <v>4.5913703989294392</v>
      </c>
      <c r="P7" s="39">
        <f>MIN(I3:I90)</f>
        <v>1.3733329999999999</v>
      </c>
      <c r="Q7" s="71">
        <f>MAX(I3:I90)</f>
        <v>25.4</v>
      </c>
      <c r="R7" s="38"/>
      <c r="S7" s="83" t="s">
        <v>100</v>
      </c>
      <c r="T7" s="41">
        <f>CORREL(C3:C90,G3:G90)</f>
        <v>-0.68485220178332673</v>
      </c>
      <c r="U7" s="42">
        <f>CORREL(D3:D90,G3:G90)</f>
        <v>-0.42443749255764102</v>
      </c>
      <c r="V7" s="42">
        <f>CORREL(E3:E90,G3:G90)</f>
        <v>-0.10637502833773869</v>
      </c>
      <c r="W7" s="41">
        <f>CORREL(F3:F90,G3:G90)</f>
        <v>0.67896059373962325</v>
      </c>
      <c r="X7" s="41">
        <f>CORREL(G3:G90,G3:G90)</f>
        <v>0.99999999999999989</v>
      </c>
      <c r="Y7" s="42"/>
      <c r="Z7" s="42"/>
      <c r="AA7" s="75"/>
    </row>
    <row r="8" spans="1:27" customFormat="1" ht="15.65" x14ac:dyDescent="0.3">
      <c r="B8" s="58" t="s">
        <v>8</v>
      </c>
      <c r="C8" s="43">
        <v>45482.400000000001</v>
      </c>
      <c r="D8" s="44">
        <v>2.8638569999999999</v>
      </c>
      <c r="E8" s="43">
        <v>1</v>
      </c>
      <c r="F8" s="45">
        <v>70.011539999999997</v>
      </c>
      <c r="G8" s="46">
        <v>12.03891</v>
      </c>
      <c r="H8" s="44">
        <v>10.034229999999999</v>
      </c>
      <c r="I8" s="44">
        <v>5.8999999999999995</v>
      </c>
      <c r="J8" s="59">
        <f t="shared" si="0"/>
        <v>-4.1342299999999996</v>
      </c>
      <c r="K8" s="38"/>
      <c r="L8" s="108" t="s">
        <v>102</v>
      </c>
      <c r="M8" s="39">
        <f>AVERAGE(H3:H90)</f>
        <v>2.7932899614318174</v>
      </c>
      <c r="N8" s="40">
        <f>_xlfn.STDEV.S(H3:H90)/SQRT(COUNT(H3:H90))</f>
        <v>0.39183424523544752</v>
      </c>
      <c r="O8" s="39">
        <f>_xlfn.STDEV.S(H3:H90)</f>
        <v>3.6757310381817234</v>
      </c>
      <c r="P8" s="39">
        <f>MIN(H3:H90)</f>
        <v>-0.40296669999999996</v>
      </c>
      <c r="Q8" s="71">
        <f>MAX(H3:H90)</f>
        <v>16.805999999999997</v>
      </c>
      <c r="R8" s="38"/>
      <c r="S8" s="83" t="s">
        <v>102</v>
      </c>
      <c r="T8" s="41">
        <f>CORREL(C3:C90,H3:H90)</f>
        <v>-7.7578281985219974E-2</v>
      </c>
      <c r="U8" s="42">
        <f>CORREL(D3:D90,H3:H90)</f>
        <v>0.38276239523799815</v>
      </c>
      <c r="V8" s="42">
        <f>CORREL(E3:E90,H3:H90)</f>
        <v>0.18184203845462873</v>
      </c>
      <c r="W8" s="41">
        <f>CORREL(F3:F90,H3:H90)</f>
        <v>-0.82601869512441672</v>
      </c>
      <c r="X8" s="42">
        <f>CORREL(G3:G90,H3:H90)</f>
        <v>-0.52452262180223297</v>
      </c>
      <c r="Y8" s="41">
        <f>CORREL(H3:H90,H3:H90)</f>
        <v>1</v>
      </c>
      <c r="Z8" s="42"/>
      <c r="AA8" s="75"/>
    </row>
    <row r="9" spans="1:27" customFormat="1" ht="16.3" thickBot="1" x14ac:dyDescent="0.35">
      <c r="B9" s="58" t="s">
        <v>9</v>
      </c>
      <c r="C9" s="43">
        <v>45656.800000000003</v>
      </c>
      <c r="D9" s="44">
        <v>2.8972729999999998</v>
      </c>
      <c r="E9" s="43">
        <v>1</v>
      </c>
      <c r="F9" s="45">
        <v>69.039550000000006</v>
      </c>
      <c r="G9" s="46">
        <v>12.065770000000001</v>
      </c>
      <c r="H9" s="44">
        <v>10.05742</v>
      </c>
      <c r="I9" s="44">
        <v>6.5666669999999998</v>
      </c>
      <c r="J9" s="59">
        <f t="shared" si="0"/>
        <v>-3.4907530000000007</v>
      </c>
      <c r="K9" s="38"/>
      <c r="L9" s="109" t="s">
        <v>121</v>
      </c>
      <c r="M9" s="72">
        <f>AVERAGE(J3:J90)</f>
        <v>4.3455735726590907</v>
      </c>
      <c r="N9" s="73">
        <f>_xlfn.STDEV.S(J3:J90)/SQRT(COUNT(J3:J90))</f>
        <v>0.65738030272802583</v>
      </c>
      <c r="O9" s="72">
        <f>_xlfn.STDEV.S(J3:J90)</f>
        <v>6.1667738642260588</v>
      </c>
      <c r="P9" s="72">
        <f>MIN(J3:J90)</f>
        <v>-6.3626699999999961</v>
      </c>
      <c r="Q9" s="74">
        <f>MAX(J3:J90)</f>
        <v>24.703966599999998</v>
      </c>
      <c r="R9" s="38"/>
      <c r="S9" s="83" t="s">
        <v>101</v>
      </c>
      <c r="T9" s="41">
        <f>CORREL(C3:C90,I3:I90)</f>
        <v>-0.34057348919166403</v>
      </c>
      <c r="U9" s="42">
        <f>CORREL(D3:D90,I3:I90)</f>
        <v>-0.71594709789815636</v>
      </c>
      <c r="V9" s="42">
        <f>CORREL(E3:E90,I3:I90)</f>
        <v>0.17751050842449811</v>
      </c>
      <c r="W9" s="41">
        <f>CORREL(F3:F90,I3:I90)</f>
        <v>0.36580114965318528</v>
      </c>
      <c r="X9" s="42">
        <f>CORREL(G3:G90,I3:I90)</f>
        <v>0.50976294732439265</v>
      </c>
      <c r="Y9" s="42">
        <f>CORREL(I3:I90,H3:H90)</f>
        <v>-0.10183954095084692</v>
      </c>
      <c r="Z9" s="41">
        <f>CORREL(I3:I90,I3:I90)</f>
        <v>0.99999999999999978</v>
      </c>
      <c r="AA9" s="75"/>
    </row>
    <row r="10" spans="1:27" customFormat="1" ht="16.3" thickBot="1" x14ac:dyDescent="0.35">
      <c r="B10" s="58" t="s">
        <v>10</v>
      </c>
      <c r="C10" s="43">
        <v>46387</v>
      </c>
      <c r="D10" s="44">
        <v>3.7261320000000002</v>
      </c>
      <c r="E10" s="43">
        <v>1</v>
      </c>
      <c r="F10" s="45">
        <v>70.365979999999993</v>
      </c>
      <c r="G10" s="46">
        <v>12.61876</v>
      </c>
      <c r="H10" s="44">
        <v>10.35948</v>
      </c>
      <c r="I10" s="44">
        <v>6.6666669999999995</v>
      </c>
      <c r="J10" s="59">
        <f t="shared" si="0"/>
        <v>-3.6928130000000001</v>
      </c>
      <c r="K10" s="38"/>
      <c r="L10" s="47"/>
      <c r="M10" s="47"/>
      <c r="N10" s="47"/>
      <c r="O10" s="47"/>
      <c r="P10" s="47"/>
      <c r="Q10" s="47"/>
      <c r="R10" s="47"/>
      <c r="S10" s="84" t="s">
        <v>121</v>
      </c>
      <c r="T10" s="76">
        <f>CORREL(C3:C90,J3:J90)</f>
        <v>-0.20732755345055845</v>
      </c>
      <c r="U10" s="77">
        <f>CORREL(D3:D90,J3:J90)</f>
        <v>-0.76119378337270105</v>
      </c>
      <c r="V10" s="77">
        <f>CORREL(E3:E90,J3:J90)</f>
        <v>2.377484115896672E-2</v>
      </c>
      <c r="W10" s="76">
        <f>CORREL(F3:F90,J3:J90)</f>
        <v>0.76470310571231093</v>
      </c>
      <c r="X10" s="77">
        <f>CORREL(G3:G90,J3:J90)</f>
        <v>0.69217952238611358</v>
      </c>
      <c r="Y10" s="77">
        <f>CORREL(H3:H90,J3:J90)</f>
        <v>-0.67187709216640701</v>
      </c>
      <c r="Z10" s="77">
        <f>CORREL(I3:I90,J3:J90)</f>
        <v>0.80523548776826293</v>
      </c>
      <c r="AA10" s="78">
        <f>CORREL(J3:J90,J3:J90)</f>
        <v>1</v>
      </c>
    </row>
    <row r="11" spans="1:27" customFormat="1" x14ac:dyDescent="0.3">
      <c r="B11" s="58" t="s">
        <v>11</v>
      </c>
      <c r="C11" s="43">
        <v>46563.1</v>
      </c>
      <c r="D11" s="44">
        <v>3.3337850000000002</v>
      </c>
      <c r="E11" s="43">
        <v>1</v>
      </c>
      <c r="F11" s="45">
        <v>70.403949999999995</v>
      </c>
      <c r="G11" s="46">
        <v>11.79034</v>
      </c>
      <c r="H11" s="44">
        <v>8.9144490000000012</v>
      </c>
      <c r="I11" s="44">
        <v>6.4333329999999993</v>
      </c>
      <c r="J11" s="59">
        <f t="shared" si="0"/>
        <v>-2.4811160000000019</v>
      </c>
      <c r="K11" s="38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</row>
    <row r="12" spans="1:27" customFormat="1" x14ac:dyDescent="0.3">
      <c r="B12" s="58" t="s">
        <v>12</v>
      </c>
      <c r="C12" s="43">
        <v>46992</v>
      </c>
      <c r="D12" s="44">
        <v>3.3189629999999997</v>
      </c>
      <c r="E12" s="43">
        <v>0</v>
      </c>
      <c r="F12" s="45">
        <v>71.885530000000003</v>
      </c>
      <c r="G12" s="46">
        <v>11.494440000000001</v>
      </c>
      <c r="H12" s="44">
        <v>8.5324039999999997</v>
      </c>
      <c r="I12" s="44">
        <v>6.1333329999999995</v>
      </c>
      <c r="J12" s="59">
        <f t="shared" si="0"/>
        <v>-2.3990710000000002</v>
      </c>
      <c r="K12" s="38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</row>
    <row r="13" spans="1:27" customFormat="1" x14ac:dyDescent="0.3">
      <c r="B13" s="58" t="s">
        <v>13</v>
      </c>
      <c r="C13" s="43">
        <v>47869.1</v>
      </c>
      <c r="D13" s="44">
        <v>4.8454480000000002</v>
      </c>
      <c r="E13" s="43">
        <v>0</v>
      </c>
      <c r="F13" s="45">
        <v>71.082340000000002</v>
      </c>
      <c r="G13" s="46">
        <v>11.260770000000001</v>
      </c>
      <c r="H13" s="44">
        <v>7.9299859999999995</v>
      </c>
      <c r="I13" s="44">
        <v>6.0666669999999998</v>
      </c>
      <c r="J13" s="59">
        <f t="shared" si="0"/>
        <v>-1.8633189999999997</v>
      </c>
      <c r="K13" s="38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</row>
    <row r="14" spans="1:27" customFormat="1" x14ac:dyDescent="0.3">
      <c r="B14" s="58" t="s">
        <v>14</v>
      </c>
      <c r="C14" s="43">
        <v>48548.2</v>
      </c>
      <c r="D14" s="44">
        <v>4.6589309999999999</v>
      </c>
      <c r="E14" s="43">
        <v>0</v>
      </c>
      <c r="F14" s="45">
        <v>73.222769999999997</v>
      </c>
      <c r="G14" s="46">
        <v>10.858140000000001</v>
      </c>
      <c r="H14" s="44">
        <v>6.161753</v>
      </c>
      <c r="I14" s="44">
        <v>5.8000000000000007</v>
      </c>
      <c r="J14" s="59">
        <f t="shared" si="0"/>
        <v>-0.36175299999999933</v>
      </c>
      <c r="K14" s="38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</row>
    <row r="15" spans="1:27" customFormat="1" x14ac:dyDescent="0.3">
      <c r="B15" s="58" t="s">
        <v>15</v>
      </c>
      <c r="C15" s="43">
        <v>49150.6</v>
      </c>
      <c r="D15" s="44">
        <v>5.5570340000000007</v>
      </c>
      <c r="E15" s="43">
        <v>1</v>
      </c>
      <c r="F15" s="45">
        <v>72.738630000000001</v>
      </c>
      <c r="G15" s="46">
        <v>10.77045</v>
      </c>
      <c r="H15" s="44">
        <v>4.7450330000000003</v>
      </c>
      <c r="I15" s="44">
        <v>5.3266670000000005</v>
      </c>
      <c r="J15" s="59">
        <f t="shared" si="0"/>
        <v>0.58163400000000021</v>
      </c>
      <c r="K15" s="38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</row>
    <row r="16" spans="1:27" customFormat="1" x14ac:dyDescent="0.3">
      <c r="B16" s="58" t="s">
        <v>16</v>
      </c>
      <c r="C16" s="43">
        <v>49019.8</v>
      </c>
      <c r="D16" s="44">
        <v>4.3152929999999996</v>
      </c>
      <c r="E16" s="43">
        <v>1</v>
      </c>
      <c r="F16" s="45">
        <v>74.534980000000004</v>
      </c>
      <c r="G16" s="46">
        <v>10.80771</v>
      </c>
      <c r="H16" s="44">
        <v>4.5907660000000003</v>
      </c>
      <c r="I16" s="44">
        <v>5.47</v>
      </c>
      <c r="J16" s="59">
        <f t="shared" si="0"/>
        <v>0.8792339999999994</v>
      </c>
      <c r="K16" s="38"/>
      <c r="L16" s="47"/>
      <c r="M16" s="47"/>
      <c r="N16" s="47"/>
      <c r="O16" s="47"/>
      <c r="P16" s="47"/>
      <c r="Q16" s="47"/>
      <c r="R16" s="47"/>
      <c r="S16" s="48"/>
      <c r="T16" s="48"/>
      <c r="U16" s="48"/>
      <c r="V16" s="48"/>
      <c r="W16" s="48"/>
      <c r="X16" s="48"/>
      <c r="Y16" s="48"/>
      <c r="Z16" s="48"/>
      <c r="AA16" s="48"/>
    </row>
    <row r="17" spans="2:27" customFormat="1" x14ac:dyDescent="0.3">
      <c r="B17" s="58" t="s">
        <v>17</v>
      </c>
      <c r="C17" s="43">
        <v>49814.5</v>
      </c>
      <c r="D17" s="44">
        <v>4.0641740000000004</v>
      </c>
      <c r="E17" s="43">
        <v>1</v>
      </c>
      <c r="F17" s="45">
        <v>73.762960000000007</v>
      </c>
      <c r="G17" s="46">
        <v>10.6135</v>
      </c>
      <c r="H17" s="44">
        <v>4.2678330000000004</v>
      </c>
      <c r="I17" s="44">
        <v>5.3866670000000001</v>
      </c>
      <c r="J17" s="59">
        <f t="shared" si="0"/>
        <v>1.1188339999999997</v>
      </c>
      <c r="K17" s="38"/>
      <c r="L17" s="47"/>
      <c r="M17" s="47"/>
      <c r="N17" s="47"/>
      <c r="O17" s="47"/>
      <c r="P17" s="47"/>
      <c r="Q17" s="47"/>
      <c r="R17" s="47"/>
      <c r="S17" s="48"/>
      <c r="T17" s="48"/>
      <c r="U17" s="48"/>
      <c r="V17" s="48"/>
      <c r="W17" s="48"/>
      <c r="X17" s="48"/>
      <c r="Y17" s="48"/>
      <c r="Z17" s="48"/>
      <c r="AA17" s="48"/>
    </row>
    <row r="18" spans="2:27" customFormat="1" x14ac:dyDescent="0.3">
      <c r="B18" s="58" t="s">
        <v>18</v>
      </c>
      <c r="C18" s="43">
        <v>49947.3</v>
      </c>
      <c r="D18" s="44">
        <v>2.8819129999999999</v>
      </c>
      <c r="E18" s="43">
        <v>1</v>
      </c>
      <c r="F18" s="45">
        <v>75.227599999999995</v>
      </c>
      <c r="G18" s="46">
        <v>10.977969999999999</v>
      </c>
      <c r="H18" s="44">
        <v>3.4435000000000002</v>
      </c>
      <c r="I18" s="44">
        <v>5.0333329999999998</v>
      </c>
      <c r="J18" s="59">
        <f t="shared" si="0"/>
        <v>1.5898329999999996</v>
      </c>
      <c r="K18" s="38"/>
      <c r="L18" s="47"/>
      <c r="M18" s="47"/>
      <c r="N18" s="47"/>
      <c r="O18" s="47"/>
      <c r="P18" s="47"/>
      <c r="Q18" s="47"/>
      <c r="R18" s="47"/>
      <c r="S18" s="48"/>
      <c r="T18" s="48"/>
      <c r="U18" s="48"/>
      <c r="V18" s="48"/>
      <c r="W18" s="48"/>
      <c r="X18" s="48"/>
      <c r="Y18" s="48"/>
      <c r="Z18" s="48"/>
      <c r="AA18" s="48"/>
    </row>
    <row r="19" spans="2:27" customFormat="1" x14ac:dyDescent="0.3">
      <c r="B19" s="60" t="s">
        <v>19</v>
      </c>
      <c r="C19" s="43">
        <v>50354.7</v>
      </c>
      <c r="D19" s="44">
        <v>2.4497260000000001</v>
      </c>
      <c r="E19" s="43">
        <v>0</v>
      </c>
      <c r="F19" s="45">
        <v>75.619069999999994</v>
      </c>
      <c r="G19" s="46">
        <v>10.800140000000001</v>
      </c>
      <c r="H19" s="44">
        <v>3.3622329999999998</v>
      </c>
      <c r="I19" s="44">
        <v>5.3533330000000001</v>
      </c>
      <c r="J19" s="59">
        <f t="shared" si="0"/>
        <v>1.9911000000000003</v>
      </c>
      <c r="K19" s="38"/>
      <c r="L19" s="47"/>
      <c r="M19" s="47"/>
      <c r="N19" s="47"/>
      <c r="O19" s="47"/>
      <c r="P19" s="47"/>
      <c r="Q19" s="47"/>
      <c r="R19" s="47"/>
      <c r="S19" s="48"/>
      <c r="T19" s="48"/>
      <c r="U19" s="48"/>
      <c r="V19" s="48"/>
      <c r="W19" s="48"/>
      <c r="X19" s="48"/>
      <c r="Y19" s="48"/>
      <c r="Z19" s="48"/>
      <c r="AA19" s="48"/>
    </row>
    <row r="20" spans="2:27" customFormat="1" x14ac:dyDescent="0.3">
      <c r="B20" s="60" t="s">
        <v>20</v>
      </c>
      <c r="C20" s="43">
        <v>51481.9</v>
      </c>
      <c r="D20" s="44">
        <v>5.022494</v>
      </c>
      <c r="E20" s="43">
        <v>0</v>
      </c>
      <c r="F20" s="45">
        <v>77.150779999999997</v>
      </c>
      <c r="G20" s="46">
        <v>10.35833</v>
      </c>
      <c r="H20" s="44">
        <v>3.4459999999999997</v>
      </c>
      <c r="I20" s="44">
        <v>5.4633330000000004</v>
      </c>
      <c r="J20" s="59">
        <f t="shared" si="0"/>
        <v>2.0173330000000007</v>
      </c>
      <c r="K20" s="38"/>
      <c r="L20" s="47"/>
      <c r="M20" s="47"/>
      <c r="N20" s="47"/>
      <c r="O20" s="47"/>
      <c r="P20" s="47"/>
      <c r="Q20" s="47"/>
      <c r="R20" s="47"/>
      <c r="S20" s="48"/>
      <c r="T20" s="48"/>
      <c r="U20" s="48"/>
      <c r="V20" s="48"/>
      <c r="W20" s="48"/>
      <c r="X20" s="48"/>
      <c r="Y20" s="48"/>
      <c r="Z20" s="48"/>
      <c r="AA20" s="48"/>
    </row>
    <row r="21" spans="2:27" customFormat="1" x14ac:dyDescent="0.3">
      <c r="B21" s="60" t="s">
        <v>21</v>
      </c>
      <c r="C21" s="43">
        <v>51779.199999999997</v>
      </c>
      <c r="D21" s="44">
        <v>3.9440219999999999</v>
      </c>
      <c r="E21" s="43">
        <v>0</v>
      </c>
      <c r="F21" s="45">
        <v>76.321560000000005</v>
      </c>
      <c r="G21" s="46">
        <v>10.267609999999999</v>
      </c>
      <c r="H21" s="44">
        <v>3.3573329999999997</v>
      </c>
      <c r="I21" s="44">
        <v>4.9633330000000004</v>
      </c>
      <c r="J21" s="59">
        <f t="shared" si="0"/>
        <v>1.6060000000000008</v>
      </c>
      <c r="K21" s="38"/>
      <c r="L21" s="49"/>
      <c r="M21" s="49"/>
      <c r="N21" s="49"/>
      <c r="O21" s="49"/>
      <c r="P21" s="49"/>
      <c r="Q21" s="49"/>
      <c r="R21" s="49"/>
      <c r="S21" s="48"/>
      <c r="T21" s="25"/>
      <c r="U21" s="25"/>
      <c r="V21" s="25"/>
      <c r="W21" s="25"/>
      <c r="X21" s="25"/>
      <c r="Y21" s="25"/>
      <c r="Z21" s="25"/>
      <c r="AA21" s="25"/>
    </row>
    <row r="22" spans="2:27" customFormat="1" x14ac:dyDescent="0.3">
      <c r="B22" s="60" t="s">
        <v>22</v>
      </c>
      <c r="C22" s="43">
        <v>52177.9</v>
      </c>
      <c r="D22" s="44">
        <v>4.465967</v>
      </c>
      <c r="E22" s="43">
        <v>0</v>
      </c>
      <c r="F22" s="45">
        <v>77.925269999999998</v>
      </c>
      <c r="G22" s="46">
        <v>9.9914439999999995</v>
      </c>
      <c r="H22" s="44">
        <v>3.1088</v>
      </c>
      <c r="I22" s="44">
        <v>4.71</v>
      </c>
      <c r="J22" s="59">
        <f t="shared" si="0"/>
        <v>1.6012</v>
      </c>
      <c r="K22" s="38"/>
      <c r="L22" s="25"/>
      <c r="M22" s="25"/>
      <c r="N22" s="25"/>
      <c r="O22" s="25"/>
      <c r="P22" s="25"/>
      <c r="Q22" s="25"/>
      <c r="R22" s="25"/>
      <c r="S22" s="48"/>
      <c r="T22" s="25"/>
      <c r="U22" s="49"/>
      <c r="V22" s="49"/>
      <c r="W22" s="49"/>
      <c r="X22" s="49"/>
      <c r="Y22" s="49"/>
      <c r="Z22" s="49"/>
      <c r="AA22" s="49"/>
    </row>
    <row r="23" spans="2:27" customFormat="1" x14ac:dyDescent="0.3">
      <c r="B23" s="60" t="s">
        <v>23</v>
      </c>
      <c r="C23" s="43">
        <v>53263.9</v>
      </c>
      <c r="D23" s="44">
        <v>5.7774850000000004</v>
      </c>
      <c r="E23" s="43">
        <v>0</v>
      </c>
      <c r="F23" s="45">
        <v>78.530330000000006</v>
      </c>
      <c r="G23" s="46">
        <v>9.8677220000000005</v>
      </c>
      <c r="H23" s="44">
        <v>2.6831</v>
      </c>
      <c r="I23" s="44">
        <v>4.3099999999999996</v>
      </c>
      <c r="J23" s="59">
        <f t="shared" si="0"/>
        <v>1.6268999999999996</v>
      </c>
      <c r="K23" s="38"/>
      <c r="L23" s="48"/>
      <c r="M23" s="48"/>
      <c r="N23" s="48"/>
      <c r="O23" s="48"/>
      <c r="P23" s="48"/>
      <c r="Q23" s="48"/>
      <c r="R23" s="48"/>
      <c r="S23" s="48"/>
      <c r="T23" s="25"/>
      <c r="U23" s="25"/>
      <c r="V23" s="49"/>
      <c r="W23" s="49"/>
      <c r="X23" s="49"/>
      <c r="Y23" s="49"/>
      <c r="Z23" s="49"/>
      <c r="AA23" s="49"/>
    </row>
    <row r="24" spans="2:27" customFormat="1" x14ac:dyDescent="0.3">
      <c r="B24" s="60" t="s">
        <v>24</v>
      </c>
      <c r="C24" s="43">
        <v>54207.8</v>
      </c>
      <c r="D24" s="44">
        <v>5.2948889999999995</v>
      </c>
      <c r="E24" s="43">
        <v>0</v>
      </c>
      <c r="F24" s="45">
        <v>79.981589999999997</v>
      </c>
      <c r="G24" s="46">
        <v>9.7327449999999995</v>
      </c>
      <c r="H24" s="44">
        <v>2.3619000000000003</v>
      </c>
      <c r="I24" s="44">
        <v>4.07</v>
      </c>
      <c r="J24" s="59">
        <f t="shared" si="0"/>
        <v>1.7081</v>
      </c>
      <c r="K24" s="38"/>
      <c r="L24" s="48"/>
      <c r="M24" s="48"/>
      <c r="N24" s="48"/>
      <c r="O24" s="48"/>
      <c r="P24" s="48"/>
      <c r="Q24" s="48"/>
      <c r="R24" s="48"/>
      <c r="S24" s="48"/>
      <c r="T24" s="25"/>
      <c r="U24" s="25"/>
      <c r="V24" s="25"/>
      <c r="W24" s="49"/>
      <c r="X24" s="49"/>
      <c r="Y24" s="49"/>
      <c r="Z24" s="49"/>
      <c r="AA24" s="49"/>
    </row>
    <row r="25" spans="2:27" customFormat="1" x14ac:dyDescent="0.3">
      <c r="B25" s="60" t="s">
        <v>25</v>
      </c>
      <c r="C25" s="43">
        <v>54548.1</v>
      </c>
      <c r="D25" s="44">
        <v>5.34734</v>
      </c>
      <c r="E25" s="43">
        <v>0</v>
      </c>
      <c r="F25" s="45">
        <v>78.92774</v>
      </c>
      <c r="G25" s="46">
        <v>9.7138829999999992</v>
      </c>
      <c r="H25" s="44">
        <v>2.1392329999999999</v>
      </c>
      <c r="I25" s="44">
        <v>4.2433329999999998</v>
      </c>
      <c r="J25" s="59">
        <f t="shared" si="0"/>
        <v>2.1040999999999999</v>
      </c>
      <c r="K25" s="38"/>
      <c r="L25" s="48"/>
      <c r="M25" s="48"/>
      <c r="N25" s="48"/>
      <c r="O25" s="48"/>
      <c r="P25" s="48"/>
      <c r="Q25" s="48"/>
      <c r="R25" s="48"/>
      <c r="S25" s="48"/>
      <c r="T25" s="25"/>
      <c r="U25" s="25"/>
      <c r="V25" s="25"/>
      <c r="W25" s="25"/>
      <c r="X25" s="49"/>
      <c r="Y25" s="49"/>
      <c r="Z25" s="49"/>
      <c r="AA25" s="49"/>
    </row>
    <row r="26" spans="2:27" customFormat="1" x14ac:dyDescent="0.3">
      <c r="B26" s="60" t="s">
        <v>26</v>
      </c>
      <c r="C26" s="43">
        <v>55713.5</v>
      </c>
      <c r="D26" s="44">
        <v>6.7760379999999998</v>
      </c>
      <c r="E26" s="43">
        <v>0</v>
      </c>
      <c r="F26" s="45">
        <v>80.416709999999995</v>
      </c>
      <c r="G26" s="46">
        <v>9.854101</v>
      </c>
      <c r="H26" s="44">
        <v>2.1496330000000001</v>
      </c>
      <c r="I26" s="44">
        <v>4.4466669999999997</v>
      </c>
      <c r="J26" s="59">
        <f t="shared" si="0"/>
        <v>2.2970339999999996</v>
      </c>
      <c r="K26" s="38"/>
      <c r="L26" s="48"/>
      <c r="M26" s="48"/>
      <c r="N26" s="48"/>
      <c r="O26" s="48"/>
      <c r="P26" s="48"/>
      <c r="Q26" s="48"/>
      <c r="R26" s="48"/>
      <c r="S26" s="48"/>
      <c r="T26" s="25"/>
      <c r="U26" s="25"/>
      <c r="V26" s="25"/>
      <c r="W26" s="25"/>
      <c r="X26" s="25"/>
      <c r="Y26" s="49"/>
      <c r="Z26" s="49"/>
      <c r="AA26" s="49"/>
    </row>
    <row r="27" spans="2:27" customFormat="1" x14ac:dyDescent="0.3">
      <c r="B27" s="60" t="s">
        <v>27</v>
      </c>
      <c r="C27" s="43">
        <v>56732.6</v>
      </c>
      <c r="D27" s="44">
        <v>6.5123310000000005</v>
      </c>
      <c r="E27" s="43">
        <v>0</v>
      </c>
      <c r="F27" s="45">
        <v>80.664060000000006</v>
      </c>
      <c r="G27" s="46">
        <v>10.870710000000001</v>
      </c>
      <c r="H27" s="44">
        <v>2.0629330000000001</v>
      </c>
      <c r="I27" s="44">
        <v>4.2966670000000002</v>
      </c>
      <c r="J27" s="59">
        <f t="shared" si="0"/>
        <v>2.2337340000000001</v>
      </c>
      <c r="K27" s="38"/>
      <c r="L27" s="48"/>
      <c r="M27" s="48"/>
      <c r="N27" s="48"/>
      <c r="O27" s="48"/>
      <c r="P27" s="48"/>
      <c r="Q27" s="48"/>
      <c r="R27" s="48"/>
      <c r="S27" s="48"/>
      <c r="T27" s="25"/>
      <c r="U27" s="25"/>
      <c r="V27" s="25"/>
      <c r="W27" s="25"/>
      <c r="X27" s="25"/>
      <c r="Y27" s="25"/>
      <c r="Z27" s="49"/>
      <c r="AA27" s="49"/>
    </row>
    <row r="28" spans="2:27" customFormat="1" x14ac:dyDescent="0.3">
      <c r="B28" s="60" t="s">
        <v>28</v>
      </c>
      <c r="C28" s="43">
        <v>56722.8</v>
      </c>
      <c r="D28" s="44">
        <v>4.6395780000000002</v>
      </c>
      <c r="E28" s="43">
        <v>1</v>
      </c>
      <c r="F28" s="45">
        <v>82.29213</v>
      </c>
      <c r="G28" s="46">
        <v>10.64888</v>
      </c>
      <c r="H28" s="44">
        <v>2.0824669999999998</v>
      </c>
      <c r="I28" s="44">
        <v>4.4633329999999996</v>
      </c>
      <c r="J28" s="59">
        <f t="shared" si="0"/>
        <v>2.3808659999999997</v>
      </c>
      <c r="K28" s="38"/>
      <c r="L28" s="48"/>
      <c r="M28" s="48"/>
      <c r="N28" s="48"/>
      <c r="O28" s="48"/>
      <c r="P28" s="48"/>
      <c r="Q28" s="48"/>
      <c r="R28" s="48"/>
      <c r="S28" s="48"/>
      <c r="T28" s="25"/>
      <c r="U28" s="25"/>
      <c r="V28" s="25"/>
      <c r="W28" s="25"/>
      <c r="X28" s="25"/>
      <c r="Y28" s="25"/>
      <c r="Z28" s="25"/>
      <c r="AA28" s="49"/>
    </row>
    <row r="29" spans="2:27" customFormat="1" x14ac:dyDescent="0.3">
      <c r="B29" s="60" t="s">
        <v>29</v>
      </c>
      <c r="C29" s="43">
        <v>57480.1</v>
      </c>
      <c r="D29" s="44">
        <v>5.3751109999999995</v>
      </c>
      <c r="E29" s="43">
        <v>1</v>
      </c>
      <c r="F29" s="45">
        <v>81.159059999999997</v>
      </c>
      <c r="G29" s="46">
        <v>10.50841</v>
      </c>
      <c r="H29" s="44">
        <v>2.1163000000000003</v>
      </c>
      <c r="I29" s="44">
        <v>4.3133340000000002</v>
      </c>
      <c r="J29" s="59">
        <f t="shared" si="0"/>
        <v>2.1970339999999999</v>
      </c>
      <c r="K29" s="38"/>
      <c r="L29" s="48"/>
      <c r="M29" s="48"/>
      <c r="N29" s="48"/>
      <c r="O29" s="48"/>
      <c r="P29" s="48"/>
      <c r="Q29" s="48"/>
      <c r="R29" s="48"/>
      <c r="S29" s="48"/>
      <c r="T29" s="25"/>
      <c r="U29" s="25"/>
      <c r="V29" s="25"/>
      <c r="W29" s="25"/>
      <c r="X29" s="25"/>
      <c r="Y29" s="25"/>
      <c r="Z29" s="25"/>
      <c r="AA29" s="25"/>
    </row>
    <row r="30" spans="2:27" customFormat="1" x14ac:dyDescent="0.3">
      <c r="B30" s="60" t="s">
        <v>30</v>
      </c>
      <c r="C30" s="43">
        <v>57261.4</v>
      </c>
      <c r="D30" s="44">
        <v>2.7783500000000001</v>
      </c>
      <c r="E30" s="43">
        <v>1</v>
      </c>
      <c r="F30" s="45">
        <v>82.955299999999994</v>
      </c>
      <c r="G30" s="46">
        <v>10.334239999999999</v>
      </c>
      <c r="H30" s="44">
        <v>2.1635999999999997</v>
      </c>
      <c r="I30" s="44">
        <v>3.95</v>
      </c>
      <c r="J30" s="59">
        <f t="shared" si="0"/>
        <v>1.7864000000000004</v>
      </c>
      <c r="K30" s="38"/>
      <c r="L30" s="48"/>
      <c r="M30" s="48"/>
      <c r="N30" s="48"/>
      <c r="O30" s="48"/>
      <c r="P30" s="48"/>
      <c r="Q30" s="48"/>
      <c r="R30" s="48"/>
      <c r="S30" s="48"/>
      <c r="T30" s="48"/>
      <c r="U30" s="49"/>
      <c r="V30" s="49"/>
      <c r="W30" s="38"/>
      <c r="X30" s="38"/>
      <c r="Y30" s="38"/>
      <c r="Z30" s="38"/>
      <c r="AA30" s="38"/>
    </row>
    <row r="31" spans="2:27" customFormat="1" x14ac:dyDescent="0.3">
      <c r="B31" s="61" t="s">
        <v>31</v>
      </c>
      <c r="C31" s="43">
        <v>56923</v>
      </c>
      <c r="D31" s="44">
        <v>0.33559699999999998</v>
      </c>
      <c r="E31" s="43">
        <v>1</v>
      </c>
      <c r="F31" s="45">
        <v>83.356210000000004</v>
      </c>
      <c r="G31" s="46">
        <v>10.05748</v>
      </c>
      <c r="H31" s="44">
        <v>2.1402999999999999</v>
      </c>
      <c r="I31" s="44">
        <v>3.766667</v>
      </c>
      <c r="J31" s="59">
        <f t="shared" si="0"/>
        <v>1.6263670000000001</v>
      </c>
      <c r="K31" s="38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38"/>
      <c r="X31" s="38"/>
      <c r="Y31" s="38"/>
      <c r="Z31" s="38"/>
      <c r="AA31" s="38"/>
    </row>
    <row r="32" spans="2:27" customFormat="1" x14ac:dyDescent="0.3">
      <c r="B32" s="60" t="s">
        <v>32</v>
      </c>
      <c r="C32" s="43">
        <v>57059.3</v>
      </c>
      <c r="D32" s="44">
        <v>0.59327099999999999</v>
      </c>
      <c r="E32" s="43">
        <v>1</v>
      </c>
      <c r="F32" s="45">
        <v>85.018050000000002</v>
      </c>
      <c r="G32" s="46">
        <v>10.079969999999999</v>
      </c>
      <c r="H32" s="44">
        <v>2.1246</v>
      </c>
      <c r="I32" s="44">
        <v>3.5999999999999996</v>
      </c>
      <c r="J32" s="59">
        <f t="shared" si="0"/>
        <v>1.4753999999999996</v>
      </c>
      <c r="K32" s="38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38"/>
      <c r="X32" s="38"/>
      <c r="Y32" s="38"/>
      <c r="Z32" s="38"/>
      <c r="AA32" s="38"/>
    </row>
    <row r="33" spans="2:27" customFormat="1" x14ac:dyDescent="0.3">
      <c r="B33" s="60" t="s">
        <v>33</v>
      </c>
      <c r="C33" s="43">
        <v>57852.5</v>
      </c>
      <c r="D33" s="44">
        <v>0.64796799999999999</v>
      </c>
      <c r="E33" s="43">
        <v>0</v>
      </c>
      <c r="F33" s="45">
        <v>84.300319999999999</v>
      </c>
      <c r="G33" s="46">
        <v>10.12904</v>
      </c>
      <c r="H33" s="44">
        <v>2.1303329999999998</v>
      </c>
      <c r="I33" s="44">
        <v>3.4099999999999997</v>
      </c>
      <c r="J33" s="59">
        <f t="shared" si="0"/>
        <v>1.2796669999999999</v>
      </c>
      <c r="K33" s="38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38"/>
      <c r="X33" s="38"/>
      <c r="Y33" s="38"/>
      <c r="Z33" s="38"/>
      <c r="AA33" s="38"/>
    </row>
    <row r="34" spans="2:27" customFormat="1" x14ac:dyDescent="0.3">
      <c r="B34" s="60" t="s">
        <v>34</v>
      </c>
      <c r="C34" s="43">
        <v>58141.7</v>
      </c>
      <c r="D34" s="44">
        <v>1.537312</v>
      </c>
      <c r="E34" s="43">
        <v>0</v>
      </c>
      <c r="F34" s="45">
        <v>85.990859999999998</v>
      </c>
      <c r="G34" s="46">
        <v>9.7094199999999997</v>
      </c>
      <c r="H34" s="44">
        <v>2.343467</v>
      </c>
      <c r="I34" s="44">
        <v>3.5633329999999996</v>
      </c>
      <c r="J34" s="59">
        <f t="shared" si="0"/>
        <v>1.2198659999999997</v>
      </c>
      <c r="K34" s="38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38"/>
      <c r="X34" s="38"/>
      <c r="Y34" s="38"/>
      <c r="Z34" s="38"/>
      <c r="AA34" s="38"/>
    </row>
    <row r="35" spans="2:27" customFormat="1" x14ac:dyDescent="0.3">
      <c r="B35" s="60" t="s">
        <v>35</v>
      </c>
      <c r="C35" s="43">
        <v>60037.5</v>
      </c>
      <c r="D35" s="44">
        <v>5.4713919999999998</v>
      </c>
      <c r="E35" s="43">
        <v>0</v>
      </c>
      <c r="F35" s="45">
        <v>86.074299999999994</v>
      </c>
      <c r="G35" s="46">
        <v>9.3368450000000003</v>
      </c>
      <c r="H35" s="44">
        <v>2.611567</v>
      </c>
      <c r="I35" s="44">
        <v>3.773333</v>
      </c>
      <c r="J35" s="59">
        <f t="shared" ref="J35:J66" si="1">I35-H35</f>
        <v>1.1617660000000001</v>
      </c>
      <c r="K35" s="38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38"/>
      <c r="X35" s="38"/>
      <c r="Y35" s="38"/>
      <c r="Z35" s="38"/>
      <c r="AA35" s="38"/>
    </row>
    <row r="36" spans="2:27" customFormat="1" x14ac:dyDescent="0.3">
      <c r="B36" s="60" t="s">
        <v>36</v>
      </c>
      <c r="C36" s="43">
        <v>60220.6</v>
      </c>
      <c r="D36" s="44">
        <v>5.5404270000000002</v>
      </c>
      <c r="E36" s="43">
        <v>0</v>
      </c>
      <c r="F36" s="45">
        <v>87.749949999999998</v>
      </c>
      <c r="G36" s="46">
        <v>9.1469430000000003</v>
      </c>
      <c r="H36" s="44">
        <v>2.8895</v>
      </c>
      <c r="I36" s="44">
        <v>4.2799999999999994</v>
      </c>
      <c r="J36" s="59">
        <f t="shared" si="1"/>
        <v>1.3904999999999994</v>
      </c>
      <c r="K36" s="38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38"/>
      <c r="X36" s="38"/>
      <c r="Y36" s="38"/>
      <c r="Z36" s="38"/>
      <c r="AA36" s="38"/>
    </row>
    <row r="37" spans="2:27" customFormat="1" x14ac:dyDescent="0.3">
      <c r="B37" s="60" t="s">
        <v>37</v>
      </c>
      <c r="C37" s="43">
        <v>60507.9</v>
      </c>
      <c r="D37" s="44">
        <v>4.5899749999999999</v>
      </c>
      <c r="E37" s="43">
        <v>0</v>
      </c>
      <c r="F37" s="45">
        <v>87.195260000000005</v>
      </c>
      <c r="G37" s="46">
        <v>8.7666260000000005</v>
      </c>
      <c r="H37" s="44">
        <v>3.2213669999999999</v>
      </c>
      <c r="I37" s="44">
        <v>4.193333</v>
      </c>
      <c r="J37" s="59">
        <f t="shared" si="1"/>
        <v>0.97196600000000011</v>
      </c>
      <c r="K37" s="38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38"/>
      <c r="X37" s="38"/>
      <c r="Y37" s="38"/>
      <c r="Z37" s="38"/>
      <c r="AA37" s="38"/>
    </row>
    <row r="38" spans="2:27" customFormat="1" x14ac:dyDescent="0.3">
      <c r="B38" s="60" t="s">
        <v>38</v>
      </c>
      <c r="C38" s="43">
        <v>62046.7</v>
      </c>
      <c r="D38" s="44">
        <v>6.7162709999999999</v>
      </c>
      <c r="E38" s="43">
        <v>0</v>
      </c>
      <c r="F38" s="45">
        <v>88.469489999999993</v>
      </c>
      <c r="G38" s="46">
        <v>8.7841330000000006</v>
      </c>
      <c r="H38" s="44">
        <v>3.5944669999999999</v>
      </c>
      <c r="I38" s="44">
        <v>4.0333329999999998</v>
      </c>
      <c r="J38" s="59">
        <f t="shared" si="1"/>
        <v>0.43886599999999998</v>
      </c>
      <c r="K38" s="38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38"/>
      <c r="X38" s="38"/>
      <c r="Y38" s="38"/>
      <c r="Z38" s="38"/>
      <c r="AA38" s="38"/>
    </row>
    <row r="39" spans="2:27" customFormat="1" x14ac:dyDescent="0.3">
      <c r="B39" s="60" t="s">
        <v>39</v>
      </c>
      <c r="C39" s="43">
        <v>61560.6</v>
      </c>
      <c r="D39" s="44">
        <v>2.5369320000000002</v>
      </c>
      <c r="E39" s="43">
        <v>0</v>
      </c>
      <c r="F39" s="45">
        <v>88.379509999999996</v>
      </c>
      <c r="G39" s="46">
        <v>8.7222089999999994</v>
      </c>
      <c r="H39" s="44">
        <v>3.8203330000000002</v>
      </c>
      <c r="I39" s="44">
        <v>4.26</v>
      </c>
      <c r="J39" s="59">
        <f t="shared" si="1"/>
        <v>0.43966699999999959</v>
      </c>
      <c r="K39" s="38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38"/>
      <c r="X39" s="38"/>
      <c r="Y39" s="38"/>
      <c r="Z39" s="38"/>
      <c r="AA39" s="38"/>
    </row>
    <row r="40" spans="2:27" customFormat="1" x14ac:dyDescent="0.3">
      <c r="B40" s="60" t="s">
        <v>40</v>
      </c>
      <c r="C40" s="43">
        <v>63352.1</v>
      </c>
      <c r="D40" s="44">
        <v>5.2000669999999998</v>
      </c>
      <c r="E40" s="43">
        <v>0</v>
      </c>
      <c r="F40" s="45">
        <v>90.027050000000003</v>
      </c>
      <c r="G40" s="46">
        <v>8.4958629999999999</v>
      </c>
      <c r="H40" s="44">
        <v>4.0648330000000001</v>
      </c>
      <c r="I40" s="44">
        <v>4.5699999999999994</v>
      </c>
      <c r="J40" s="59">
        <f t="shared" si="1"/>
        <v>0.50516699999999926</v>
      </c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</row>
    <row r="41" spans="2:27" customFormat="1" x14ac:dyDescent="0.3">
      <c r="B41" s="60" t="s">
        <v>41</v>
      </c>
      <c r="C41" s="43">
        <v>62956.9</v>
      </c>
      <c r="D41" s="44">
        <v>4.047383</v>
      </c>
      <c r="E41" s="43">
        <v>0</v>
      </c>
      <c r="F41" s="45">
        <v>89.512609999999995</v>
      </c>
      <c r="G41" s="46">
        <v>8.3178219999999996</v>
      </c>
      <c r="H41" s="44">
        <v>4.5005000000000006</v>
      </c>
      <c r="I41" s="44">
        <v>4.6566669999999997</v>
      </c>
      <c r="J41" s="59">
        <f t="shared" si="1"/>
        <v>0.15616699999999906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2:27" customFormat="1" x14ac:dyDescent="0.3">
      <c r="B42" s="60" t="s">
        <v>42</v>
      </c>
      <c r="C42" s="43">
        <v>62645.8</v>
      </c>
      <c r="D42" s="44">
        <v>0.96562999999999999</v>
      </c>
      <c r="E42" s="43">
        <v>0</v>
      </c>
      <c r="F42" s="45">
        <v>91.687550000000002</v>
      </c>
      <c r="G42" s="46">
        <v>8.0531869999999994</v>
      </c>
      <c r="H42" s="44">
        <v>4.7247669999999999</v>
      </c>
      <c r="I42" s="44">
        <v>4.5133330000000003</v>
      </c>
      <c r="J42" s="59">
        <f t="shared" si="1"/>
        <v>-0.21143399999999968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</row>
    <row r="43" spans="2:27" customFormat="1" x14ac:dyDescent="0.3">
      <c r="B43" s="60" t="s">
        <v>43</v>
      </c>
      <c r="C43" s="43">
        <v>63028.4</v>
      </c>
      <c r="D43" s="44">
        <v>2.384258</v>
      </c>
      <c r="E43" s="43">
        <v>0</v>
      </c>
      <c r="F43" s="45">
        <v>92.140460000000004</v>
      </c>
      <c r="G43" s="46">
        <v>7.8679819999999996</v>
      </c>
      <c r="H43" s="44">
        <v>4.4799999999999995</v>
      </c>
      <c r="I43" s="44">
        <v>4.3933330000000002</v>
      </c>
      <c r="J43" s="59">
        <f t="shared" si="1"/>
        <v>-8.6666999999999383E-2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</row>
    <row r="44" spans="2:27" customFormat="1" x14ac:dyDescent="0.3">
      <c r="B44" s="60" t="s">
        <v>44</v>
      </c>
      <c r="C44" s="43">
        <v>62625</v>
      </c>
      <c r="D44" s="44">
        <v>-1.147688</v>
      </c>
      <c r="E44" s="43">
        <v>1</v>
      </c>
      <c r="F44" s="45">
        <v>94.304950000000005</v>
      </c>
      <c r="G44" s="46">
        <v>7.6115779999999997</v>
      </c>
      <c r="H44" s="44">
        <v>4.8604659999999997</v>
      </c>
      <c r="I44" s="44">
        <v>4.8166669999999998</v>
      </c>
      <c r="J44" s="59">
        <f t="shared" si="1"/>
        <v>-4.3798999999999921E-2</v>
      </c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</row>
    <row r="45" spans="2:27" customFormat="1" x14ac:dyDescent="0.3">
      <c r="B45" s="60" t="s">
        <v>45</v>
      </c>
      <c r="C45" s="43">
        <v>62564.1</v>
      </c>
      <c r="D45" s="44">
        <v>-0.62390199999999996</v>
      </c>
      <c r="E45" s="43">
        <v>1</v>
      </c>
      <c r="F45" s="45">
        <v>93.746380000000002</v>
      </c>
      <c r="G45" s="46">
        <v>7.6199859999999999</v>
      </c>
      <c r="H45" s="44">
        <v>4.9817999999999998</v>
      </c>
      <c r="I45" s="44">
        <v>4.9666670000000002</v>
      </c>
      <c r="J45" s="59">
        <f t="shared" si="1"/>
        <v>-1.5132999999999619E-2</v>
      </c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</row>
    <row r="46" spans="2:27" customFormat="1" x14ac:dyDescent="0.3">
      <c r="B46" s="60" t="s">
        <v>46</v>
      </c>
      <c r="C46" s="43">
        <v>61689.5</v>
      </c>
      <c r="D46" s="44">
        <v>-1.5265679999999999</v>
      </c>
      <c r="E46" s="43">
        <v>1</v>
      </c>
      <c r="F46" s="45">
        <v>94.348659999999995</v>
      </c>
      <c r="G46" s="46">
        <v>7.9383790000000003</v>
      </c>
      <c r="H46" s="44">
        <v>4.2146669999999995</v>
      </c>
      <c r="I46" s="44">
        <v>5.0333329999999998</v>
      </c>
      <c r="J46" s="59">
        <f t="shared" si="1"/>
        <v>0.81866600000000034</v>
      </c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</row>
    <row r="47" spans="2:27" customFormat="1" x14ac:dyDescent="0.3">
      <c r="B47" s="60" t="s">
        <v>47</v>
      </c>
      <c r="C47" s="43">
        <v>58760.3</v>
      </c>
      <c r="D47" s="44">
        <v>-6.7717210000000003</v>
      </c>
      <c r="E47" s="43">
        <v>1</v>
      </c>
      <c r="F47" s="45">
        <v>93.566699999999997</v>
      </c>
      <c r="G47" s="46">
        <v>8.8966170000000009</v>
      </c>
      <c r="H47" s="44">
        <v>2.0116999999999998</v>
      </c>
      <c r="I47" s="44">
        <v>5.7233330000000002</v>
      </c>
      <c r="J47" s="59">
        <f t="shared" si="1"/>
        <v>3.7116330000000004</v>
      </c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</row>
    <row r="48" spans="2:27" customFormat="1" x14ac:dyDescent="0.3">
      <c r="B48" s="60" t="s">
        <v>48</v>
      </c>
      <c r="C48" s="43">
        <v>60392.6</v>
      </c>
      <c r="D48" s="44">
        <v>-3.5647180000000001</v>
      </c>
      <c r="E48" s="43">
        <v>1</v>
      </c>
      <c r="F48" s="45">
        <v>94.927379999999999</v>
      </c>
      <c r="G48" s="46">
        <v>9.2817559999999997</v>
      </c>
      <c r="H48" s="44">
        <v>1.3106329999999999</v>
      </c>
      <c r="I48" s="44">
        <v>5.35</v>
      </c>
      <c r="J48" s="59">
        <f t="shared" si="1"/>
        <v>4.0393669999999995</v>
      </c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</row>
    <row r="49" spans="2:27" customFormat="1" x14ac:dyDescent="0.3">
      <c r="B49" s="60" t="s">
        <v>49</v>
      </c>
      <c r="C49" s="43">
        <v>59955.4</v>
      </c>
      <c r="D49" s="44">
        <v>-4.1696679999999997</v>
      </c>
      <c r="E49" s="43">
        <v>1</v>
      </c>
      <c r="F49" s="45">
        <v>94.389139999999998</v>
      </c>
      <c r="G49" s="46">
        <v>9.8742490000000007</v>
      </c>
      <c r="H49" s="44">
        <v>0.86919999999999997</v>
      </c>
      <c r="I49" s="44">
        <v>4.6566669999999997</v>
      </c>
      <c r="J49" s="59">
        <f t="shared" si="1"/>
        <v>3.7874669999999995</v>
      </c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</row>
    <row r="50" spans="2:27" customFormat="1" x14ac:dyDescent="0.3">
      <c r="B50" s="60" t="s">
        <v>50</v>
      </c>
      <c r="C50" s="43">
        <v>60031.9</v>
      </c>
      <c r="D50" s="44">
        <v>-2.6869239999999999</v>
      </c>
      <c r="E50" s="43">
        <v>1</v>
      </c>
      <c r="F50" s="45">
        <v>96.189440000000005</v>
      </c>
      <c r="G50" s="46">
        <v>10.40776</v>
      </c>
      <c r="H50" s="44">
        <v>0.72189999999999999</v>
      </c>
      <c r="I50" s="44">
        <v>4.9666670000000002</v>
      </c>
      <c r="J50" s="59">
        <f t="shared" si="1"/>
        <v>4.2447670000000004</v>
      </c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2:27" customFormat="1" x14ac:dyDescent="0.3">
      <c r="B51" s="60" t="s">
        <v>51</v>
      </c>
      <c r="C51" s="43">
        <v>59048.9</v>
      </c>
      <c r="D51" s="44">
        <v>0.491151</v>
      </c>
      <c r="E51" s="43">
        <v>1</v>
      </c>
      <c r="F51" s="45">
        <v>96.402370000000005</v>
      </c>
      <c r="G51" s="46">
        <v>11.28037</v>
      </c>
      <c r="H51" s="44">
        <v>0.66213330000000004</v>
      </c>
      <c r="I51" s="44">
        <v>6.2399999999999993</v>
      </c>
      <c r="J51" s="59">
        <f t="shared" si="1"/>
        <v>5.5778666999999995</v>
      </c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</row>
    <row r="52" spans="2:27" customFormat="1" x14ac:dyDescent="0.3">
      <c r="B52" s="60" t="s">
        <v>52</v>
      </c>
      <c r="C52" s="43">
        <v>57244.7</v>
      </c>
      <c r="D52" s="44">
        <v>-5.2123840000000001</v>
      </c>
      <c r="E52" s="43">
        <v>1</v>
      </c>
      <c r="F52" s="45">
        <v>99.82884</v>
      </c>
      <c r="G52" s="46">
        <v>12.21823</v>
      </c>
      <c r="H52" s="44">
        <v>0.68626670000000001</v>
      </c>
      <c r="I52" s="44">
        <v>8.3000000000000007</v>
      </c>
      <c r="J52" s="59">
        <f t="shared" si="1"/>
        <v>7.6137333000000007</v>
      </c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</row>
    <row r="53" spans="2:27" customFormat="1" x14ac:dyDescent="0.3">
      <c r="B53" s="60" t="s">
        <v>53</v>
      </c>
      <c r="C53" s="43">
        <v>55235.7</v>
      </c>
      <c r="D53" s="44">
        <v>-7.8719659999999996</v>
      </c>
      <c r="E53" s="43">
        <v>1</v>
      </c>
      <c r="F53" s="45">
        <v>99.612459999999999</v>
      </c>
      <c r="G53" s="46">
        <v>13.086819999999999</v>
      </c>
      <c r="H53" s="44">
        <v>0.87493339999999997</v>
      </c>
      <c r="I53" s="44">
        <v>10.793329999999999</v>
      </c>
      <c r="J53" s="59">
        <f t="shared" si="1"/>
        <v>9.9183965999999995</v>
      </c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</row>
    <row r="54" spans="2:27" customFormat="1" x14ac:dyDescent="0.3">
      <c r="B54" s="60" t="s">
        <v>54</v>
      </c>
      <c r="C54" s="43">
        <v>54585.599999999999</v>
      </c>
      <c r="D54" s="44">
        <v>-9.0723760000000002</v>
      </c>
      <c r="E54" s="43">
        <v>1</v>
      </c>
      <c r="F54" s="45">
        <v>101.0946</v>
      </c>
      <c r="G54" s="46">
        <v>14.283289999999999</v>
      </c>
      <c r="H54" s="44">
        <v>1.020467</v>
      </c>
      <c r="I54" s="44">
        <v>11.033329999999999</v>
      </c>
      <c r="J54" s="59">
        <f t="shared" si="1"/>
        <v>10.012862999999999</v>
      </c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2:27" customFormat="1" x14ac:dyDescent="0.3">
      <c r="B55" s="60" t="s">
        <v>55</v>
      </c>
      <c r="C55" s="43">
        <v>52995.6</v>
      </c>
      <c r="D55" s="44">
        <v>-10.251344</v>
      </c>
      <c r="E55" s="43">
        <v>1</v>
      </c>
      <c r="F55" s="45">
        <v>100.9284</v>
      </c>
      <c r="G55" s="46">
        <v>15.46865</v>
      </c>
      <c r="H55" s="44">
        <v>1.0931329999999999</v>
      </c>
      <c r="I55" s="44">
        <v>11.856669999999999</v>
      </c>
      <c r="J55" s="59">
        <f t="shared" si="1"/>
        <v>10.763536999999999</v>
      </c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</row>
    <row r="56" spans="2:27" customFormat="1" x14ac:dyDescent="0.3">
      <c r="B56" s="60" t="s">
        <v>56</v>
      </c>
      <c r="C56" s="43">
        <v>52184.9</v>
      </c>
      <c r="D56" s="44">
        <v>-8.8389209999999991</v>
      </c>
      <c r="E56" s="43">
        <v>1</v>
      </c>
      <c r="F56" s="45">
        <v>103.3408</v>
      </c>
      <c r="G56" s="46">
        <v>16.803840000000001</v>
      </c>
      <c r="H56" s="44">
        <v>1.4116329999999999</v>
      </c>
      <c r="I56" s="44">
        <v>15.496670000000002</v>
      </c>
      <c r="J56" s="59">
        <f t="shared" si="1"/>
        <v>14.085037000000002</v>
      </c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</row>
    <row r="57" spans="2:27" customFormat="1" x14ac:dyDescent="0.3">
      <c r="B57" s="60" t="s">
        <v>57</v>
      </c>
      <c r="C57" s="43">
        <v>51107.5</v>
      </c>
      <c r="D57" s="44">
        <v>-7.4737979999999995</v>
      </c>
      <c r="E57" s="43">
        <v>1</v>
      </c>
      <c r="F57" s="45">
        <v>101.9811</v>
      </c>
      <c r="G57" s="46">
        <v>18.538160000000001</v>
      </c>
      <c r="H57" s="44">
        <v>1.5620669999999999</v>
      </c>
      <c r="I57" s="44">
        <v>16.61</v>
      </c>
      <c r="J57" s="59">
        <f t="shared" si="1"/>
        <v>15.047933</v>
      </c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2:27" customFormat="1" x14ac:dyDescent="0.3">
      <c r="B58" s="60" t="s">
        <v>58</v>
      </c>
      <c r="C58" s="43">
        <v>49063.5</v>
      </c>
      <c r="D58" s="44">
        <v>-10.116410999999999</v>
      </c>
      <c r="E58" s="43">
        <v>1</v>
      </c>
      <c r="F58" s="45">
        <v>103.9055</v>
      </c>
      <c r="G58" s="46">
        <v>20.68112</v>
      </c>
      <c r="H58" s="44">
        <v>1.4955670000000001</v>
      </c>
      <c r="I58" s="44">
        <v>19.033329999999999</v>
      </c>
      <c r="J58" s="59">
        <f t="shared" si="1"/>
        <v>17.537762999999998</v>
      </c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2:27" customFormat="1" x14ac:dyDescent="0.3">
      <c r="B59" s="60" t="s">
        <v>59</v>
      </c>
      <c r="C59" s="43">
        <v>48557.7</v>
      </c>
      <c r="D59" s="44">
        <v>-8.3740800000000011</v>
      </c>
      <c r="E59" s="43">
        <v>1</v>
      </c>
      <c r="F59" s="45">
        <v>102.97580000000001</v>
      </c>
      <c r="G59" s="46">
        <v>22.10999</v>
      </c>
      <c r="H59" s="44">
        <v>1.0429999999999999</v>
      </c>
      <c r="I59" s="44">
        <v>24.73667</v>
      </c>
      <c r="J59" s="59">
        <f t="shared" si="1"/>
        <v>23.693670000000001</v>
      </c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2:27" customFormat="1" x14ac:dyDescent="0.3">
      <c r="B60" s="60" t="s">
        <v>60</v>
      </c>
      <c r="C60" s="43">
        <v>47656.2</v>
      </c>
      <c r="D60" s="44">
        <v>-8.6782029999999999</v>
      </c>
      <c r="E60" s="43">
        <v>1</v>
      </c>
      <c r="F60" s="45">
        <v>104.9242</v>
      </c>
      <c r="G60" s="46">
        <v>24.05237</v>
      </c>
      <c r="H60" s="44">
        <v>0.69603340000000002</v>
      </c>
      <c r="I60" s="44">
        <v>25.4</v>
      </c>
      <c r="J60" s="59">
        <f t="shared" si="1"/>
        <v>24.703966599999998</v>
      </c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2:27" customFormat="1" x14ac:dyDescent="0.3">
      <c r="B61" s="60" t="s">
        <v>61</v>
      </c>
      <c r="C61" s="43">
        <v>47058.7</v>
      </c>
      <c r="D61" s="44">
        <v>-7.9222780000000004</v>
      </c>
      <c r="E61" s="43">
        <v>0</v>
      </c>
      <c r="F61" s="45">
        <v>103.331</v>
      </c>
      <c r="G61" s="46">
        <v>25.50891</v>
      </c>
      <c r="H61" s="44">
        <v>0.35856669999999996</v>
      </c>
      <c r="I61" s="44">
        <v>23.69</v>
      </c>
      <c r="J61" s="59">
        <f t="shared" si="1"/>
        <v>23.3314333</v>
      </c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2:27" customFormat="1" x14ac:dyDescent="0.3">
      <c r="B62" s="60" t="s">
        <v>62</v>
      </c>
      <c r="C62" s="43">
        <v>47053.9</v>
      </c>
      <c r="D62" s="44">
        <v>-4.0959599999999998</v>
      </c>
      <c r="E62" s="43">
        <v>0</v>
      </c>
      <c r="F62" s="45">
        <v>105.0834</v>
      </c>
      <c r="G62" s="46">
        <v>26.09545</v>
      </c>
      <c r="H62" s="44">
        <v>0.19513330000000001</v>
      </c>
      <c r="I62" s="44">
        <v>16.163330000000002</v>
      </c>
      <c r="J62" s="59">
        <f t="shared" si="1"/>
        <v>15.968196700000002</v>
      </c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2:27" customFormat="1" x14ac:dyDescent="0.3">
      <c r="B63" s="60" t="s">
        <v>63</v>
      </c>
      <c r="C63" s="43">
        <v>46020.7</v>
      </c>
      <c r="D63" s="44">
        <v>-5.2246730000000001</v>
      </c>
      <c r="E63" s="43">
        <v>0</v>
      </c>
      <c r="F63" s="45">
        <v>102.994</v>
      </c>
      <c r="G63" s="46">
        <v>26.832699999999999</v>
      </c>
      <c r="H63" s="44">
        <v>0.21146670000000001</v>
      </c>
      <c r="I63" s="44">
        <v>11.143330000000001</v>
      </c>
      <c r="J63" s="59">
        <f t="shared" si="1"/>
        <v>10.9318633</v>
      </c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</row>
    <row r="64" spans="2:27" customFormat="1" x14ac:dyDescent="0.3">
      <c r="B64" s="60" t="s">
        <v>64</v>
      </c>
      <c r="C64" s="43">
        <v>46050.2</v>
      </c>
      <c r="D64" s="44">
        <v>-3.3699270000000006</v>
      </c>
      <c r="E64" s="43">
        <v>0</v>
      </c>
      <c r="F64" s="45">
        <v>104.425</v>
      </c>
      <c r="G64" s="46">
        <v>27.593540000000001</v>
      </c>
      <c r="H64" s="44">
        <v>0.20679999999999998</v>
      </c>
      <c r="I64" s="44">
        <v>10.24</v>
      </c>
      <c r="J64" s="59">
        <f t="shared" si="1"/>
        <v>10.033200000000001</v>
      </c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</row>
    <row r="65" spans="2:27" customFormat="1" x14ac:dyDescent="0.3">
      <c r="B65" s="60" t="s">
        <v>65</v>
      </c>
      <c r="C65" s="43">
        <v>46245.1</v>
      </c>
      <c r="D65" s="44">
        <v>-1.728726</v>
      </c>
      <c r="E65" s="43">
        <v>0</v>
      </c>
      <c r="F65" s="45">
        <v>102.2675</v>
      </c>
      <c r="G65" s="46">
        <v>27.832139999999999</v>
      </c>
      <c r="H65" s="44">
        <v>0.2235</v>
      </c>
      <c r="I65" s="44">
        <v>10.23</v>
      </c>
      <c r="J65" s="59">
        <f t="shared" si="1"/>
        <v>10.006500000000001</v>
      </c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</row>
    <row r="66" spans="2:27" customFormat="1" x14ac:dyDescent="0.3">
      <c r="B66" s="60" t="s">
        <v>66</v>
      </c>
      <c r="C66" s="43">
        <v>45960.9</v>
      </c>
      <c r="D66" s="44">
        <v>-2.3228269999999998</v>
      </c>
      <c r="E66" s="43">
        <v>0</v>
      </c>
      <c r="F66" s="45">
        <v>102.78870000000001</v>
      </c>
      <c r="G66" s="46">
        <v>27.60746</v>
      </c>
      <c r="H66" s="44">
        <v>0.2409</v>
      </c>
      <c r="I66" s="44">
        <v>8.603333000000001</v>
      </c>
      <c r="J66" s="59">
        <f t="shared" si="1"/>
        <v>8.3624330000000011</v>
      </c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</row>
    <row r="67" spans="2:27" customFormat="1" x14ac:dyDescent="0.3">
      <c r="B67" s="60" t="s">
        <v>67</v>
      </c>
      <c r="C67" s="43">
        <v>46319.3</v>
      </c>
      <c r="D67" s="44">
        <v>0.64883000000000002</v>
      </c>
      <c r="E67" s="43">
        <v>0</v>
      </c>
      <c r="F67" s="45">
        <v>101.63249999999999</v>
      </c>
      <c r="G67" s="46">
        <v>26.913440000000001</v>
      </c>
      <c r="H67" s="44">
        <v>0.29513329999999999</v>
      </c>
      <c r="I67" s="44">
        <v>7.5933329999999994</v>
      </c>
      <c r="J67" s="59">
        <f t="shared" ref="J67:J90" si="2">I67-H67</f>
        <v>7.2981996999999996</v>
      </c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</row>
    <row r="68" spans="2:27" customFormat="1" x14ac:dyDescent="0.3">
      <c r="B68" s="60" t="s">
        <v>68</v>
      </c>
      <c r="C68" s="43">
        <v>46235.3</v>
      </c>
      <c r="D68" s="44">
        <v>0.40193199999999996</v>
      </c>
      <c r="E68" s="43">
        <v>0</v>
      </c>
      <c r="F68" s="45">
        <v>102.893</v>
      </c>
      <c r="G68" s="46">
        <v>26.915700000000001</v>
      </c>
      <c r="H68" s="44">
        <v>0.29856670000000002</v>
      </c>
      <c r="I68" s="44">
        <v>6.17</v>
      </c>
      <c r="J68" s="59">
        <f t="shared" si="2"/>
        <v>5.8714332999999996</v>
      </c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</row>
    <row r="69" spans="2:27" customFormat="1" x14ac:dyDescent="0.3">
      <c r="B69" s="60" t="s">
        <v>69</v>
      </c>
      <c r="C69" s="43">
        <v>46833.2</v>
      </c>
      <c r="D69" s="44">
        <v>1.271601</v>
      </c>
      <c r="E69" s="43">
        <v>0</v>
      </c>
      <c r="F69" s="45">
        <v>101.64830000000001</v>
      </c>
      <c r="G69" s="46">
        <v>26.239660000000001</v>
      </c>
      <c r="H69" s="44">
        <v>0.16456670000000001</v>
      </c>
      <c r="I69" s="44">
        <v>6.0266669999999998</v>
      </c>
      <c r="J69" s="59">
        <f t="shared" si="2"/>
        <v>5.8621002999999998</v>
      </c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</row>
    <row r="70" spans="2:27" customFormat="1" x14ac:dyDescent="0.3">
      <c r="B70" s="60" t="s">
        <v>70</v>
      </c>
      <c r="C70" s="43">
        <v>46312.3</v>
      </c>
      <c r="D70" s="44">
        <v>0.76455799999999996</v>
      </c>
      <c r="E70" s="43">
        <v>0</v>
      </c>
      <c r="F70" s="45">
        <v>100.893</v>
      </c>
      <c r="G70" s="46">
        <v>25.88824</v>
      </c>
      <c r="H70" s="44">
        <v>8.1466670000000005E-2</v>
      </c>
      <c r="I70" s="44">
        <v>7.9266670000000001</v>
      </c>
      <c r="J70" s="59">
        <f t="shared" si="2"/>
        <v>7.8452003299999999</v>
      </c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</row>
    <row r="71" spans="2:27" customFormat="1" x14ac:dyDescent="0.3">
      <c r="B71" s="60" t="s">
        <v>71</v>
      </c>
      <c r="C71" s="43">
        <v>46486.1</v>
      </c>
      <c r="D71" s="44">
        <v>0.36009000000000002</v>
      </c>
      <c r="E71" s="43">
        <v>1</v>
      </c>
      <c r="F71" s="45">
        <v>99.215850000000003</v>
      </c>
      <c r="G71" s="46">
        <v>25.683789999999998</v>
      </c>
      <c r="H71" s="44">
        <v>4.6033329999999997E-2</v>
      </c>
      <c r="I71" s="44">
        <v>9.9066669999999988</v>
      </c>
      <c r="J71" s="59">
        <f t="shared" si="2"/>
        <v>9.8606336699999986</v>
      </c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</row>
    <row r="72" spans="2:27" customFormat="1" x14ac:dyDescent="0.3">
      <c r="B72" s="60" t="s">
        <v>72</v>
      </c>
      <c r="C72" s="43">
        <v>46512</v>
      </c>
      <c r="D72" s="44">
        <v>0.59848599999999996</v>
      </c>
      <c r="E72" s="43">
        <v>1</v>
      </c>
      <c r="F72" s="45">
        <v>100.69459999999999</v>
      </c>
      <c r="G72" s="46">
        <v>24.99249</v>
      </c>
      <c r="H72" s="44">
        <v>-6.533334E-3</v>
      </c>
      <c r="I72" s="44">
        <v>11.459999999999999</v>
      </c>
      <c r="J72" s="59">
        <f t="shared" si="2"/>
        <v>11.466533333999999</v>
      </c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</row>
    <row r="73" spans="2:27" customFormat="1" x14ac:dyDescent="0.3">
      <c r="B73" s="60" t="s">
        <v>73</v>
      </c>
      <c r="C73" s="43">
        <v>45598.7</v>
      </c>
      <c r="D73" s="44">
        <v>-2.636028</v>
      </c>
      <c r="E73" s="43">
        <v>1</v>
      </c>
      <c r="F73" s="45">
        <v>99.812380000000005</v>
      </c>
      <c r="G73" s="46">
        <v>24.7531</v>
      </c>
      <c r="H73" s="44">
        <v>-2.7799999999999998E-2</v>
      </c>
      <c r="I73" s="44">
        <v>9.4</v>
      </c>
      <c r="J73" s="59">
        <f t="shared" si="2"/>
        <v>9.4277999999999995</v>
      </c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</row>
    <row r="74" spans="2:27" customFormat="1" x14ac:dyDescent="0.3">
      <c r="B74" s="60" t="s">
        <v>74</v>
      </c>
      <c r="C74" s="43">
        <v>46172.2</v>
      </c>
      <c r="D74" s="44">
        <v>-0.30258199999999996</v>
      </c>
      <c r="E74" s="43">
        <v>1</v>
      </c>
      <c r="F74" s="45">
        <v>100.27719999999999</v>
      </c>
      <c r="G74" s="46">
        <v>24.16236</v>
      </c>
      <c r="H74" s="44">
        <v>-8.9166660000000009E-2</v>
      </c>
      <c r="I74" s="44">
        <v>7.8100000000000005</v>
      </c>
      <c r="J74" s="59">
        <f t="shared" si="2"/>
        <v>7.8991666600000006</v>
      </c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</row>
    <row r="75" spans="2:27" customFormat="1" x14ac:dyDescent="0.3">
      <c r="B75" s="60" t="s">
        <v>75</v>
      </c>
      <c r="C75" s="43">
        <v>46187.199999999997</v>
      </c>
      <c r="D75" s="44">
        <v>-0.64308100000000001</v>
      </c>
      <c r="E75" s="43">
        <v>1</v>
      </c>
      <c r="F75" s="45">
        <v>98.301919999999996</v>
      </c>
      <c r="G75" s="46">
        <v>23.95975</v>
      </c>
      <c r="H75" s="44">
        <v>-0.1860667</v>
      </c>
      <c r="I75" s="44">
        <v>9.5366669999999996</v>
      </c>
      <c r="J75" s="59">
        <f t="shared" si="2"/>
        <v>9.7227336999999991</v>
      </c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</row>
    <row r="76" spans="2:27" customFormat="1" x14ac:dyDescent="0.3">
      <c r="B76" s="60" t="s">
        <v>76</v>
      </c>
      <c r="C76" s="43">
        <v>45902.8</v>
      </c>
      <c r="D76" s="44">
        <v>-1.3099259999999999</v>
      </c>
      <c r="E76" s="43">
        <v>1</v>
      </c>
      <c r="F76" s="45">
        <v>99.741590000000002</v>
      </c>
      <c r="G76" s="46">
        <v>23.660070000000001</v>
      </c>
      <c r="H76" s="44">
        <v>-0.2581</v>
      </c>
      <c r="I76" s="44">
        <v>8.1966669999999997</v>
      </c>
      <c r="J76" s="59">
        <f t="shared" si="2"/>
        <v>8.4547670000000004</v>
      </c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</row>
    <row r="77" spans="2:27" customFormat="1" x14ac:dyDescent="0.3">
      <c r="B77" s="60" t="s">
        <v>77</v>
      </c>
      <c r="C77" s="43">
        <v>46046.5</v>
      </c>
      <c r="D77" s="44">
        <v>0.98206599999999999</v>
      </c>
      <c r="E77" s="43">
        <v>1</v>
      </c>
      <c r="F77" s="45">
        <v>98.827219999999997</v>
      </c>
      <c r="G77" s="46">
        <v>23.386790000000001</v>
      </c>
      <c r="H77" s="44">
        <v>-0.29810000000000003</v>
      </c>
      <c r="I77" s="44">
        <v>8.1733330000000013</v>
      </c>
      <c r="J77" s="59">
        <f t="shared" si="2"/>
        <v>8.4714330000000011</v>
      </c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</row>
    <row r="78" spans="2:27" customFormat="1" x14ac:dyDescent="0.3">
      <c r="B78" s="60" t="s">
        <v>78</v>
      </c>
      <c r="C78" s="43">
        <v>46154.8</v>
      </c>
      <c r="D78" s="44">
        <v>-3.7686000000000004E-2</v>
      </c>
      <c r="E78" s="43">
        <v>0</v>
      </c>
      <c r="F78" s="45">
        <v>99.826639999999998</v>
      </c>
      <c r="G78" s="46">
        <v>23.14819</v>
      </c>
      <c r="H78" s="44">
        <v>-0.3125</v>
      </c>
      <c r="I78" s="44">
        <v>7.5333330000000007</v>
      </c>
      <c r="J78" s="59">
        <f t="shared" si="2"/>
        <v>7.8458330000000007</v>
      </c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</row>
    <row r="79" spans="2:27" customFormat="1" x14ac:dyDescent="0.3">
      <c r="B79" s="60" t="s">
        <v>79</v>
      </c>
      <c r="C79" s="43">
        <v>46169.3</v>
      </c>
      <c r="D79" s="44">
        <v>-3.8744000000000001E-2</v>
      </c>
      <c r="E79" s="43">
        <v>0</v>
      </c>
      <c r="F79" s="45">
        <v>99.681539999999998</v>
      </c>
      <c r="G79" s="46">
        <v>22.333100000000002</v>
      </c>
      <c r="H79" s="44">
        <v>-0.32780000000000004</v>
      </c>
      <c r="I79" s="44">
        <v>7.2433330000000007</v>
      </c>
      <c r="J79" s="59">
        <f t="shared" si="2"/>
        <v>7.5711330000000006</v>
      </c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</row>
    <row r="80" spans="2:27" customFormat="1" x14ac:dyDescent="0.3">
      <c r="B80" s="60" t="s">
        <v>80</v>
      </c>
      <c r="C80" s="43">
        <v>46699.8</v>
      </c>
      <c r="D80" s="44">
        <v>1.7364480000000002</v>
      </c>
      <c r="E80" s="43">
        <v>0</v>
      </c>
      <c r="F80" s="45">
        <v>101.0217</v>
      </c>
      <c r="G80" s="46">
        <v>21.749300000000002</v>
      </c>
      <c r="H80" s="44">
        <v>-0.3299667</v>
      </c>
      <c r="I80" s="44">
        <v>6.1066670000000007</v>
      </c>
      <c r="J80" s="59">
        <f t="shared" si="2"/>
        <v>6.4366337000000007</v>
      </c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</row>
    <row r="81" spans="2:27" customFormat="1" x14ac:dyDescent="0.3">
      <c r="B81" s="60" t="s">
        <v>81</v>
      </c>
      <c r="C81" s="43">
        <v>46900.2</v>
      </c>
      <c r="D81" s="44">
        <v>1.853999</v>
      </c>
      <c r="E81" s="43">
        <v>0</v>
      </c>
      <c r="F81" s="45">
        <v>99.781639999999996</v>
      </c>
      <c r="G81" s="46">
        <v>21.026810000000001</v>
      </c>
      <c r="H81" s="44">
        <v>-0.32963329999999996</v>
      </c>
      <c r="I81" s="44">
        <v>5.48</v>
      </c>
      <c r="J81" s="59">
        <f t="shared" si="2"/>
        <v>5.8096333000000007</v>
      </c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</row>
    <row r="82" spans="2:27" customFormat="1" x14ac:dyDescent="0.3">
      <c r="B82" s="60" t="s">
        <v>82</v>
      </c>
      <c r="C82" s="43">
        <v>47189.5</v>
      </c>
      <c r="D82" s="44">
        <v>2.2419509999999998</v>
      </c>
      <c r="E82" s="43">
        <v>0</v>
      </c>
      <c r="F82" s="45">
        <v>100.6605</v>
      </c>
      <c r="G82" s="46">
        <v>20.839020000000001</v>
      </c>
      <c r="H82" s="44">
        <v>-0.32880000000000004</v>
      </c>
      <c r="I82" s="44">
        <v>5.0833330000000005</v>
      </c>
      <c r="J82" s="59">
        <f t="shared" si="2"/>
        <v>5.4121330000000007</v>
      </c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</row>
    <row r="83" spans="2:27" customFormat="1" x14ac:dyDescent="0.3">
      <c r="B83" s="60" t="s">
        <v>83</v>
      </c>
      <c r="C83" s="43">
        <v>47418.1</v>
      </c>
      <c r="D83" s="44">
        <v>2.704863</v>
      </c>
      <c r="E83" s="43">
        <v>0</v>
      </c>
      <c r="F83" s="45">
        <v>99.564639999999997</v>
      </c>
      <c r="G83" s="46">
        <v>20.13015</v>
      </c>
      <c r="H83" s="44">
        <v>-0.32829999999999998</v>
      </c>
      <c r="I83" s="44">
        <v>4.0666669999999998</v>
      </c>
      <c r="J83" s="59">
        <f t="shared" si="2"/>
        <v>4.3949669999999994</v>
      </c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</row>
    <row r="84" spans="2:27" customFormat="1" x14ac:dyDescent="0.3">
      <c r="B84" s="60" t="s">
        <v>84</v>
      </c>
      <c r="C84" s="43">
        <v>47336.7</v>
      </c>
      <c r="D84" s="44">
        <v>1.3636699999999999</v>
      </c>
      <c r="E84" s="43">
        <v>0</v>
      </c>
      <c r="F84" s="45">
        <v>101.56480000000001</v>
      </c>
      <c r="G84" s="46">
        <v>19.565999999999999</v>
      </c>
      <c r="H84" s="44">
        <v>-0.3252333</v>
      </c>
      <c r="I84" s="44">
        <v>4.24</v>
      </c>
      <c r="J84" s="59">
        <f t="shared" si="2"/>
        <v>4.5652333</v>
      </c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</row>
    <row r="85" spans="2:27" customFormat="1" x14ac:dyDescent="0.3">
      <c r="B85" s="60" t="s">
        <v>85</v>
      </c>
      <c r="C85" s="43">
        <v>47770.1</v>
      </c>
      <c r="D85" s="44">
        <v>1.8547589999999998</v>
      </c>
      <c r="E85" s="43">
        <v>0</v>
      </c>
      <c r="F85" s="45">
        <v>100.7509</v>
      </c>
      <c r="G85" s="46">
        <v>19.039459999999998</v>
      </c>
      <c r="H85" s="44">
        <v>-0.31950000000000001</v>
      </c>
      <c r="I85" s="44">
        <v>4.0766669999999996</v>
      </c>
      <c r="J85" s="59">
        <f t="shared" si="2"/>
        <v>4.3961669999999993</v>
      </c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</row>
    <row r="86" spans="2:27" customFormat="1" x14ac:dyDescent="0.3">
      <c r="B86" s="60" t="s">
        <v>86</v>
      </c>
      <c r="C86" s="43">
        <v>48039.9</v>
      </c>
      <c r="D86" s="44">
        <v>1.8021120000000002</v>
      </c>
      <c r="E86" s="43">
        <v>1</v>
      </c>
      <c r="F86" s="45">
        <v>101.7747</v>
      </c>
      <c r="G86" s="46">
        <v>18.429670000000002</v>
      </c>
      <c r="H86" s="44">
        <v>-0.31533329999999998</v>
      </c>
      <c r="I86" s="44">
        <v>4.3566669999999998</v>
      </c>
      <c r="J86" s="59">
        <f t="shared" si="2"/>
        <v>4.6720002999999997</v>
      </c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</row>
    <row r="87" spans="2:27" customFormat="1" x14ac:dyDescent="0.3">
      <c r="B87" s="60" t="s">
        <v>87</v>
      </c>
      <c r="C87" s="43">
        <v>48155.6</v>
      </c>
      <c r="D87" s="44">
        <v>1.555382</v>
      </c>
      <c r="E87" s="43">
        <v>1</v>
      </c>
      <c r="F87" s="45">
        <v>100.23050000000001</v>
      </c>
      <c r="G87" s="46">
        <v>18.215119999999999</v>
      </c>
      <c r="H87" s="44">
        <v>-0.30853330000000001</v>
      </c>
      <c r="I87" s="44">
        <v>3.9366669999999999</v>
      </c>
      <c r="J87" s="59">
        <f t="shared" si="2"/>
        <v>4.2452002999999996</v>
      </c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</row>
    <row r="88" spans="2:27" customFormat="1" x14ac:dyDescent="0.3">
      <c r="B88" s="60" t="s">
        <v>88</v>
      </c>
      <c r="C88" s="43">
        <v>48650.8</v>
      </c>
      <c r="D88" s="44">
        <v>2.7762229999999999</v>
      </c>
      <c r="E88" s="43">
        <v>1</v>
      </c>
      <c r="F88" s="45">
        <v>101.89190000000001</v>
      </c>
      <c r="G88" s="46">
        <v>17.422989999999999</v>
      </c>
      <c r="H88" s="44">
        <v>-0.31710000000000005</v>
      </c>
      <c r="I88" s="44">
        <v>3.1533329999999999</v>
      </c>
      <c r="J88" s="59">
        <f t="shared" si="2"/>
        <v>3.4704329999999999</v>
      </c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</row>
    <row r="89" spans="2:27" customFormat="1" x14ac:dyDescent="0.3">
      <c r="B89" s="60" t="s">
        <v>89</v>
      </c>
      <c r="C89" s="43">
        <v>48850.5</v>
      </c>
      <c r="D89" s="44">
        <v>2.2617880000000001</v>
      </c>
      <c r="E89" s="43">
        <v>1</v>
      </c>
      <c r="F89" s="45">
        <v>100.6844</v>
      </c>
      <c r="G89" s="46">
        <v>17.05227</v>
      </c>
      <c r="H89" s="50">
        <v>-0.39673330000000001</v>
      </c>
      <c r="I89" s="50">
        <v>1.8800000000000001</v>
      </c>
      <c r="J89" s="59">
        <f t="shared" si="2"/>
        <v>2.2767333000000001</v>
      </c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</row>
    <row r="90" spans="2:27" customFormat="1" ht="15.65" thickBot="1" x14ac:dyDescent="0.35">
      <c r="B90" s="62" t="s">
        <v>90</v>
      </c>
      <c r="C90" s="63">
        <v>48514.6</v>
      </c>
      <c r="D90" s="64">
        <v>0.98804099999999995</v>
      </c>
      <c r="E90" s="63">
        <v>1</v>
      </c>
      <c r="F90" s="65">
        <v>101.8695</v>
      </c>
      <c r="G90" s="66">
        <v>16.557089999999999</v>
      </c>
      <c r="H90" s="64">
        <v>-0.40296669999999996</v>
      </c>
      <c r="I90" s="64">
        <v>1.3733329999999999</v>
      </c>
      <c r="J90" s="67">
        <f t="shared" si="2"/>
        <v>1.7762996999999998</v>
      </c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</row>
    <row r="91" spans="2:27" x14ac:dyDescent="0.3"/>
    <row r="92" spans="2:27" hidden="1" x14ac:dyDescent="0.3"/>
    <row r="93" spans="2:27" hidden="1" x14ac:dyDescent="0.3"/>
    <row r="94" spans="2:27" hidden="1" x14ac:dyDescent="0.3"/>
    <row r="95" spans="2:27" hidden="1" x14ac:dyDescent="0.3"/>
    <row r="96" spans="2:27" hidden="1" x14ac:dyDescent="0.3"/>
    <row r="97" spans="8:9" hidden="1" x14ac:dyDescent="0.3"/>
    <row r="98" spans="8:9" hidden="1" x14ac:dyDescent="0.3"/>
    <row r="99" spans="8:9" hidden="1" x14ac:dyDescent="0.3"/>
    <row r="100" spans="8:9" hidden="1" x14ac:dyDescent="0.3"/>
    <row r="101" spans="8:9" hidden="1" x14ac:dyDescent="0.3"/>
    <row r="102" spans="8:9" hidden="1" x14ac:dyDescent="0.3"/>
    <row r="103" spans="8:9" hidden="1" x14ac:dyDescent="0.3"/>
    <row r="104" spans="8:9" hidden="1" x14ac:dyDescent="0.3"/>
    <row r="105" spans="8:9" hidden="1" x14ac:dyDescent="0.3"/>
    <row r="106" spans="8:9" hidden="1" x14ac:dyDescent="0.3">
      <c r="H106" s="51"/>
      <c r="I106" s="51"/>
    </row>
    <row r="107" spans="8:9" hidden="1" x14ac:dyDescent="0.3">
      <c r="H107" s="51"/>
      <c r="I107" s="51"/>
    </row>
    <row r="108" spans="8:9" hidden="1" x14ac:dyDescent="0.3">
      <c r="H108" s="51"/>
      <c r="I108" s="51"/>
    </row>
    <row r="109" spans="8:9" hidden="1" x14ac:dyDescent="0.3">
      <c r="H109" s="51"/>
      <c r="I109" s="51"/>
    </row>
    <row r="110" spans="8:9" hidden="1" x14ac:dyDescent="0.3">
      <c r="H110" s="51"/>
      <c r="I110" s="51"/>
    </row>
    <row r="111" spans="8:9" hidden="1" x14ac:dyDescent="0.3">
      <c r="H111" s="51"/>
      <c r="I111" s="51"/>
    </row>
    <row r="112" spans="8:9" hidden="1" x14ac:dyDescent="0.3">
      <c r="H112" s="51"/>
      <c r="I112" s="51"/>
    </row>
    <row r="113" spans="8:9" hidden="1" x14ac:dyDescent="0.3">
      <c r="H113" s="51"/>
      <c r="I113" s="51"/>
    </row>
    <row r="114" spans="8:9" hidden="1" x14ac:dyDescent="0.3">
      <c r="H114" s="51"/>
      <c r="I114" s="51"/>
    </row>
    <row r="115" spans="8:9" hidden="1" x14ac:dyDescent="0.3">
      <c r="H115" s="51"/>
      <c r="I115" s="51"/>
    </row>
    <row r="116" spans="8:9" hidden="1" x14ac:dyDescent="0.3">
      <c r="H116" s="51"/>
      <c r="I116" s="51"/>
    </row>
    <row r="117" spans="8:9" hidden="1" x14ac:dyDescent="0.3">
      <c r="H117" s="51"/>
      <c r="I117" s="51"/>
    </row>
    <row r="118" spans="8:9" hidden="1" x14ac:dyDescent="0.3">
      <c r="H118" s="51"/>
      <c r="I118" s="51"/>
    </row>
    <row r="119" spans="8:9" hidden="1" x14ac:dyDescent="0.3">
      <c r="H119" s="51"/>
      <c r="I119" s="51"/>
    </row>
    <row r="120" spans="8:9" hidden="1" x14ac:dyDescent="0.3">
      <c r="H120" s="51"/>
      <c r="I120" s="51"/>
    </row>
    <row r="121" spans="8:9" hidden="1" x14ac:dyDescent="0.3">
      <c r="H121" s="51"/>
      <c r="I121" s="51"/>
    </row>
    <row r="122" spans="8:9" hidden="1" x14ac:dyDescent="0.3">
      <c r="H122" s="51"/>
      <c r="I122" s="51"/>
    </row>
    <row r="123" spans="8:9" hidden="1" x14ac:dyDescent="0.3">
      <c r="H123" s="51"/>
      <c r="I123" s="51"/>
    </row>
    <row r="124" spans="8:9" hidden="1" x14ac:dyDescent="0.3">
      <c r="H124" s="51"/>
      <c r="I124" s="51"/>
    </row>
    <row r="125" spans="8:9" hidden="1" x14ac:dyDescent="0.3">
      <c r="H125" s="51"/>
      <c r="I125" s="51"/>
    </row>
    <row r="126" spans="8:9" hidden="1" x14ac:dyDescent="0.3">
      <c r="H126" s="51"/>
      <c r="I126" s="51"/>
    </row>
    <row r="127" spans="8:9" hidden="1" x14ac:dyDescent="0.3">
      <c r="H127" s="51"/>
      <c r="I127" s="51"/>
    </row>
    <row r="128" spans="8:9" hidden="1" x14ac:dyDescent="0.3">
      <c r="H128" s="51"/>
      <c r="I128" s="51"/>
    </row>
    <row r="129" spans="8:9" hidden="1" x14ac:dyDescent="0.3">
      <c r="H129" s="51"/>
      <c r="I129" s="51"/>
    </row>
    <row r="130" spans="8:9" hidden="1" x14ac:dyDescent="0.3">
      <c r="H130" s="51"/>
      <c r="I130" s="51"/>
    </row>
    <row r="131" spans="8:9" hidden="1" x14ac:dyDescent="0.3">
      <c r="H131" s="51"/>
      <c r="I131" s="51"/>
    </row>
    <row r="132" spans="8:9" hidden="1" x14ac:dyDescent="0.3">
      <c r="H132" s="51"/>
      <c r="I132" s="51"/>
    </row>
    <row r="133" spans="8:9" hidden="1" x14ac:dyDescent="0.3">
      <c r="H133" s="51"/>
      <c r="I133" s="51"/>
    </row>
    <row r="134" spans="8:9" hidden="1" x14ac:dyDescent="0.3">
      <c r="H134" s="51"/>
      <c r="I134" s="51"/>
    </row>
    <row r="135" spans="8:9" hidden="1" x14ac:dyDescent="0.3">
      <c r="H135" s="51"/>
      <c r="I135" s="51"/>
    </row>
    <row r="136" spans="8:9" hidden="1" x14ac:dyDescent="0.3">
      <c r="H136" s="51"/>
      <c r="I136" s="51"/>
    </row>
    <row r="137" spans="8:9" hidden="1" x14ac:dyDescent="0.3">
      <c r="H137" s="51"/>
      <c r="I137" s="51"/>
    </row>
    <row r="138" spans="8:9" hidden="1" x14ac:dyDescent="0.3">
      <c r="H138" s="51"/>
      <c r="I138" s="51"/>
    </row>
    <row r="139" spans="8:9" hidden="1" x14ac:dyDescent="0.3">
      <c r="H139" s="51"/>
      <c r="I139" s="51"/>
    </row>
    <row r="140" spans="8:9" hidden="1" x14ac:dyDescent="0.3">
      <c r="H140" s="51"/>
      <c r="I140" s="51"/>
    </row>
    <row r="141" spans="8:9" hidden="1" x14ac:dyDescent="0.3">
      <c r="H141" s="51"/>
      <c r="I141" s="51"/>
    </row>
    <row r="142" spans="8:9" hidden="1" x14ac:dyDescent="0.3">
      <c r="H142" s="51"/>
      <c r="I142" s="51"/>
    </row>
    <row r="143" spans="8:9" hidden="1" x14ac:dyDescent="0.3">
      <c r="H143" s="51"/>
      <c r="I143" s="51"/>
    </row>
    <row r="144" spans="8:9" hidden="1" x14ac:dyDescent="0.3">
      <c r="H144" s="51"/>
      <c r="I144" s="51"/>
    </row>
    <row r="145" spans="8:9" hidden="1" x14ac:dyDescent="0.3">
      <c r="H145" s="51"/>
      <c r="I145" s="51"/>
    </row>
    <row r="146" spans="8:9" hidden="1" x14ac:dyDescent="0.3">
      <c r="H146" s="51"/>
      <c r="I146" s="51"/>
    </row>
    <row r="147" spans="8:9" hidden="1" x14ac:dyDescent="0.3">
      <c r="H147" s="51"/>
      <c r="I147" s="51"/>
    </row>
    <row r="148" spans="8:9" hidden="1" x14ac:dyDescent="0.3">
      <c r="H148" s="51"/>
      <c r="I148" s="51"/>
    </row>
    <row r="149" spans="8:9" hidden="1" x14ac:dyDescent="0.3">
      <c r="H149" s="51"/>
      <c r="I149" s="51"/>
    </row>
    <row r="150" spans="8:9" hidden="1" x14ac:dyDescent="0.3">
      <c r="H150" s="51"/>
      <c r="I150" s="51"/>
    </row>
    <row r="151" spans="8:9" hidden="1" x14ac:dyDescent="0.3">
      <c r="H151" s="51"/>
      <c r="I151" s="51"/>
    </row>
    <row r="152" spans="8:9" hidden="1" x14ac:dyDescent="0.3">
      <c r="H152" s="51"/>
      <c r="I152" s="51"/>
    </row>
    <row r="153" spans="8:9" hidden="1" x14ac:dyDescent="0.3">
      <c r="H153" s="51"/>
      <c r="I153" s="51"/>
    </row>
    <row r="154" spans="8:9" hidden="1" x14ac:dyDescent="0.3">
      <c r="H154" s="51"/>
      <c r="I154" s="51"/>
    </row>
    <row r="155" spans="8:9" hidden="1" x14ac:dyDescent="0.3">
      <c r="H155" s="51"/>
      <c r="I155" s="51"/>
    </row>
    <row r="156" spans="8:9" hidden="1" x14ac:dyDescent="0.3">
      <c r="H156" s="51"/>
      <c r="I156" s="51"/>
    </row>
    <row r="157" spans="8:9" hidden="1" x14ac:dyDescent="0.3">
      <c r="H157" s="51"/>
      <c r="I157" s="51"/>
    </row>
    <row r="158" spans="8:9" hidden="1" x14ac:dyDescent="0.3">
      <c r="H158" s="51"/>
      <c r="I158" s="51"/>
    </row>
    <row r="159" spans="8:9" hidden="1" x14ac:dyDescent="0.3">
      <c r="H159" s="51"/>
      <c r="I159" s="51"/>
    </row>
    <row r="160" spans="8:9" hidden="1" x14ac:dyDescent="0.3">
      <c r="H160" s="51"/>
      <c r="I160" s="51"/>
    </row>
    <row r="161" spans="8:9" hidden="1" x14ac:dyDescent="0.3">
      <c r="H161" s="51"/>
      <c r="I161" s="51"/>
    </row>
    <row r="162" spans="8:9" hidden="1" x14ac:dyDescent="0.3">
      <c r="H162" s="51"/>
      <c r="I162" s="51"/>
    </row>
    <row r="163" spans="8:9" hidden="1" x14ac:dyDescent="0.3">
      <c r="H163" s="51"/>
      <c r="I163" s="51"/>
    </row>
    <row r="164" spans="8:9" hidden="1" x14ac:dyDescent="0.3">
      <c r="H164" s="51"/>
      <c r="I164" s="51"/>
    </row>
    <row r="165" spans="8:9" hidden="1" x14ac:dyDescent="0.3">
      <c r="H165" s="51"/>
      <c r="I165" s="51"/>
    </row>
    <row r="166" spans="8:9" hidden="1" x14ac:dyDescent="0.3">
      <c r="H166" s="51"/>
      <c r="I166" s="51"/>
    </row>
    <row r="167" spans="8:9" hidden="1" x14ac:dyDescent="0.3">
      <c r="H167" s="51"/>
      <c r="I167" s="51"/>
    </row>
    <row r="168" spans="8:9" hidden="1" x14ac:dyDescent="0.3">
      <c r="H168" s="51"/>
      <c r="I168" s="51"/>
    </row>
    <row r="169" spans="8:9" hidden="1" x14ac:dyDescent="0.3">
      <c r="H169" s="51"/>
      <c r="I169" s="51"/>
    </row>
    <row r="170" spans="8:9" hidden="1" x14ac:dyDescent="0.3">
      <c r="H170" s="51"/>
      <c r="I170" s="51"/>
    </row>
    <row r="171" spans="8:9" hidden="1" x14ac:dyDescent="0.3">
      <c r="H171" s="51"/>
      <c r="I171" s="51"/>
    </row>
    <row r="172" spans="8:9" hidden="1" x14ac:dyDescent="0.3">
      <c r="H172" s="51"/>
      <c r="I172" s="51"/>
    </row>
    <row r="173" spans="8:9" hidden="1" x14ac:dyDescent="0.3">
      <c r="H173" s="51"/>
      <c r="I173" s="51"/>
    </row>
    <row r="174" spans="8:9" hidden="1" x14ac:dyDescent="0.3">
      <c r="H174" s="51"/>
      <c r="I174" s="51"/>
    </row>
    <row r="175" spans="8:9" hidden="1" x14ac:dyDescent="0.3">
      <c r="H175" s="51"/>
      <c r="I175" s="51"/>
    </row>
    <row r="176" spans="8:9" hidden="1" x14ac:dyDescent="0.3">
      <c r="H176" s="51"/>
      <c r="I176" s="51"/>
    </row>
    <row r="177" spans="8:9" hidden="1" x14ac:dyDescent="0.3">
      <c r="H177" s="51"/>
      <c r="I177" s="51"/>
    </row>
    <row r="178" spans="8:9" hidden="1" x14ac:dyDescent="0.3">
      <c r="H178" s="51"/>
      <c r="I178" s="51"/>
    </row>
    <row r="179" spans="8:9" hidden="1" x14ac:dyDescent="0.3">
      <c r="H179" s="51"/>
      <c r="I179" s="51"/>
    </row>
    <row r="180" spans="8:9" hidden="1" x14ac:dyDescent="0.3">
      <c r="H180" s="51"/>
      <c r="I180" s="51"/>
    </row>
    <row r="181" spans="8:9" hidden="1" x14ac:dyDescent="0.3">
      <c r="H181" s="51"/>
      <c r="I181" s="51"/>
    </row>
    <row r="182" spans="8:9" hidden="1" x14ac:dyDescent="0.3">
      <c r="H182" s="51"/>
      <c r="I182" s="51"/>
    </row>
    <row r="183" spans="8:9" hidden="1" x14ac:dyDescent="0.3">
      <c r="H183" s="51"/>
      <c r="I183" s="51"/>
    </row>
    <row r="184" spans="8:9" hidden="1" x14ac:dyDescent="0.3">
      <c r="H184" s="51"/>
      <c r="I184" s="51"/>
    </row>
    <row r="185" spans="8:9" hidden="1" x14ac:dyDescent="0.3">
      <c r="H185" s="51"/>
      <c r="I185" s="51"/>
    </row>
    <row r="186" spans="8:9" hidden="1" x14ac:dyDescent="0.3">
      <c r="H186" s="51"/>
      <c r="I186" s="51"/>
    </row>
    <row r="187" spans="8:9" hidden="1" x14ac:dyDescent="0.3">
      <c r="H187" s="51"/>
      <c r="I187" s="51"/>
    </row>
    <row r="188" spans="8:9" hidden="1" x14ac:dyDescent="0.3">
      <c r="H188" s="51"/>
      <c r="I188" s="51"/>
    </row>
    <row r="189" spans="8:9" hidden="1" x14ac:dyDescent="0.3">
      <c r="H189" s="51"/>
      <c r="I189" s="51"/>
    </row>
    <row r="190" spans="8:9" hidden="1" x14ac:dyDescent="0.3">
      <c r="H190" s="51"/>
      <c r="I190" s="51"/>
    </row>
    <row r="191" spans="8:9" hidden="1" x14ac:dyDescent="0.3">
      <c r="H191" s="51"/>
      <c r="I191" s="51"/>
    </row>
    <row r="192" spans="8:9" hidden="1" x14ac:dyDescent="0.3">
      <c r="H192" s="51"/>
      <c r="I192" s="51"/>
    </row>
    <row r="193" spans="8:9" hidden="1" x14ac:dyDescent="0.3">
      <c r="H193" s="51"/>
      <c r="I193" s="51"/>
    </row>
    <row r="194" spans="8:9" hidden="1" x14ac:dyDescent="0.3">
      <c r="H194" s="51"/>
      <c r="I194" s="51"/>
    </row>
    <row r="195" spans="8:9" hidden="1" x14ac:dyDescent="0.3">
      <c r="H195" s="51"/>
      <c r="I195" s="51"/>
    </row>
    <row r="196" spans="8:9" hidden="1" x14ac:dyDescent="0.3">
      <c r="H196" s="51"/>
      <c r="I196" s="51"/>
    </row>
    <row r="197" spans="8:9" hidden="1" x14ac:dyDescent="0.3">
      <c r="H197" s="51"/>
      <c r="I197" s="51"/>
    </row>
    <row r="198" spans="8:9" hidden="1" x14ac:dyDescent="0.3">
      <c r="H198" s="51"/>
      <c r="I198" s="51"/>
    </row>
    <row r="199" spans="8:9" hidden="1" x14ac:dyDescent="0.3">
      <c r="H199" s="51"/>
      <c r="I199" s="51"/>
    </row>
    <row r="200" spans="8:9" hidden="1" x14ac:dyDescent="0.3">
      <c r="H200" s="51"/>
      <c r="I200" s="51"/>
    </row>
    <row r="201" spans="8:9" hidden="1" x14ac:dyDescent="0.3">
      <c r="H201" s="51"/>
      <c r="I201" s="51"/>
    </row>
    <row r="202" spans="8:9" hidden="1" x14ac:dyDescent="0.3">
      <c r="H202" s="51"/>
      <c r="I202" s="51"/>
    </row>
    <row r="203" spans="8:9" hidden="1" x14ac:dyDescent="0.3">
      <c r="H203" s="51"/>
      <c r="I203" s="51"/>
    </row>
    <row r="204" spans="8:9" hidden="1" x14ac:dyDescent="0.3">
      <c r="H204" s="51"/>
      <c r="I204" s="51"/>
    </row>
    <row r="205" spans="8:9" hidden="1" x14ac:dyDescent="0.3">
      <c r="H205" s="51"/>
      <c r="I205" s="51"/>
    </row>
    <row r="206" spans="8:9" hidden="1" x14ac:dyDescent="0.3">
      <c r="H206" s="51"/>
      <c r="I206" s="51"/>
    </row>
    <row r="207" spans="8:9" hidden="1" x14ac:dyDescent="0.3">
      <c r="H207" s="51"/>
      <c r="I207" s="51"/>
    </row>
    <row r="208" spans="8:9" hidden="1" x14ac:dyDescent="0.3">
      <c r="H208" s="51"/>
      <c r="I208" s="51"/>
    </row>
    <row r="209" spans="8:9" hidden="1" x14ac:dyDescent="0.3">
      <c r="H209" s="51"/>
      <c r="I209" s="51"/>
    </row>
    <row r="210" spans="8:9" hidden="1" x14ac:dyDescent="0.3">
      <c r="H210" s="51"/>
      <c r="I210" s="51"/>
    </row>
    <row r="211" spans="8:9" hidden="1" x14ac:dyDescent="0.3">
      <c r="H211" s="51"/>
      <c r="I211" s="51"/>
    </row>
    <row r="212" spans="8:9" hidden="1" x14ac:dyDescent="0.3">
      <c r="H212" s="51"/>
      <c r="I212" s="51"/>
    </row>
    <row r="213" spans="8:9" hidden="1" x14ac:dyDescent="0.3">
      <c r="H213" s="51"/>
      <c r="I213" s="51"/>
    </row>
    <row r="214" spans="8:9" hidden="1" x14ac:dyDescent="0.3">
      <c r="H214" s="51"/>
      <c r="I214" s="51"/>
    </row>
    <row r="215" spans="8:9" hidden="1" x14ac:dyDescent="0.3">
      <c r="H215" s="51"/>
      <c r="I215" s="51"/>
    </row>
    <row r="216" spans="8:9" hidden="1" x14ac:dyDescent="0.3">
      <c r="H216" s="51"/>
      <c r="I216" s="51"/>
    </row>
    <row r="217" spans="8:9" hidden="1" x14ac:dyDescent="0.3">
      <c r="H217" s="51"/>
      <c r="I217" s="51"/>
    </row>
    <row r="218" spans="8:9" hidden="1" x14ac:dyDescent="0.3">
      <c r="H218" s="51"/>
      <c r="I218" s="51"/>
    </row>
    <row r="219" spans="8:9" hidden="1" x14ac:dyDescent="0.3">
      <c r="H219" s="51"/>
      <c r="I219" s="51"/>
    </row>
    <row r="220" spans="8:9" hidden="1" x14ac:dyDescent="0.3">
      <c r="H220" s="51"/>
      <c r="I220" s="51"/>
    </row>
    <row r="221" spans="8:9" hidden="1" x14ac:dyDescent="0.3">
      <c r="H221" s="51"/>
      <c r="I221" s="51"/>
    </row>
    <row r="222" spans="8:9" hidden="1" x14ac:dyDescent="0.3">
      <c r="H222" s="51"/>
      <c r="I222" s="51"/>
    </row>
    <row r="223" spans="8:9" hidden="1" x14ac:dyDescent="0.3">
      <c r="H223" s="51"/>
      <c r="I223" s="51"/>
    </row>
    <row r="224" spans="8:9" hidden="1" x14ac:dyDescent="0.3">
      <c r="H224" s="51"/>
      <c r="I224" s="51"/>
    </row>
    <row r="225" spans="8:9" hidden="1" x14ac:dyDescent="0.3">
      <c r="H225" s="51"/>
      <c r="I225" s="51"/>
    </row>
    <row r="226" spans="8:9" hidden="1" x14ac:dyDescent="0.3">
      <c r="H226" s="51"/>
      <c r="I226" s="51"/>
    </row>
    <row r="227" spans="8:9" hidden="1" x14ac:dyDescent="0.3">
      <c r="H227" s="51"/>
      <c r="I227" s="51"/>
    </row>
    <row r="228" spans="8:9" hidden="1" x14ac:dyDescent="0.3">
      <c r="H228" s="51"/>
      <c r="I228" s="51"/>
    </row>
    <row r="229" spans="8:9" hidden="1" x14ac:dyDescent="0.3">
      <c r="H229" s="51"/>
      <c r="I229" s="51"/>
    </row>
    <row r="230" spans="8:9" hidden="1" x14ac:dyDescent="0.3">
      <c r="H230" s="51"/>
      <c r="I230" s="51"/>
    </row>
    <row r="231" spans="8:9" hidden="1" x14ac:dyDescent="0.3">
      <c r="H231" s="51"/>
      <c r="I231" s="51"/>
    </row>
    <row r="232" spans="8:9" hidden="1" x14ac:dyDescent="0.3">
      <c r="H232" s="51"/>
      <c r="I232" s="51"/>
    </row>
    <row r="233" spans="8:9" hidden="1" x14ac:dyDescent="0.3">
      <c r="H233" s="51"/>
      <c r="I233" s="51"/>
    </row>
    <row r="234" spans="8:9" hidden="1" x14ac:dyDescent="0.3">
      <c r="H234" s="51"/>
      <c r="I234" s="51"/>
    </row>
    <row r="235" spans="8:9" hidden="1" x14ac:dyDescent="0.3">
      <c r="H235" s="51"/>
      <c r="I235" s="51"/>
    </row>
    <row r="236" spans="8:9" hidden="1" x14ac:dyDescent="0.3">
      <c r="H236" s="51"/>
      <c r="I236" s="51"/>
    </row>
    <row r="237" spans="8:9" hidden="1" x14ac:dyDescent="0.3">
      <c r="H237" s="51"/>
      <c r="I237" s="51"/>
    </row>
    <row r="238" spans="8:9" hidden="1" x14ac:dyDescent="0.3">
      <c r="H238" s="51"/>
      <c r="I238" s="51"/>
    </row>
    <row r="239" spans="8:9" hidden="1" x14ac:dyDescent="0.3">
      <c r="H239" s="51"/>
      <c r="I239" s="51"/>
    </row>
    <row r="240" spans="8:9" hidden="1" x14ac:dyDescent="0.3">
      <c r="H240" s="51"/>
      <c r="I240" s="51"/>
    </row>
  </sheetData>
  <hyperlinks>
    <hyperlink ref="A1" location="'Title Page'!A1" display="'Title Page'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V91"/>
  <sheetViews>
    <sheetView showGridLines="0" zoomScaleNormal="100" workbookViewId="0">
      <selection activeCell="J37" sqref="J37"/>
    </sheetView>
  </sheetViews>
  <sheetFormatPr defaultColWidth="0" defaultRowHeight="15.05" zeroHeight="1" x14ac:dyDescent="0.3"/>
  <cols>
    <col min="1" max="1" width="9.33203125" bestFit="1" customWidth="1"/>
    <col min="2" max="2" width="13" customWidth="1"/>
    <col min="3" max="3" width="15.88671875" customWidth="1"/>
    <col min="4" max="4" width="20.109375" customWidth="1"/>
    <col min="5" max="5" width="18" customWidth="1"/>
    <col min="6" max="6" width="8.88671875" customWidth="1"/>
    <col min="7" max="7" width="12.88671875" customWidth="1"/>
    <col min="8" max="8" width="15.6640625" customWidth="1"/>
    <col min="9" max="9" width="8.88671875" customWidth="1"/>
    <col min="10" max="10" width="22.6640625" customWidth="1"/>
    <col min="11" max="11" width="14.44140625" customWidth="1"/>
    <col min="12" max="22" width="8.88671875" customWidth="1"/>
    <col min="23" max="16384" width="8.88671875" hidden="1"/>
  </cols>
  <sheetData>
    <row r="1" spans="1:21" ht="45.7" thickBot="1" x14ac:dyDescent="0.35">
      <c r="A1" s="68" t="s">
        <v>184</v>
      </c>
      <c r="B1" s="68" t="s">
        <v>0</v>
      </c>
      <c r="C1" s="69" t="s">
        <v>128</v>
      </c>
      <c r="D1" s="160" t="s">
        <v>99</v>
      </c>
      <c r="E1" s="160" t="s">
        <v>100</v>
      </c>
      <c r="F1" s="69" t="s">
        <v>119</v>
      </c>
      <c r="G1" s="122" t="s">
        <v>124</v>
      </c>
      <c r="H1" s="161" t="s">
        <v>129</v>
      </c>
      <c r="J1" s="68" t="s">
        <v>125</v>
      </c>
      <c r="K1" s="70" t="s">
        <v>123</v>
      </c>
    </row>
    <row r="2" spans="1:21" x14ac:dyDescent="0.3">
      <c r="B2" s="162" t="s">
        <v>130</v>
      </c>
      <c r="C2" s="106"/>
      <c r="D2" s="91"/>
      <c r="E2" s="91"/>
      <c r="F2" s="134"/>
      <c r="G2" s="91"/>
      <c r="H2" s="154"/>
      <c r="J2" s="107"/>
      <c r="K2" s="183">
        <v>8.6086159999999996</v>
      </c>
    </row>
    <row r="3" spans="1:21" x14ac:dyDescent="0.3">
      <c r="B3" s="123" t="s">
        <v>3</v>
      </c>
      <c r="C3" s="137">
        <v>5.5755730000000003</v>
      </c>
      <c r="D3" s="137">
        <v>66.04871</v>
      </c>
      <c r="E3" s="137">
        <v>11.4474</v>
      </c>
      <c r="F3" s="135">
        <v>-6.3626699999999961</v>
      </c>
      <c r="G3" s="104">
        <v>1</v>
      </c>
      <c r="H3" s="154"/>
      <c r="I3" t="s">
        <v>132</v>
      </c>
      <c r="J3" s="101"/>
      <c r="K3" s="184">
        <v>-0.13863300000000001</v>
      </c>
    </row>
    <row r="4" spans="1:21" x14ac:dyDescent="0.3">
      <c r="B4" s="123" t="s">
        <v>4</v>
      </c>
      <c r="C4" s="137">
        <v>4.2545010000000003</v>
      </c>
      <c r="D4" s="137">
        <v>68.356790000000004</v>
      </c>
      <c r="E4" s="137">
        <v>10.91356</v>
      </c>
      <c r="F4" s="136">
        <v>-5.248660000000001</v>
      </c>
      <c r="G4" s="93">
        <v>1</v>
      </c>
      <c r="H4" s="154"/>
      <c r="J4" s="101"/>
      <c r="K4" s="184">
        <v>-2.1198769999999998</v>
      </c>
    </row>
    <row r="5" spans="1:21" x14ac:dyDescent="0.3">
      <c r="B5" s="123" t="s">
        <v>5</v>
      </c>
      <c r="C5" s="137">
        <v>2.977703</v>
      </c>
      <c r="D5" s="137">
        <v>67.666200000000003</v>
      </c>
      <c r="E5" s="137">
        <v>11.08806</v>
      </c>
      <c r="F5" s="136">
        <v>-5.6838829999999989</v>
      </c>
      <c r="G5" s="93">
        <v>1</v>
      </c>
      <c r="H5" s="154"/>
      <c r="J5" s="101"/>
      <c r="K5" s="184">
        <v>-0.101342</v>
      </c>
    </row>
    <row r="6" spans="1:21" x14ac:dyDescent="0.3">
      <c r="B6" s="123" t="s">
        <v>6</v>
      </c>
      <c r="C6" s="137">
        <v>2.8087649999999997</v>
      </c>
      <c r="D6" s="137">
        <v>68.630240000000001</v>
      </c>
      <c r="E6" s="137">
        <v>11.438980000000001</v>
      </c>
      <c r="F6" s="136">
        <v>-4.4401029999999988</v>
      </c>
      <c r="G6" s="93">
        <v>1</v>
      </c>
      <c r="H6" s="154"/>
      <c r="J6" s="101"/>
      <c r="K6" s="184">
        <v>0.15216199999999999</v>
      </c>
    </row>
    <row r="7" spans="1:21" ht="15.65" thickBot="1" x14ac:dyDescent="0.35">
      <c r="B7" s="123" t="s">
        <v>7</v>
      </c>
      <c r="C7" s="137">
        <v>2.3615089999999999</v>
      </c>
      <c r="D7" s="137">
        <v>68.422290000000004</v>
      </c>
      <c r="E7" s="137">
        <v>11.65986</v>
      </c>
      <c r="F7" s="136">
        <v>-4.701550000000001</v>
      </c>
      <c r="G7" s="93">
        <v>1</v>
      </c>
      <c r="H7" s="154"/>
      <c r="J7" s="102"/>
      <c r="K7" s="185">
        <v>0.57861499999999999</v>
      </c>
    </row>
    <row r="8" spans="1:21" ht="15.65" thickBot="1" x14ac:dyDescent="0.35">
      <c r="B8" s="123" t="s">
        <v>8</v>
      </c>
      <c r="C8" s="137">
        <v>2.8638569999999999</v>
      </c>
      <c r="D8" s="137">
        <v>70.011539999999997</v>
      </c>
      <c r="E8" s="137">
        <v>12.03891</v>
      </c>
      <c r="F8" s="136">
        <v>-4.1342299999999996</v>
      </c>
      <c r="G8" s="93">
        <v>1</v>
      </c>
      <c r="H8" s="154"/>
    </row>
    <row r="9" spans="1:21" x14ac:dyDescent="0.3">
      <c r="B9" s="123" t="s">
        <v>9</v>
      </c>
      <c r="C9" s="137">
        <v>2.8972729999999998</v>
      </c>
      <c r="D9" s="137">
        <v>69.039550000000006</v>
      </c>
      <c r="E9" s="137">
        <v>12.065770000000001</v>
      </c>
      <c r="F9" s="136">
        <v>-3.4907530000000007</v>
      </c>
      <c r="G9" s="93">
        <v>1</v>
      </c>
      <c r="H9" s="154"/>
      <c r="J9" s="99" t="s">
        <v>127</v>
      </c>
      <c r="K9" s="95"/>
      <c r="L9" s="95"/>
      <c r="M9" s="95"/>
      <c r="N9" s="95"/>
      <c r="O9" s="95"/>
      <c r="P9" s="95"/>
      <c r="Q9" s="95"/>
      <c r="R9" s="95"/>
      <c r="S9" s="95"/>
      <c r="T9" s="95"/>
      <c r="U9" s="87"/>
    </row>
    <row r="10" spans="1:21" ht="15.65" thickBot="1" x14ac:dyDescent="0.35">
      <c r="B10" s="123" t="s">
        <v>10</v>
      </c>
      <c r="C10" s="137">
        <v>3.7261320000000002</v>
      </c>
      <c r="D10" s="137">
        <v>70.365979999999993</v>
      </c>
      <c r="E10" s="137">
        <v>12.61876</v>
      </c>
      <c r="F10" s="136">
        <v>-3.6928130000000001</v>
      </c>
      <c r="G10" s="93">
        <v>1</v>
      </c>
      <c r="H10" s="154"/>
      <c r="J10" s="88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89"/>
    </row>
    <row r="11" spans="1:21" x14ac:dyDescent="0.3">
      <c r="B11" s="123" t="s">
        <v>11</v>
      </c>
      <c r="C11" s="137">
        <v>3.3337850000000002</v>
      </c>
      <c r="D11" s="137">
        <v>70.403949999999995</v>
      </c>
      <c r="E11" s="137">
        <v>11.79034</v>
      </c>
      <c r="F11" s="136">
        <v>-2.4811160000000019</v>
      </c>
      <c r="G11" s="93">
        <v>1</v>
      </c>
      <c r="H11" s="154"/>
    </row>
    <row r="12" spans="1:21" x14ac:dyDescent="0.3">
      <c r="B12" s="123" t="s">
        <v>12</v>
      </c>
      <c r="C12" s="137">
        <v>3.3189629999999997</v>
      </c>
      <c r="D12" s="137">
        <v>71.885530000000003</v>
      </c>
      <c r="E12" s="137">
        <v>11.494440000000001</v>
      </c>
      <c r="F12" s="136">
        <v>-2.3990710000000002</v>
      </c>
      <c r="G12" s="93">
        <v>0</v>
      </c>
      <c r="H12" s="154"/>
    </row>
    <row r="13" spans="1:21" x14ac:dyDescent="0.3">
      <c r="B13" s="123" t="s">
        <v>13</v>
      </c>
      <c r="C13" s="137">
        <v>4.8454480000000002</v>
      </c>
      <c r="D13" s="137">
        <v>71.082340000000002</v>
      </c>
      <c r="E13" s="137">
        <v>11.260770000000001</v>
      </c>
      <c r="F13" s="136">
        <v>-1.8633189999999997</v>
      </c>
      <c r="G13" s="93">
        <v>0</v>
      </c>
      <c r="H13" s="154"/>
    </row>
    <row r="14" spans="1:21" x14ac:dyDescent="0.3">
      <c r="B14" s="123" t="s">
        <v>14</v>
      </c>
      <c r="C14" s="137">
        <v>4.6589309999999999</v>
      </c>
      <c r="D14" s="137">
        <v>73.222769999999997</v>
      </c>
      <c r="E14" s="137">
        <v>10.858140000000001</v>
      </c>
      <c r="F14" s="136">
        <v>-0.36175299999999933</v>
      </c>
      <c r="G14" s="93">
        <v>0</v>
      </c>
      <c r="H14" s="154"/>
    </row>
    <row r="15" spans="1:21" x14ac:dyDescent="0.3">
      <c r="B15" s="123" t="s">
        <v>15</v>
      </c>
      <c r="C15" s="137">
        <v>5.5570340000000007</v>
      </c>
      <c r="D15" s="137">
        <v>72.738630000000001</v>
      </c>
      <c r="E15" s="137">
        <v>10.77045</v>
      </c>
      <c r="F15" s="136">
        <v>0.58163400000000021</v>
      </c>
      <c r="G15" s="93">
        <v>1</v>
      </c>
      <c r="H15" s="154"/>
    </row>
    <row r="16" spans="1:21" x14ac:dyDescent="0.3">
      <c r="B16" s="123" t="s">
        <v>16</v>
      </c>
      <c r="C16" s="137">
        <v>4.3152929999999996</v>
      </c>
      <c r="D16" s="137">
        <v>74.534980000000004</v>
      </c>
      <c r="E16" s="137">
        <v>10.80771</v>
      </c>
      <c r="F16" s="136">
        <v>0.8792339999999994</v>
      </c>
      <c r="G16" s="93">
        <v>1</v>
      </c>
      <c r="H16" s="154"/>
    </row>
    <row r="17" spans="2:8" x14ac:dyDescent="0.3">
      <c r="B17" s="123" t="s">
        <v>17</v>
      </c>
      <c r="C17" s="137">
        <v>4.0641740000000004</v>
      </c>
      <c r="D17" s="137">
        <v>73.762960000000007</v>
      </c>
      <c r="E17" s="137">
        <v>10.6135</v>
      </c>
      <c r="F17" s="136">
        <v>1.1188339999999997</v>
      </c>
      <c r="G17" s="93">
        <v>1</v>
      </c>
      <c r="H17" s="154"/>
    </row>
    <row r="18" spans="2:8" x14ac:dyDescent="0.3">
      <c r="B18" s="123" t="s">
        <v>18</v>
      </c>
      <c r="C18" s="137">
        <v>2.8819129999999999</v>
      </c>
      <c r="D18" s="137">
        <v>75.227599999999995</v>
      </c>
      <c r="E18" s="137">
        <v>10.977969999999999</v>
      </c>
      <c r="F18" s="136">
        <v>1.5898329999999996</v>
      </c>
      <c r="G18" s="93">
        <v>1</v>
      </c>
      <c r="H18" s="154"/>
    </row>
    <row r="19" spans="2:8" x14ac:dyDescent="0.3">
      <c r="B19" s="123" t="s">
        <v>19</v>
      </c>
      <c r="C19" s="137">
        <v>2.4497260000000001</v>
      </c>
      <c r="D19" s="137">
        <v>75.619069999999994</v>
      </c>
      <c r="E19" s="137">
        <v>10.800140000000001</v>
      </c>
      <c r="F19" s="136">
        <v>1.9911000000000003</v>
      </c>
      <c r="G19" s="93">
        <v>0</v>
      </c>
      <c r="H19" s="154"/>
    </row>
    <row r="20" spans="2:8" x14ac:dyDescent="0.3">
      <c r="B20" s="123" t="s">
        <v>20</v>
      </c>
      <c r="C20" s="137">
        <v>5.022494</v>
      </c>
      <c r="D20" s="137">
        <v>77.150779999999997</v>
      </c>
      <c r="E20" s="137">
        <v>10.35833</v>
      </c>
      <c r="F20" s="136">
        <v>2.0173330000000007</v>
      </c>
      <c r="G20" s="93">
        <v>0</v>
      </c>
      <c r="H20" s="154"/>
    </row>
    <row r="21" spans="2:8" x14ac:dyDescent="0.3">
      <c r="B21" s="123" t="s">
        <v>21</v>
      </c>
      <c r="C21" s="137">
        <v>3.9440219999999999</v>
      </c>
      <c r="D21" s="137">
        <v>76.321560000000005</v>
      </c>
      <c r="E21" s="137">
        <v>10.267609999999999</v>
      </c>
      <c r="F21" s="136">
        <v>1.6060000000000008</v>
      </c>
      <c r="G21" s="93">
        <v>0</v>
      </c>
      <c r="H21" s="154"/>
    </row>
    <row r="22" spans="2:8" x14ac:dyDescent="0.3">
      <c r="B22" s="123" t="s">
        <v>22</v>
      </c>
      <c r="C22" s="137">
        <v>4.465967</v>
      </c>
      <c r="D22" s="137">
        <v>77.925269999999998</v>
      </c>
      <c r="E22" s="137">
        <v>9.9914439999999995</v>
      </c>
      <c r="F22" s="136">
        <v>1.6012</v>
      </c>
      <c r="G22" s="93">
        <v>0</v>
      </c>
      <c r="H22" s="154"/>
    </row>
    <row r="23" spans="2:8" x14ac:dyDescent="0.3">
      <c r="B23" s="123" t="s">
        <v>23</v>
      </c>
      <c r="C23" s="137">
        <v>5.7774850000000004</v>
      </c>
      <c r="D23" s="137">
        <v>78.530330000000006</v>
      </c>
      <c r="E23" s="137">
        <v>9.8677220000000005</v>
      </c>
      <c r="F23" s="136">
        <v>1.6268999999999996</v>
      </c>
      <c r="G23" s="93">
        <v>0</v>
      </c>
      <c r="H23" s="154"/>
    </row>
    <row r="24" spans="2:8" x14ac:dyDescent="0.3">
      <c r="B24" s="123" t="s">
        <v>24</v>
      </c>
      <c r="C24" s="137">
        <v>5.2948889999999995</v>
      </c>
      <c r="D24" s="137">
        <v>79.981589999999997</v>
      </c>
      <c r="E24" s="137">
        <v>9.7327449999999995</v>
      </c>
      <c r="F24" s="136">
        <v>1.7081</v>
      </c>
      <c r="G24" s="93">
        <v>0</v>
      </c>
      <c r="H24" s="154"/>
    </row>
    <row r="25" spans="2:8" x14ac:dyDescent="0.3">
      <c r="B25" s="123" t="s">
        <v>25</v>
      </c>
      <c r="C25" s="137">
        <v>5.34734</v>
      </c>
      <c r="D25" s="137">
        <v>78.92774</v>
      </c>
      <c r="E25" s="137">
        <v>9.7138829999999992</v>
      </c>
      <c r="F25" s="136">
        <v>2.1040999999999999</v>
      </c>
      <c r="G25" s="93">
        <v>0</v>
      </c>
      <c r="H25" s="154"/>
    </row>
    <row r="26" spans="2:8" x14ac:dyDescent="0.3">
      <c r="B26" s="123" t="s">
        <v>26</v>
      </c>
      <c r="C26" s="137">
        <v>6.7760379999999998</v>
      </c>
      <c r="D26" s="137">
        <v>80.416709999999995</v>
      </c>
      <c r="E26" s="137">
        <v>9.854101</v>
      </c>
      <c r="F26" s="136">
        <v>2.2970339999999996</v>
      </c>
      <c r="G26" s="93">
        <v>0</v>
      </c>
      <c r="H26" s="154"/>
    </row>
    <row r="27" spans="2:8" x14ac:dyDescent="0.3">
      <c r="B27" s="123" t="s">
        <v>27</v>
      </c>
      <c r="C27" s="137">
        <v>6.5123310000000005</v>
      </c>
      <c r="D27" s="137">
        <v>80.664060000000006</v>
      </c>
      <c r="E27" s="137">
        <v>10.870710000000001</v>
      </c>
      <c r="F27" s="136">
        <v>2.2337340000000001</v>
      </c>
      <c r="G27" s="93">
        <v>0</v>
      </c>
      <c r="H27" s="154"/>
    </row>
    <row r="28" spans="2:8" x14ac:dyDescent="0.3">
      <c r="B28" s="123" t="s">
        <v>28</v>
      </c>
      <c r="C28" s="137">
        <v>4.6395780000000002</v>
      </c>
      <c r="D28" s="137">
        <v>82.29213</v>
      </c>
      <c r="E28" s="137">
        <v>10.64888</v>
      </c>
      <c r="F28" s="136">
        <v>2.3808659999999997</v>
      </c>
      <c r="G28" s="93">
        <v>1</v>
      </c>
      <c r="H28" s="154"/>
    </row>
    <row r="29" spans="2:8" x14ac:dyDescent="0.3">
      <c r="B29" s="123" t="s">
        <v>29</v>
      </c>
      <c r="C29" s="137">
        <v>5.3751109999999995</v>
      </c>
      <c r="D29" s="137">
        <v>81.159059999999997</v>
      </c>
      <c r="E29" s="137">
        <v>10.50841</v>
      </c>
      <c r="F29" s="136">
        <v>2.1970339999999999</v>
      </c>
      <c r="G29" s="93">
        <v>1</v>
      </c>
      <c r="H29" s="154"/>
    </row>
    <row r="30" spans="2:8" x14ac:dyDescent="0.3">
      <c r="B30" s="123" t="s">
        <v>30</v>
      </c>
      <c r="C30" s="137">
        <v>2.7783500000000001</v>
      </c>
      <c r="D30" s="137">
        <v>82.955299999999994</v>
      </c>
      <c r="E30" s="137">
        <v>10.334239999999999</v>
      </c>
      <c r="F30" s="136">
        <v>1.7864000000000004</v>
      </c>
      <c r="G30" s="93">
        <v>1</v>
      </c>
      <c r="H30" s="154"/>
    </row>
    <row r="31" spans="2:8" x14ac:dyDescent="0.3">
      <c r="B31" s="123" t="s">
        <v>31</v>
      </c>
      <c r="C31" s="137">
        <v>0.33559699999999998</v>
      </c>
      <c r="D31" s="137">
        <v>83.356210000000004</v>
      </c>
      <c r="E31" s="137">
        <v>10.05748</v>
      </c>
      <c r="F31" s="136">
        <v>1.6263670000000001</v>
      </c>
      <c r="G31" s="93">
        <v>1</v>
      </c>
      <c r="H31" s="154"/>
    </row>
    <row r="32" spans="2:8" x14ac:dyDescent="0.3">
      <c r="B32" s="123" t="s">
        <v>32</v>
      </c>
      <c r="C32" s="137">
        <v>0.59327099999999999</v>
      </c>
      <c r="D32" s="137">
        <v>85.018050000000002</v>
      </c>
      <c r="E32" s="137">
        <v>10.079969999999999</v>
      </c>
      <c r="F32" s="136">
        <v>1.4753999999999996</v>
      </c>
      <c r="G32" s="93">
        <v>1</v>
      </c>
      <c r="H32" s="154"/>
    </row>
    <row r="33" spans="2:8" x14ac:dyDescent="0.3">
      <c r="B33" s="123" t="s">
        <v>33</v>
      </c>
      <c r="C33" s="137">
        <v>0.64796799999999999</v>
      </c>
      <c r="D33" s="137">
        <v>84.300319999999999</v>
      </c>
      <c r="E33" s="137">
        <v>10.12904</v>
      </c>
      <c r="F33" s="136">
        <v>1.2796669999999999</v>
      </c>
      <c r="G33" s="93">
        <v>0</v>
      </c>
      <c r="H33" s="154"/>
    </row>
    <row r="34" spans="2:8" x14ac:dyDescent="0.3">
      <c r="B34" s="123" t="s">
        <v>34</v>
      </c>
      <c r="C34" s="137">
        <v>1.537312</v>
      </c>
      <c r="D34" s="137">
        <v>85.990859999999998</v>
      </c>
      <c r="E34" s="137">
        <v>9.7094199999999997</v>
      </c>
      <c r="F34" s="136">
        <v>1.2198659999999997</v>
      </c>
      <c r="G34" s="93">
        <v>0</v>
      </c>
      <c r="H34" s="154"/>
    </row>
    <row r="35" spans="2:8" x14ac:dyDescent="0.3">
      <c r="B35" s="123" t="s">
        <v>35</v>
      </c>
      <c r="C35" s="137">
        <v>5.4713919999999998</v>
      </c>
      <c r="D35" s="137">
        <v>86.074299999999994</v>
      </c>
      <c r="E35" s="137">
        <v>9.3368450000000003</v>
      </c>
      <c r="F35" s="136">
        <v>1.1617660000000001</v>
      </c>
      <c r="G35" s="93">
        <v>0</v>
      </c>
      <c r="H35" s="154"/>
    </row>
    <row r="36" spans="2:8" x14ac:dyDescent="0.3">
      <c r="B36" s="123" t="s">
        <v>36</v>
      </c>
      <c r="C36" s="137">
        <v>5.5404270000000002</v>
      </c>
      <c r="D36" s="137">
        <v>87.749949999999998</v>
      </c>
      <c r="E36" s="137">
        <v>9.1469430000000003</v>
      </c>
      <c r="F36" s="136">
        <v>1.3904999999999994</v>
      </c>
      <c r="G36" s="93">
        <v>0</v>
      </c>
      <c r="H36" s="154"/>
    </row>
    <row r="37" spans="2:8" x14ac:dyDescent="0.3">
      <c r="B37" s="123" t="s">
        <v>37</v>
      </c>
      <c r="C37" s="137">
        <v>4.5899749999999999</v>
      </c>
      <c r="D37" s="137">
        <v>87.195260000000005</v>
      </c>
      <c r="E37" s="137">
        <v>8.7666260000000005</v>
      </c>
      <c r="F37" s="136">
        <v>0.97196600000000011</v>
      </c>
      <c r="G37" s="93">
        <v>0</v>
      </c>
      <c r="H37" s="154"/>
    </row>
    <row r="38" spans="2:8" x14ac:dyDescent="0.3">
      <c r="B38" s="123" t="s">
        <v>38</v>
      </c>
      <c r="C38" s="137">
        <v>6.7162709999999999</v>
      </c>
      <c r="D38" s="137">
        <v>88.469489999999993</v>
      </c>
      <c r="E38" s="137">
        <v>8.7841330000000006</v>
      </c>
      <c r="F38" s="136">
        <v>0.43886599999999998</v>
      </c>
      <c r="G38" s="93">
        <v>0</v>
      </c>
      <c r="H38" s="154"/>
    </row>
    <row r="39" spans="2:8" x14ac:dyDescent="0.3">
      <c r="B39" s="123" t="s">
        <v>39</v>
      </c>
      <c r="C39" s="137">
        <v>2.5369320000000002</v>
      </c>
      <c r="D39" s="137">
        <v>88.379509999999996</v>
      </c>
      <c r="E39" s="137">
        <v>8.7222089999999994</v>
      </c>
      <c r="F39" s="136">
        <v>0.43966699999999959</v>
      </c>
      <c r="G39" s="93">
        <v>0</v>
      </c>
      <c r="H39" s="154"/>
    </row>
    <row r="40" spans="2:8" x14ac:dyDescent="0.3">
      <c r="B40" s="123" t="s">
        <v>40</v>
      </c>
      <c r="C40" s="137">
        <v>5.2000669999999998</v>
      </c>
      <c r="D40" s="137">
        <v>90.027050000000003</v>
      </c>
      <c r="E40" s="137">
        <v>8.4958629999999999</v>
      </c>
      <c r="F40" s="136">
        <v>0.50516699999999926</v>
      </c>
      <c r="G40" s="93">
        <v>0</v>
      </c>
      <c r="H40" s="154"/>
    </row>
    <row r="41" spans="2:8" x14ac:dyDescent="0.3">
      <c r="B41" s="123" t="s">
        <v>41</v>
      </c>
      <c r="C41" s="137">
        <v>4.047383</v>
      </c>
      <c r="D41" s="137">
        <v>89.512609999999995</v>
      </c>
      <c r="E41" s="137">
        <v>8.3178219999999996</v>
      </c>
      <c r="F41" s="136">
        <v>0.15616699999999906</v>
      </c>
      <c r="G41" s="93">
        <v>0</v>
      </c>
      <c r="H41" s="154"/>
    </row>
    <row r="42" spans="2:8" x14ac:dyDescent="0.3">
      <c r="B42" s="123" t="s">
        <v>42</v>
      </c>
      <c r="C42" s="137">
        <v>0.96562999999999999</v>
      </c>
      <c r="D42" s="137">
        <v>91.687550000000002</v>
      </c>
      <c r="E42" s="137">
        <v>8.0531869999999994</v>
      </c>
      <c r="F42" s="136">
        <v>-0.21143399999999968</v>
      </c>
      <c r="G42" s="93">
        <v>0</v>
      </c>
      <c r="H42" s="154"/>
    </row>
    <row r="43" spans="2:8" x14ac:dyDescent="0.3">
      <c r="B43" s="123" t="s">
        <v>43</v>
      </c>
      <c r="C43" s="137">
        <v>2.384258</v>
      </c>
      <c r="D43" s="137">
        <v>92.140460000000004</v>
      </c>
      <c r="E43" s="137">
        <v>7.8679819999999996</v>
      </c>
      <c r="F43" s="136">
        <v>-8.6666999999999383E-2</v>
      </c>
      <c r="G43" s="93">
        <v>0</v>
      </c>
      <c r="H43" s="154"/>
    </row>
    <row r="44" spans="2:8" x14ac:dyDescent="0.3">
      <c r="B44" s="123" t="s">
        <v>44</v>
      </c>
      <c r="C44" s="137">
        <v>-1.147688</v>
      </c>
      <c r="D44" s="137">
        <v>94.304950000000005</v>
      </c>
      <c r="E44" s="137">
        <v>7.6115779999999997</v>
      </c>
      <c r="F44" s="136">
        <v>-4.3798999999999921E-2</v>
      </c>
      <c r="G44" s="93">
        <v>1</v>
      </c>
      <c r="H44" s="154"/>
    </row>
    <row r="45" spans="2:8" x14ac:dyDescent="0.3">
      <c r="B45" s="123" t="s">
        <v>45</v>
      </c>
      <c r="C45" s="137">
        <v>-0.62390199999999996</v>
      </c>
      <c r="D45" s="137">
        <v>93.746380000000002</v>
      </c>
      <c r="E45" s="137">
        <v>7.6199859999999999</v>
      </c>
      <c r="F45" s="136">
        <v>-1.5132999999999619E-2</v>
      </c>
      <c r="G45" s="93">
        <v>1</v>
      </c>
      <c r="H45" s="154"/>
    </row>
    <row r="46" spans="2:8" x14ac:dyDescent="0.3">
      <c r="B46" s="123" t="s">
        <v>46</v>
      </c>
      <c r="C46" s="137">
        <v>-1.5265679999999999</v>
      </c>
      <c r="D46" s="137">
        <v>94.348659999999995</v>
      </c>
      <c r="E46" s="137">
        <v>7.9383790000000003</v>
      </c>
      <c r="F46" s="136">
        <v>0.81866600000000034</v>
      </c>
      <c r="G46" s="93">
        <v>1</v>
      </c>
      <c r="H46" s="154"/>
    </row>
    <row r="47" spans="2:8" x14ac:dyDescent="0.3">
      <c r="B47" s="123" t="s">
        <v>47</v>
      </c>
      <c r="C47" s="137">
        <v>-6.7717210000000003</v>
      </c>
      <c r="D47" s="137">
        <v>93.566699999999997</v>
      </c>
      <c r="E47" s="137">
        <v>8.8966170000000009</v>
      </c>
      <c r="F47" s="136">
        <v>3.7116330000000004</v>
      </c>
      <c r="G47" s="93">
        <v>1</v>
      </c>
      <c r="H47" s="154"/>
    </row>
    <row r="48" spans="2:8" x14ac:dyDescent="0.3">
      <c r="B48" s="123" t="s">
        <v>48</v>
      </c>
      <c r="C48" s="137">
        <v>-3.5647180000000001</v>
      </c>
      <c r="D48" s="137">
        <v>94.927379999999999</v>
      </c>
      <c r="E48" s="137">
        <v>9.2817559999999997</v>
      </c>
      <c r="F48" s="136">
        <v>4.0393669999999995</v>
      </c>
      <c r="G48" s="93">
        <v>1</v>
      </c>
      <c r="H48" s="154"/>
    </row>
    <row r="49" spans="2:8" x14ac:dyDescent="0.3">
      <c r="B49" s="123" t="s">
        <v>49</v>
      </c>
      <c r="C49" s="137">
        <v>-4.1696679999999997</v>
      </c>
      <c r="D49" s="137">
        <v>94.389139999999998</v>
      </c>
      <c r="E49" s="137">
        <v>9.8742490000000007</v>
      </c>
      <c r="F49" s="136">
        <v>3.7874669999999995</v>
      </c>
      <c r="G49" s="93">
        <v>1</v>
      </c>
      <c r="H49" s="154"/>
    </row>
    <row r="50" spans="2:8" x14ac:dyDescent="0.3">
      <c r="B50" s="123" t="s">
        <v>50</v>
      </c>
      <c r="C50" s="137">
        <v>-2.6869239999999999</v>
      </c>
      <c r="D50" s="137">
        <v>96.189440000000005</v>
      </c>
      <c r="E50" s="137">
        <v>10.40776</v>
      </c>
      <c r="F50" s="136">
        <v>4.2447670000000004</v>
      </c>
      <c r="G50" s="93">
        <v>1</v>
      </c>
      <c r="H50" s="154"/>
    </row>
    <row r="51" spans="2:8" x14ac:dyDescent="0.3">
      <c r="B51" s="123" t="s">
        <v>51</v>
      </c>
      <c r="C51" s="137">
        <v>0.491151</v>
      </c>
      <c r="D51" s="137">
        <v>96.402370000000005</v>
      </c>
      <c r="E51" s="137">
        <v>11.28037</v>
      </c>
      <c r="F51" s="136">
        <v>5.5778666999999995</v>
      </c>
      <c r="G51" s="93">
        <v>1</v>
      </c>
      <c r="H51" s="154"/>
    </row>
    <row r="52" spans="2:8" x14ac:dyDescent="0.3">
      <c r="B52" s="123" t="s">
        <v>52</v>
      </c>
      <c r="C52" s="137">
        <v>-5.2123840000000001</v>
      </c>
      <c r="D52" s="137">
        <v>99.82884</v>
      </c>
      <c r="E52" s="137">
        <v>12.21823</v>
      </c>
      <c r="F52" s="136">
        <v>7.6137333000000007</v>
      </c>
      <c r="G52" s="93">
        <v>1</v>
      </c>
      <c r="H52" s="154"/>
    </row>
    <row r="53" spans="2:8" x14ac:dyDescent="0.3">
      <c r="B53" s="123" t="s">
        <v>53</v>
      </c>
      <c r="C53" s="137">
        <v>-7.8719659999999996</v>
      </c>
      <c r="D53" s="137">
        <v>99.612459999999999</v>
      </c>
      <c r="E53" s="137">
        <v>13.086819999999999</v>
      </c>
      <c r="F53" s="136">
        <v>9.9183965999999995</v>
      </c>
      <c r="G53" s="93">
        <v>1</v>
      </c>
      <c r="H53" s="154"/>
    </row>
    <row r="54" spans="2:8" x14ac:dyDescent="0.3">
      <c r="B54" s="123" t="s">
        <v>54</v>
      </c>
      <c r="C54" s="137">
        <v>-9.0723760000000002</v>
      </c>
      <c r="D54" s="137">
        <v>101.0946</v>
      </c>
      <c r="E54" s="137">
        <v>14.283289999999999</v>
      </c>
      <c r="F54" s="136">
        <v>10.012862999999999</v>
      </c>
      <c r="G54" s="93">
        <v>1</v>
      </c>
      <c r="H54" s="154"/>
    </row>
    <row r="55" spans="2:8" x14ac:dyDescent="0.3">
      <c r="B55" s="123" t="s">
        <v>55</v>
      </c>
      <c r="C55" s="137">
        <v>-10.251344</v>
      </c>
      <c r="D55" s="137">
        <v>100.9284</v>
      </c>
      <c r="E55" s="137">
        <v>15.46865</v>
      </c>
      <c r="F55" s="136">
        <v>10.763536999999999</v>
      </c>
      <c r="G55" s="93">
        <v>1</v>
      </c>
      <c r="H55" s="154"/>
    </row>
    <row r="56" spans="2:8" x14ac:dyDescent="0.3">
      <c r="B56" s="123" t="s">
        <v>56</v>
      </c>
      <c r="C56" s="137">
        <v>-8.8389209999999991</v>
      </c>
      <c r="D56" s="137">
        <v>103.3408</v>
      </c>
      <c r="E56" s="137">
        <v>16.803840000000001</v>
      </c>
      <c r="F56" s="136">
        <v>14.085037000000002</v>
      </c>
      <c r="G56" s="93">
        <v>1</v>
      </c>
      <c r="H56" s="154"/>
    </row>
    <row r="57" spans="2:8" x14ac:dyDescent="0.3">
      <c r="B57" s="123" t="s">
        <v>57</v>
      </c>
      <c r="C57" s="137">
        <v>-7.4737979999999995</v>
      </c>
      <c r="D57" s="137">
        <v>101.9811</v>
      </c>
      <c r="E57" s="137">
        <v>18.538160000000001</v>
      </c>
      <c r="F57" s="136">
        <v>15.047933</v>
      </c>
      <c r="G57" s="93">
        <v>1</v>
      </c>
      <c r="H57" s="154"/>
    </row>
    <row r="58" spans="2:8" x14ac:dyDescent="0.3">
      <c r="B58" s="123" t="s">
        <v>58</v>
      </c>
      <c r="C58" s="137">
        <v>-10.116410999999999</v>
      </c>
      <c r="D58" s="137">
        <v>103.9055</v>
      </c>
      <c r="E58" s="137">
        <v>20.68112</v>
      </c>
      <c r="F58" s="136">
        <v>17.537762999999998</v>
      </c>
      <c r="G58" s="93">
        <v>1</v>
      </c>
      <c r="H58" s="154"/>
    </row>
    <row r="59" spans="2:8" x14ac:dyDescent="0.3">
      <c r="B59" s="123" t="s">
        <v>59</v>
      </c>
      <c r="C59" s="137">
        <v>-8.3740800000000011</v>
      </c>
      <c r="D59" s="137">
        <v>102.97580000000001</v>
      </c>
      <c r="E59" s="137">
        <v>22.10999</v>
      </c>
      <c r="F59" s="136">
        <v>23.693670000000001</v>
      </c>
      <c r="G59" s="93">
        <v>1</v>
      </c>
      <c r="H59" s="154"/>
    </row>
    <row r="60" spans="2:8" x14ac:dyDescent="0.3">
      <c r="B60" s="123" t="s">
        <v>60</v>
      </c>
      <c r="C60" s="137">
        <v>-8.6782029999999999</v>
      </c>
      <c r="D60" s="137">
        <v>104.9242</v>
      </c>
      <c r="E60" s="137">
        <v>24.05237</v>
      </c>
      <c r="F60" s="136">
        <v>24.703966599999998</v>
      </c>
      <c r="G60" s="93">
        <v>1</v>
      </c>
      <c r="H60" s="154"/>
    </row>
    <row r="61" spans="2:8" x14ac:dyDescent="0.3">
      <c r="B61" s="123" t="s">
        <v>61</v>
      </c>
      <c r="C61" s="137">
        <v>-7.9222780000000004</v>
      </c>
      <c r="D61" s="137">
        <v>103.331</v>
      </c>
      <c r="E61" s="137">
        <v>25.50891</v>
      </c>
      <c r="F61" s="136">
        <v>23.3314333</v>
      </c>
      <c r="G61" s="93">
        <v>0</v>
      </c>
      <c r="H61" s="154"/>
    </row>
    <row r="62" spans="2:8" x14ac:dyDescent="0.3">
      <c r="B62" s="123" t="s">
        <v>62</v>
      </c>
      <c r="C62" s="137">
        <v>-4.0959599999999998</v>
      </c>
      <c r="D62" s="137">
        <v>105.0834</v>
      </c>
      <c r="E62" s="137">
        <v>26.09545</v>
      </c>
      <c r="F62" s="136">
        <v>15.968196700000002</v>
      </c>
      <c r="G62" s="93">
        <v>0</v>
      </c>
      <c r="H62" s="154"/>
    </row>
    <row r="63" spans="2:8" x14ac:dyDescent="0.3">
      <c r="B63" s="123" t="s">
        <v>63</v>
      </c>
      <c r="C63" s="137">
        <v>-5.2246730000000001</v>
      </c>
      <c r="D63" s="137">
        <v>102.994</v>
      </c>
      <c r="E63" s="137">
        <v>26.832699999999999</v>
      </c>
      <c r="F63" s="136">
        <v>10.9318633</v>
      </c>
      <c r="G63" s="93">
        <v>0</v>
      </c>
      <c r="H63" s="154"/>
    </row>
    <row r="64" spans="2:8" x14ac:dyDescent="0.3">
      <c r="B64" s="123" t="s">
        <v>64</v>
      </c>
      <c r="C64" s="137">
        <v>-3.3699270000000006</v>
      </c>
      <c r="D64" s="137">
        <v>104.425</v>
      </c>
      <c r="E64" s="137">
        <v>27.593540000000001</v>
      </c>
      <c r="F64" s="136">
        <v>10.033200000000001</v>
      </c>
      <c r="G64" s="93">
        <v>0</v>
      </c>
      <c r="H64" s="154"/>
    </row>
    <row r="65" spans="2:8" x14ac:dyDescent="0.3">
      <c r="B65" s="123" t="s">
        <v>65</v>
      </c>
      <c r="C65" s="137">
        <v>-1.728726</v>
      </c>
      <c r="D65" s="137">
        <v>102.2675</v>
      </c>
      <c r="E65" s="137">
        <v>27.832139999999999</v>
      </c>
      <c r="F65" s="136">
        <v>10.006500000000001</v>
      </c>
      <c r="G65" s="93">
        <v>0</v>
      </c>
      <c r="H65" s="154"/>
    </row>
    <row r="66" spans="2:8" x14ac:dyDescent="0.3">
      <c r="B66" s="123" t="s">
        <v>66</v>
      </c>
      <c r="C66" s="137">
        <v>-2.3228269999999998</v>
      </c>
      <c r="D66" s="137">
        <v>102.78870000000001</v>
      </c>
      <c r="E66" s="137">
        <v>27.60746</v>
      </c>
      <c r="F66" s="136">
        <v>8.3624330000000011</v>
      </c>
      <c r="G66" s="93">
        <v>0</v>
      </c>
      <c r="H66" s="154"/>
    </row>
    <row r="67" spans="2:8" x14ac:dyDescent="0.3">
      <c r="B67" s="123" t="s">
        <v>67</v>
      </c>
      <c r="C67" s="137">
        <v>0.64883000000000002</v>
      </c>
      <c r="D67" s="137">
        <v>101.63249999999999</v>
      </c>
      <c r="E67" s="137">
        <v>26.913440000000001</v>
      </c>
      <c r="F67" s="136">
        <v>7.2981996999999996</v>
      </c>
      <c r="G67" s="93">
        <v>0</v>
      </c>
      <c r="H67" s="154"/>
    </row>
    <row r="68" spans="2:8" x14ac:dyDescent="0.3">
      <c r="B68" s="123" t="s">
        <v>68</v>
      </c>
      <c r="C68" s="137">
        <v>0.40193199999999996</v>
      </c>
      <c r="D68" s="137">
        <v>102.893</v>
      </c>
      <c r="E68" s="137">
        <v>26.915700000000001</v>
      </c>
      <c r="F68" s="136">
        <v>5.8714332999999996</v>
      </c>
      <c r="G68" s="93">
        <v>0</v>
      </c>
      <c r="H68" s="154"/>
    </row>
    <row r="69" spans="2:8" x14ac:dyDescent="0.3">
      <c r="B69" s="123" t="s">
        <v>69</v>
      </c>
      <c r="C69" s="137">
        <v>1.271601</v>
      </c>
      <c r="D69" s="137">
        <v>101.64830000000001</v>
      </c>
      <c r="E69" s="137">
        <v>26.239660000000001</v>
      </c>
      <c r="F69" s="136">
        <v>5.8621002999999998</v>
      </c>
      <c r="G69" s="93">
        <v>0</v>
      </c>
      <c r="H69" s="154"/>
    </row>
    <row r="70" spans="2:8" x14ac:dyDescent="0.3">
      <c r="B70" s="123" t="s">
        <v>70</v>
      </c>
      <c r="C70" s="137">
        <v>0.76455799999999996</v>
      </c>
      <c r="D70" s="137">
        <v>100.893</v>
      </c>
      <c r="E70" s="137">
        <v>25.88824</v>
      </c>
      <c r="F70" s="136">
        <v>7.8452003299999999</v>
      </c>
      <c r="G70" s="93">
        <v>0</v>
      </c>
      <c r="H70" s="154"/>
    </row>
    <row r="71" spans="2:8" ht="16" customHeight="1" x14ac:dyDescent="0.3">
      <c r="B71" s="123" t="s">
        <v>71</v>
      </c>
      <c r="C71" s="137">
        <v>0.36009000000000002</v>
      </c>
      <c r="D71" s="137">
        <v>99.215850000000003</v>
      </c>
      <c r="E71" s="137">
        <v>25.683789999999998</v>
      </c>
      <c r="F71" s="136">
        <v>9.8606336699999986</v>
      </c>
      <c r="G71" s="93">
        <v>1</v>
      </c>
      <c r="H71" s="154"/>
    </row>
    <row r="72" spans="2:8" x14ac:dyDescent="0.3">
      <c r="B72" s="123" t="s">
        <v>72</v>
      </c>
      <c r="C72" s="137">
        <v>0.59848599999999996</v>
      </c>
      <c r="D72" s="137">
        <v>100.69459999999999</v>
      </c>
      <c r="E72" s="137">
        <v>24.99249</v>
      </c>
      <c r="F72" s="136">
        <v>11.466533333999999</v>
      </c>
      <c r="G72" s="93">
        <v>1</v>
      </c>
      <c r="H72" s="154"/>
    </row>
    <row r="73" spans="2:8" x14ac:dyDescent="0.3">
      <c r="B73" s="123" t="s">
        <v>73</v>
      </c>
      <c r="C73" s="137">
        <v>-2.636028</v>
      </c>
      <c r="D73" s="137">
        <v>99.812380000000005</v>
      </c>
      <c r="E73" s="137">
        <v>24.7531</v>
      </c>
      <c r="F73" s="136">
        <v>9.4277999999999995</v>
      </c>
      <c r="G73" s="93">
        <v>1</v>
      </c>
      <c r="H73" s="154"/>
    </row>
    <row r="74" spans="2:8" x14ac:dyDescent="0.3">
      <c r="B74" s="123" t="s">
        <v>74</v>
      </c>
      <c r="C74" s="137">
        <v>-0.30258199999999996</v>
      </c>
      <c r="D74" s="137">
        <v>100.27719999999999</v>
      </c>
      <c r="E74" s="137">
        <v>24.16236</v>
      </c>
      <c r="F74" s="136">
        <v>7.8991666600000006</v>
      </c>
      <c r="G74" s="93">
        <v>1</v>
      </c>
      <c r="H74" s="154"/>
    </row>
    <row r="75" spans="2:8" x14ac:dyDescent="0.3">
      <c r="B75" s="123" t="s">
        <v>75</v>
      </c>
      <c r="C75" s="137">
        <v>-0.64308100000000001</v>
      </c>
      <c r="D75" s="137">
        <v>98.301919999999996</v>
      </c>
      <c r="E75" s="137">
        <v>23.95975</v>
      </c>
      <c r="F75" s="136">
        <v>9.7227336999999991</v>
      </c>
      <c r="G75" s="93">
        <v>1</v>
      </c>
      <c r="H75" s="154"/>
    </row>
    <row r="76" spans="2:8" x14ac:dyDescent="0.3">
      <c r="B76" s="123" t="s">
        <v>76</v>
      </c>
      <c r="C76" s="137">
        <v>-1.3099259999999999</v>
      </c>
      <c r="D76" s="137">
        <v>99.741590000000002</v>
      </c>
      <c r="E76" s="137">
        <v>23.660070000000001</v>
      </c>
      <c r="F76" s="136">
        <v>8.4547670000000004</v>
      </c>
      <c r="G76" s="93">
        <v>1</v>
      </c>
      <c r="H76" s="154"/>
    </row>
    <row r="77" spans="2:8" x14ac:dyDescent="0.3">
      <c r="B77" s="123" t="s">
        <v>77</v>
      </c>
      <c r="C77" s="137">
        <v>0.98206599999999999</v>
      </c>
      <c r="D77" s="137">
        <v>98.827219999999997</v>
      </c>
      <c r="E77" s="137">
        <v>23.386790000000001</v>
      </c>
      <c r="F77" s="136">
        <v>8.4714330000000011</v>
      </c>
      <c r="G77" s="93">
        <v>1</v>
      </c>
      <c r="H77" s="154"/>
    </row>
    <row r="78" spans="2:8" x14ac:dyDescent="0.3">
      <c r="B78" s="123" t="s">
        <v>78</v>
      </c>
      <c r="C78" s="137">
        <v>-3.7686000000000004E-2</v>
      </c>
      <c r="D78" s="137">
        <v>99.826639999999998</v>
      </c>
      <c r="E78" s="137">
        <v>23.14819</v>
      </c>
      <c r="F78" s="136">
        <v>7.8458330000000007</v>
      </c>
      <c r="G78" s="93">
        <v>0</v>
      </c>
      <c r="H78" s="163"/>
    </row>
    <row r="79" spans="2:8" x14ac:dyDescent="0.3">
      <c r="B79" s="123" t="s">
        <v>79</v>
      </c>
      <c r="C79" s="137">
        <v>-3.8744000000000001E-2</v>
      </c>
      <c r="D79" s="137">
        <v>99.681539999999998</v>
      </c>
      <c r="E79" s="137">
        <v>22.333100000000002</v>
      </c>
      <c r="F79" s="136">
        <v>7.5711330000000006</v>
      </c>
      <c r="G79" s="92">
        <v>0</v>
      </c>
      <c r="H79" s="164">
        <f t="shared" ref="H79:H90" si="0">$K$2+$K$3*F79+$K$4*G79+$K$5*D77+$K$6*E78+$K$7*C78</f>
        <v>1.0441281914609997</v>
      </c>
    </row>
    <row r="80" spans="2:8" x14ac:dyDescent="0.3">
      <c r="B80" s="123" t="s">
        <v>80</v>
      </c>
      <c r="C80" s="137">
        <v>1.7364480000000002</v>
      </c>
      <c r="D80" s="137">
        <v>101.0217</v>
      </c>
      <c r="E80" s="137">
        <v>21.749300000000002</v>
      </c>
      <c r="F80" s="136">
        <v>6.4366337000000007</v>
      </c>
      <c r="G80" s="92">
        <v>0</v>
      </c>
      <c r="H80" s="165">
        <f t="shared" si="0"/>
        <v>0.97548611202789903</v>
      </c>
    </row>
    <row r="81" spans="2:8" x14ac:dyDescent="0.3">
      <c r="B81" s="123" t="s">
        <v>81</v>
      </c>
      <c r="C81" s="137">
        <v>1.853999</v>
      </c>
      <c r="D81" s="137">
        <v>99.781639999999996</v>
      </c>
      <c r="E81" s="137">
        <v>21.026810000000001</v>
      </c>
      <c r="F81" s="136">
        <v>5.8096333000000007</v>
      </c>
      <c r="G81" s="92">
        <v>0</v>
      </c>
      <c r="H81" s="165">
        <f t="shared" si="0"/>
        <v>2.0154343261611003</v>
      </c>
    </row>
    <row r="82" spans="2:8" x14ac:dyDescent="0.3">
      <c r="B82" s="123" t="s">
        <v>82</v>
      </c>
      <c r="C82" s="137">
        <v>2.2419509999999998</v>
      </c>
      <c r="D82" s="137">
        <v>100.6605</v>
      </c>
      <c r="E82" s="137">
        <v>20.839020000000001</v>
      </c>
      <c r="F82" s="136">
        <v>5.4121330000000007</v>
      </c>
      <c r="G82" s="92">
        <v>0</v>
      </c>
      <c r="H82" s="165">
        <f t="shared" si="0"/>
        <v>1.8928077390160005</v>
      </c>
    </row>
    <row r="83" spans="2:8" x14ac:dyDescent="0.3">
      <c r="B83" s="123" t="s">
        <v>83</v>
      </c>
      <c r="C83" s="137">
        <v>2.704863</v>
      </c>
      <c r="D83" s="137">
        <v>99.564639999999997</v>
      </c>
      <c r="E83" s="137">
        <v>20.13015</v>
      </c>
      <c r="F83" s="136">
        <v>4.3949669999999994</v>
      </c>
      <c r="G83" s="92">
        <v>0</v>
      </c>
      <c r="H83" s="165">
        <f t="shared" si="0"/>
        <v>2.3553910181139988</v>
      </c>
    </row>
    <row r="84" spans="2:8" x14ac:dyDescent="0.3">
      <c r="B84" s="123" t="s">
        <v>84</v>
      </c>
      <c r="C84" s="137">
        <v>1.3636699999999999</v>
      </c>
      <c r="D84" s="137">
        <v>101.56480000000001</v>
      </c>
      <c r="E84" s="137">
        <v>19.565999999999999</v>
      </c>
      <c r="F84" s="136">
        <v>4.5652333</v>
      </c>
      <c r="G84" s="92">
        <v>0</v>
      </c>
      <c r="H84" s="165">
        <f t="shared" si="0"/>
        <v>2.4027058099660987</v>
      </c>
    </row>
    <row r="85" spans="2:8" x14ac:dyDescent="0.3">
      <c r="B85" s="123" t="s">
        <v>85</v>
      </c>
      <c r="C85" s="137">
        <v>1.8547589999999998</v>
      </c>
      <c r="D85" s="137">
        <v>100.7509</v>
      </c>
      <c r="E85" s="137">
        <v>19.039459999999998</v>
      </c>
      <c r="F85" s="136">
        <v>4.3961669999999993</v>
      </c>
      <c r="G85" s="92">
        <v>0</v>
      </c>
      <c r="H85" s="165">
        <f t="shared" si="0"/>
        <v>1.6753240424590004</v>
      </c>
    </row>
    <row r="86" spans="2:8" x14ac:dyDescent="0.3">
      <c r="B86" s="123" t="s">
        <v>86</v>
      </c>
      <c r="C86" s="137">
        <v>1.8021120000000002</v>
      </c>
      <c r="D86" s="137">
        <v>101.7747</v>
      </c>
      <c r="E86" s="137">
        <v>18.429670000000002</v>
      </c>
      <c r="F86" s="136">
        <v>4.6720002999999997</v>
      </c>
      <c r="G86" s="92">
        <v>1</v>
      </c>
      <c r="H86" s="165">
        <f t="shared" si="0"/>
        <v>-0.48146068788490171</v>
      </c>
    </row>
    <row r="87" spans="2:8" x14ac:dyDescent="0.3">
      <c r="B87" s="123" t="s">
        <v>87</v>
      </c>
      <c r="C87" s="137">
        <v>1.555382</v>
      </c>
      <c r="D87" s="137">
        <v>100.23050000000001</v>
      </c>
      <c r="E87" s="137">
        <v>18.215119999999999</v>
      </c>
      <c r="F87" s="136">
        <v>4.2452002999999996</v>
      </c>
      <c r="G87" s="92">
        <v>1</v>
      </c>
      <c r="H87" s="165">
        <f t="shared" si="0"/>
        <v>-0.463059079569901</v>
      </c>
    </row>
    <row r="88" spans="2:8" x14ac:dyDescent="0.3">
      <c r="B88" s="123" t="s">
        <v>88</v>
      </c>
      <c r="C88" s="137">
        <v>2.7762229999999999</v>
      </c>
      <c r="D88" s="137">
        <v>101.89190000000001</v>
      </c>
      <c r="E88" s="137">
        <v>17.422989999999999</v>
      </c>
      <c r="F88" s="136">
        <v>3.4704329999999999</v>
      </c>
      <c r="G88" s="92">
        <v>1</v>
      </c>
      <c r="H88" s="165">
        <f t="shared" si="0"/>
        <v>-0.63481274011899902</v>
      </c>
    </row>
    <row r="89" spans="2:8" x14ac:dyDescent="0.3">
      <c r="B89" s="123" t="s">
        <v>89</v>
      </c>
      <c r="C89" s="137">
        <v>2.2617880000000001</v>
      </c>
      <c r="D89" s="137">
        <v>100.6844</v>
      </c>
      <c r="E89" s="137">
        <v>17.05227</v>
      </c>
      <c r="F89" s="136">
        <v>2.2767333000000001</v>
      </c>
      <c r="G89" s="92">
        <v>1</v>
      </c>
      <c r="H89" s="165">
        <f t="shared" si="0"/>
        <v>0.27303057694609834</v>
      </c>
    </row>
    <row r="90" spans="2:8" ht="15.65" thickBot="1" x14ac:dyDescent="0.35">
      <c r="B90" s="126" t="s">
        <v>90</v>
      </c>
      <c r="C90" s="166">
        <v>0.98804099999999995</v>
      </c>
      <c r="D90" s="166">
        <v>101.8695</v>
      </c>
      <c r="E90" s="166">
        <v>16.557089999999999</v>
      </c>
      <c r="F90" s="167">
        <v>1.7762996999999998</v>
      </c>
      <c r="G90" s="168">
        <v>1</v>
      </c>
      <c r="H90" s="169">
        <f t="shared" si="0"/>
        <v>-0.18003171475010205</v>
      </c>
    </row>
    <row r="91" spans="2:8" x14ac:dyDescent="0.3"/>
  </sheetData>
  <hyperlinks>
    <hyperlink ref="A1" location="'Title Page'!A1" display="Title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W83"/>
  <sheetViews>
    <sheetView showGridLines="0" zoomScaleNormal="100" workbookViewId="0">
      <pane xSplit="2" topLeftCell="J1" activePane="topRight" state="frozen"/>
      <selection activeCell="M17" sqref="M17"/>
      <selection pane="topRight" activeCell="B1" sqref="B1:B1048576"/>
    </sheetView>
  </sheetViews>
  <sheetFormatPr defaultColWidth="0" defaultRowHeight="15.05" zeroHeight="1" x14ac:dyDescent="0.3"/>
  <cols>
    <col min="1" max="1" width="8.88671875" customWidth="1"/>
    <col min="2" max="2" width="12" style="2" customWidth="1"/>
    <col min="3" max="3" width="26.6640625" style="2" bestFit="1" customWidth="1"/>
    <col min="4" max="4" width="19" style="2" customWidth="1"/>
    <col min="5" max="5" width="24" style="2" customWidth="1"/>
    <col min="6" max="6" width="22.5546875" style="2" customWidth="1"/>
    <col min="7" max="7" width="12.6640625" style="2" customWidth="1"/>
    <col min="8" max="8" width="16.33203125" style="2" customWidth="1"/>
    <col min="9" max="9" width="21.88671875" customWidth="1"/>
    <col min="10" max="10" width="8.88671875" customWidth="1"/>
    <col min="11" max="11" width="20" customWidth="1"/>
    <col min="12" max="12" width="11.5546875" bestFit="1" customWidth="1"/>
    <col min="13" max="13" width="13.77734375" bestFit="1" customWidth="1"/>
    <col min="14" max="15" width="10.5546875" bestFit="1" customWidth="1"/>
    <col min="16" max="17" width="11.5546875" bestFit="1" customWidth="1"/>
    <col min="18" max="18" width="20.33203125" customWidth="1"/>
    <col min="19" max="19" width="9.5546875" bestFit="1" customWidth="1"/>
    <col min="20" max="20" width="8.88671875" customWidth="1"/>
    <col min="21" max="21" width="9.88671875" bestFit="1" customWidth="1"/>
    <col min="22" max="22" width="12.77734375" bestFit="1" customWidth="1"/>
    <col min="23" max="23" width="14.88671875" bestFit="1" customWidth="1"/>
    <col min="24" max="24" width="11.33203125" customWidth="1"/>
    <col min="25" max="25" width="12.6640625" customWidth="1"/>
    <col min="26" max="26" width="11.5546875" customWidth="1"/>
    <col min="27" max="27" width="8.88671875" customWidth="1"/>
    <col min="28" max="49" width="0" hidden="1" customWidth="1"/>
    <col min="50" max="16384" width="8.88671875" hidden="1"/>
  </cols>
  <sheetData>
    <row r="1" spans="1:49" ht="30.7" thickBot="1" x14ac:dyDescent="0.35">
      <c r="A1" s="121" t="s">
        <v>184</v>
      </c>
      <c r="B1" s="121" t="s">
        <v>0</v>
      </c>
      <c r="C1" s="69" t="s">
        <v>131</v>
      </c>
      <c r="D1" s="122" t="s">
        <v>126</v>
      </c>
      <c r="E1" s="122" t="s">
        <v>91</v>
      </c>
      <c r="F1" s="122" t="s">
        <v>112</v>
      </c>
      <c r="G1" s="53" t="s">
        <v>116</v>
      </c>
      <c r="H1" s="53" t="s">
        <v>118</v>
      </c>
      <c r="I1" s="55" t="s">
        <v>120</v>
      </c>
    </row>
    <row r="2" spans="1:49" ht="47" x14ac:dyDescent="0.3">
      <c r="B2" s="56" t="s">
        <v>109</v>
      </c>
      <c r="C2" s="36" t="s">
        <v>135</v>
      </c>
      <c r="D2" s="36" t="s">
        <v>1</v>
      </c>
      <c r="E2" s="36" t="s">
        <v>111</v>
      </c>
      <c r="F2" s="37" t="s">
        <v>113</v>
      </c>
      <c r="G2" s="36" t="s">
        <v>117</v>
      </c>
      <c r="H2" s="36" t="s">
        <v>117</v>
      </c>
      <c r="I2" s="57" t="s">
        <v>117</v>
      </c>
      <c r="K2" s="79" t="s">
        <v>104</v>
      </c>
      <c r="L2" s="80" t="s">
        <v>94</v>
      </c>
      <c r="M2" s="80" t="s">
        <v>95</v>
      </c>
      <c r="N2" s="80" t="s">
        <v>96</v>
      </c>
      <c r="O2" s="80" t="s">
        <v>97</v>
      </c>
      <c r="P2" s="81" t="s">
        <v>98</v>
      </c>
      <c r="R2" s="129" t="str">
        <f>K2</f>
        <v>Variable</v>
      </c>
      <c r="S2" s="85" t="str">
        <f>R3</f>
        <v xml:space="preserve">Real GDP </v>
      </c>
      <c r="T2" s="85" t="str">
        <f>R4</f>
        <v>Real GDP Growth</v>
      </c>
      <c r="U2" s="85" t="str">
        <f>R5</f>
        <v>Recession Indicator</v>
      </c>
      <c r="V2" s="85" t="str">
        <f>R6</f>
        <v>Inflation rate</v>
      </c>
      <c r="W2" s="85" t="str">
        <f>R7</f>
        <v>Unemployment rate</v>
      </c>
      <c r="X2" s="85" t="str">
        <f>R8</f>
        <v>Short-term rate</v>
      </c>
      <c r="Y2" s="85" t="str">
        <f>R9</f>
        <v>Long-term rate</v>
      </c>
      <c r="Z2" s="86" t="str">
        <f>R10</f>
        <v xml:space="preserve">Interest rate spread </v>
      </c>
    </row>
    <row r="3" spans="1:49" ht="15.65" x14ac:dyDescent="0.3">
      <c r="B3" s="123" t="s">
        <v>11</v>
      </c>
      <c r="C3" s="9">
        <v>9761909.5831178017</v>
      </c>
      <c r="D3" s="9">
        <v>7.7907520000000003</v>
      </c>
      <c r="E3" s="14">
        <v>1</v>
      </c>
      <c r="F3" s="9">
        <v>35.792319999999997</v>
      </c>
      <c r="G3" s="9">
        <v>9.9700000000000006</v>
      </c>
      <c r="H3" s="9">
        <v>11.063000000000001</v>
      </c>
      <c r="I3" s="124">
        <f t="shared" ref="I3:I34" si="0">H3-G3</f>
        <v>1.093</v>
      </c>
      <c r="J3" s="1"/>
      <c r="K3" s="108" t="s">
        <v>103</v>
      </c>
      <c r="L3" s="22">
        <f>AVERAGE(C3:C82)</f>
        <v>20516873.984136924</v>
      </c>
      <c r="M3" s="23">
        <f>_xlfn.STDEV.S(C3:C82)/SQRT(COUNT(C3:C82))</f>
        <v>928589.56172246626</v>
      </c>
      <c r="N3" s="22">
        <f>_xlfn.STDEV.S(C3:C82)</f>
        <v>8305557.5328326859</v>
      </c>
      <c r="O3" s="22">
        <f>MIN(C3:C82)</f>
        <v>9761909.5831178017</v>
      </c>
      <c r="P3" s="110">
        <f>MAX(C3:C82)</f>
        <v>36877584.842446603</v>
      </c>
      <c r="Q3" s="1"/>
      <c r="R3" s="83" t="s">
        <v>103</v>
      </c>
      <c r="S3" s="9">
        <f>CORREL(C3:C82,C3:C82)</f>
        <v>1.0000000000000002</v>
      </c>
      <c r="T3" s="9"/>
      <c r="U3" s="9"/>
      <c r="V3" s="9"/>
      <c r="W3" s="9"/>
      <c r="X3" s="26"/>
      <c r="Y3" s="26"/>
      <c r="Z3" s="11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.65" x14ac:dyDescent="0.3">
      <c r="B4" s="123" t="s">
        <v>12</v>
      </c>
      <c r="C4" s="9">
        <v>9775079.04493412</v>
      </c>
      <c r="D4" s="9">
        <v>5.2191660000000004</v>
      </c>
      <c r="E4" s="14">
        <v>1</v>
      </c>
      <c r="F4" s="9">
        <v>36.483289999999997</v>
      </c>
      <c r="G4" s="9">
        <v>9.81</v>
      </c>
      <c r="H4" s="9">
        <v>11.445</v>
      </c>
      <c r="I4" s="124">
        <f t="shared" si="0"/>
        <v>1.6349999999999998</v>
      </c>
      <c r="K4" s="108" t="s">
        <v>122</v>
      </c>
      <c r="L4" s="22">
        <f>AVERAGE(D3:D82)</f>
        <v>7.0522341250000009</v>
      </c>
      <c r="M4" s="23">
        <f>_xlfn.STDEV.S(D3:D82)/SQRT(COUNT(D3:D82))</f>
        <v>0.26626947396812445</v>
      </c>
      <c r="N4" s="22">
        <f>_xlfn.STDEV.S(D3:D82)</f>
        <v>2.3815865765033477</v>
      </c>
      <c r="O4" s="22">
        <f>MIN(D3:D82)</f>
        <v>0.16416800000000001</v>
      </c>
      <c r="P4" s="110">
        <f>MAX(D3:D82)</f>
        <v>13.694725</v>
      </c>
      <c r="R4" s="83" t="s">
        <v>105</v>
      </c>
      <c r="S4" s="26">
        <f>CORREL(C3:C82,D3:D82)</f>
        <v>1.9008856191810797E-2</v>
      </c>
      <c r="T4" s="9">
        <f>CORREL(D3:D82,D3:D82)</f>
        <v>1.0000000000000002</v>
      </c>
      <c r="U4" s="9"/>
      <c r="V4" s="9"/>
      <c r="W4" s="9"/>
      <c r="X4" s="26"/>
      <c r="Y4" s="26"/>
      <c r="Z4" s="116"/>
    </row>
    <row r="5" spans="1:49" ht="15.65" x14ac:dyDescent="0.3">
      <c r="B5" s="123" t="s">
        <v>13</v>
      </c>
      <c r="C5" s="9">
        <v>9904862.1200136412</v>
      </c>
      <c r="D5" s="9">
        <v>5.3047630000000003</v>
      </c>
      <c r="E5" s="14">
        <v>1</v>
      </c>
      <c r="F5" s="9">
        <v>36.814959999999999</v>
      </c>
      <c r="G5" s="9">
        <v>10.52</v>
      </c>
      <c r="H5" s="9">
        <v>11.904</v>
      </c>
      <c r="I5" s="124">
        <f t="shared" si="0"/>
        <v>1.3840000000000003</v>
      </c>
      <c r="K5" s="108" t="s">
        <v>99</v>
      </c>
      <c r="L5" s="22">
        <f>AVERAGE(F3:F82)</f>
        <v>70.208046499999995</v>
      </c>
      <c r="M5" s="23">
        <f>_xlfn.STDEV.S(F3:F82)/SQRT(COUNT(F3:F82))</f>
        <v>3.1553971353110373</v>
      </c>
      <c r="N5" s="22">
        <f>_xlfn.STDEV.S(F3:F82)</f>
        <v>28.222729962254327</v>
      </c>
      <c r="O5" s="22">
        <f>MIN(F3:F82)</f>
        <v>35.792319999999997</v>
      </c>
      <c r="P5" s="110">
        <f>MAX(F3:F82)</f>
        <v>125.34269999999999</v>
      </c>
      <c r="R5" s="83" t="s">
        <v>106</v>
      </c>
      <c r="S5" s="9">
        <f>CORREL(C3:C90,E3:E90)</f>
        <v>-8.3464011185291356E-2</v>
      </c>
      <c r="T5" s="9">
        <f>CORREL(D3:D90,E3:E90)</f>
        <v>-0.55117997959067055</v>
      </c>
      <c r="U5" s="9">
        <f>CORREL(E3:E90,E3:E90)</f>
        <v>1</v>
      </c>
      <c r="V5" s="9"/>
      <c r="W5" s="9"/>
      <c r="X5" s="26"/>
      <c r="Y5" s="26"/>
      <c r="Z5" s="116"/>
    </row>
    <row r="6" spans="1:49" ht="15.65" x14ac:dyDescent="0.3">
      <c r="B6" s="123" t="s">
        <v>14</v>
      </c>
      <c r="C6" s="9">
        <v>9909011.3377503399</v>
      </c>
      <c r="D6" s="9">
        <v>3.6380599999999998</v>
      </c>
      <c r="E6" s="14">
        <v>1</v>
      </c>
      <c r="F6" s="9">
        <v>37.174259999999997</v>
      </c>
      <c r="G6" s="9">
        <v>9.76</v>
      </c>
      <c r="H6" s="9">
        <v>11.114000000000001</v>
      </c>
      <c r="I6" s="124">
        <f t="shared" si="0"/>
        <v>1.354000000000001</v>
      </c>
      <c r="K6" s="108" t="s">
        <v>100</v>
      </c>
      <c r="L6" s="28" t="s">
        <v>107</v>
      </c>
      <c r="M6" s="28" t="s">
        <v>107</v>
      </c>
      <c r="N6" s="28" t="s">
        <v>107</v>
      </c>
      <c r="O6" s="28" t="s">
        <v>107</v>
      </c>
      <c r="P6" s="111" t="s">
        <v>107</v>
      </c>
      <c r="R6" s="83" t="s">
        <v>99</v>
      </c>
      <c r="S6" s="9">
        <f>CORREL(C3:C90,F3:F90)</f>
        <v>0.99128748562756297</v>
      </c>
      <c r="T6" s="26">
        <f>CORREL(D3:D90,F3:F90)</f>
        <v>-1.9288642158101842E-2</v>
      </c>
      <c r="U6" s="26">
        <f>CORREL(E3:E90,F3:F90)</f>
        <v>-9.8989019381144364E-2</v>
      </c>
      <c r="V6" s="9">
        <f>CORREL(F3:F90,F3:F90)</f>
        <v>1.0000000000000002</v>
      </c>
      <c r="W6" s="26"/>
      <c r="X6" s="26"/>
      <c r="Y6" s="26"/>
      <c r="Z6" s="116"/>
    </row>
    <row r="7" spans="1:49" ht="15.65" x14ac:dyDescent="0.3">
      <c r="B7" s="123" t="s">
        <v>15</v>
      </c>
      <c r="C7" s="9">
        <v>9962585.5321590994</v>
      </c>
      <c r="D7" s="9">
        <v>2.055704</v>
      </c>
      <c r="E7" s="14">
        <v>1</v>
      </c>
      <c r="F7" s="9">
        <v>36.842599999999997</v>
      </c>
      <c r="G7" s="9">
        <v>9.1300000000000008</v>
      </c>
      <c r="H7" s="9">
        <v>10.686</v>
      </c>
      <c r="I7" s="124">
        <f t="shared" si="0"/>
        <v>1.5559999999999992</v>
      </c>
      <c r="K7" s="108" t="s">
        <v>101</v>
      </c>
      <c r="L7" s="22">
        <f>AVERAGE(H3:H82)</f>
        <v>7.9608875000000028</v>
      </c>
      <c r="M7" s="23">
        <f>_xlfn.STDEV.S(H3:H82)/SQRT(COUNT(H3:H82))</f>
        <v>0.14743546324004442</v>
      </c>
      <c r="N7" s="22">
        <f>_xlfn.STDEV.S(H3:H82)</f>
        <v>1.3187028723956429</v>
      </c>
      <c r="O7" s="22">
        <f>MIN(H3:H82)</f>
        <v>4.9409999999999998</v>
      </c>
      <c r="P7" s="110">
        <f>MAX(H3:H82)</f>
        <v>11.904</v>
      </c>
      <c r="R7" s="83" t="s">
        <v>100</v>
      </c>
      <c r="S7" s="27" t="s">
        <v>107</v>
      </c>
      <c r="T7" s="27" t="s">
        <v>107</v>
      </c>
      <c r="U7" s="27" t="s">
        <v>107</v>
      </c>
      <c r="V7" s="27" t="s">
        <v>107</v>
      </c>
      <c r="W7" s="27" t="s">
        <v>107</v>
      </c>
      <c r="X7" s="27"/>
      <c r="Y7" s="27"/>
      <c r="Z7" s="116"/>
    </row>
    <row r="8" spans="1:49" ht="15.65" x14ac:dyDescent="0.3">
      <c r="B8" s="123" t="s">
        <v>16</v>
      </c>
      <c r="C8" s="9">
        <v>10169944.0377509</v>
      </c>
      <c r="D8" s="9">
        <v>4.0395070000000004</v>
      </c>
      <c r="E8" s="14">
        <v>1</v>
      </c>
      <c r="F8" s="9">
        <v>37.478290000000001</v>
      </c>
      <c r="G8" s="9">
        <v>8.25</v>
      </c>
      <c r="H8" s="9">
        <v>9.94</v>
      </c>
      <c r="I8" s="124">
        <f t="shared" si="0"/>
        <v>1.6899999999999995</v>
      </c>
      <c r="K8" s="108" t="s">
        <v>102</v>
      </c>
      <c r="L8" s="22">
        <f>AVERAGE(G3:G82)</f>
        <v>6.9042874999999979</v>
      </c>
      <c r="M8" s="23">
        <f>_xlfn.STDEV.S(G3:G82)/SQRT(COUNT(G3:G82))</f>
        <v>0.17681818165876209</v>
      </c>
      <c r="N8" s="22">
        <f>_xlfn.STDEV.S(G3:G82)</f>
        <v>1.5815098953875943</v>
      </c>
      <c r="O8" s="22">
        <f>MIN(G3:G82)</f>
        <v>3.7989999999999999</v>
      </c>
      <c r="P8" s="110">
        <f>MAX(G3:G82)</f>
        <v>10.52</v>
      </c>
      <c r="R8" s="83" t="s">
        <v>102</v>
      </c>
      <c r="S8" s="9">
        <f>CORREL(C3:C90,G3:G90)</f>
        <v>8.7637698245692133E-2</v>
      </c>
      <c r="T8" s="26">
        <f>CORREL(D3:D82,G3:G82)</f>
        <v>-0.20420175527527373</v>
      </c>
      <c r="U8" s="26">
        <f>CORREL(E3:E82,G3:G82)</f>
        <v>0.31194439893320786</v>
      </c>
      <c r="V8" s="9">
        <f>CORREL(F3:F82,G3:G82)</f>
        <v>0.13618290639701341</v>
      </c>
      <c r="W8" s="27" t="s">
        <v>107</v>
      </c>
      <c r="X8" s="9">
        <f>CORREL(G3:G82,G3:G82)</f>
        <v>1</v>
      </c>
      <c r="Y8" s="26"/>
      <c r="Z8" s="116"/>
    </row>
    <row r="9" spans="1:49" ht="16.3" thickBot="1" x14ac:dyDescent="0.35">
      <c r="B9" s="123" t="s">
        <v>17</v>
      </c>
      <c r="C9" s="9">
        <v>10295731.905184699</v>
      </c>
      <c r="D9" s="9">
        <v>3.9462419999999998</v>
      </c>
      <c r="E9" s="14">
        <v>1</v>
      </c>
      <c r="F9" s="9">
        <v>38.528570000000002</v>
      </c>
      <c r="G9" s="9">
        <v>7.22</v>
      </c>
      <c r="H9" s="9">
        <v>9.91</v>
      </c>
      <c r="I9" s="124">
        <f t="shared" si="0"/>
        <v>2.6900000000000004</v>
      </c>
      <c r="K9" s="109" t="s">
        <v>121</v>
      </c>
      <c r="L9" s="112">
        <f>AVERAGE(I3:I82)</f>
        <v>1.0566000000000006</v>
      </c>
      <c r="M9" s="113">
        <f>_xlfn.STDEV.S(I3:I82)/SQRT(COUNT(I3:I82))</f>
        <v>9.7553720351559889E-2</v>
      </c>
      <c r="N9" s="112">
        <f>_xlfn.STDEV.S(I3:I82)</f>
        <v>0.87254700065637048</v>
      </c>
      <c r="O9" s="112">
        <f>MIN(I3:I82)</f>
        <v>-0.48000000000000043</v>
      </c>
      <c r="P9" s="114">
        <f>MAX(I3:I82)</f>
        <v>3.9230000000000009</v>
      </c>
      <c r="R9" s="83" t="s">
        <v>101</v>
      </c>
      <c r="S9" s="9">
        <f>CORREL(C3:C90,H3:H90)</f>
        <v>-0.12496340093405542</v>
      </c>
      <c r="T9" s="26">
        <f>CORREL(D3:D82,H3:H82)</f>
        <v>-0.16637192111014698</v>
      </c>
      <c r="U9" s="26">
        <f>CORREL(E3:E82,H3:H82)</f>
        <v>0.33658787768425247</v>
      </c>
      <c r="V9" s="9">
        <f>CORREL(F3:F82,H3:H82)</f>
        <v>-8.6638750806803208E-2</v>
      </c>
      <c r="W9" s="27" t="s">
        <v>107</v>
      </c>
      <c r="X9" s="26">
        <f>CORREL(G3:G82,H3:H82)</f>
        <v>0.83403094832642655</v>
      </c>
      <c r="Y9" s="9">
        <f>CORREL(H3:H82,H3:H82)</f>
        <v>1</v>
      </c>
      <c r="Z9" s="116"/>
    </row>
    <row r="10" spans="1:49" ht="16.3" thickBot="1" x14ac:dyDescent="0.35">
      <c r="B10" s="123" t="s">
        <v>18</v>
      </c>
      <c r="C10" s="9">
        <v>10532109.8995778</v>
      </c>
      <c r="D10" s="9">
        <v>6.2882009999999999</v>
      </c>
      <c r="E10" s="14">
        <v>1</v>
      </c>
      <c r="F10" s="9">
        <v>38.943150000000003</v>
      </c>
      <c r="G10" s="9">
        <v>6.97</v>
      </c>
      <c r="H10" s="9">
        <v>8.3569999999999993</v>
      </c>
      <c r="I10" s="124">
        <f t="shared" si="0"/>
        <v>1.3869999999999996</v>
      </c>
      <c r="R10" s="84" t="s">
        <v>121</v>
      </c>
      <c r="S10" s="117">
        <f>CORREL(C3:C90,I3:I90)</f>
        <v>-0.34770560498448644</v>
      </c>
      <c r="T10" s="118">
        <f>CORREL(D3:D82,I3:I82)</f>
        <v>0.11867780909398418</v>
      </c>
      <c r="U10" s="118">
        <f>CORREL(E3:E82,I3:I82)</f>
        <v>-5.6711847694846995E-2</v>
      </c>
      <c r="V10" s="117">
        <f>CORREL(F3:F82,I3:I82)</f>
        <v>-0.37777378565425279</v>
      </c>
      <c r="W10" s="119" t="s">
        <v>107</v>
      </c>
      <c r="X10" s="118">
        <f>CORREL(G3:G82,I3:I82)</f>
        <v>-0.55202858734293814</v>
      </c>
      <c r="Y10" s="118">
        <f>CORREL(H3:H82,I3:I82)</f>
        <v>-3.7284575138887648E-4</v>
      </c>
      <c r="Z10" s="120">
        <f>CORREL(I3:I82,I3:I82)</f>
        <v>0.99999999999999989</v>
      </c>
    </row>
    <row r="11" spans="1:49" x14ac:dyDescent="0.3">
      <c r="B11" s="123" t="s">
        <v>19</v>
      </c>
      <c r="C11" s="9">
        <v>10617114.237841699</v>
      </c>
      <c r="D11" s="9">
        <v>6.5698679999999996</v>
      </c>
      <c r="E11" s="14">
        <v>1</v>
      </c>
      <c r="F11" s="9">
        <v>38.72204</v>
      </c>
      <c r="G11" s="9">
        <v>6.13</v>
      </c>
      <c r="H11" s="9">
        <v>7.8479999999999999</v>
      </c>
      <c r="I11" s="124">
        <f t="shared" si="0"/>
        <v>1.718</v>
      </c>
    </row>
    <row r="12" spans="1:49" x14ac:dyDescent="0.3">
      <c r="B12" s="123" t="s">
        <v>20</v>
      </c>
      <c r="C12" s="9">
        <v>10683339.7338799</v>
      </c>
      <c r="D12" s="9">
        <v>5.0481660000000002</v>
      </c>
      <c r="E12" s="14">
        <v>1</v>
      </c>
      <c r="F12" s="9">
        <v>39.164259999999999</v>
      </c>
      <c r="G12" s="9">
        <v>6.43</v>
      </c>
      <c r="H12" s="9">
        <v>7.9550000000000001</v>
      </c>
      <c r="I12" s="124">
        <f t="shared" si="0"/>
        <v>1.5250000000000004</v>
      </c>
    </row>
    <row r="13" spans="1:49" x14ac:dyDescent="0.3">
      <c r="B13" s="123" t="s">
        <v>21</v>
      </c>
      <c r="C13" s="9">
        <v>10746752.084876198</v>
      </c>
      <c r="D13" s="9">
        <v>4.3806520000000004</v>
      </c>
      <c r="E13" s="14">
        <v>1</v>
      </c>
      <c r="F13" s="9">
        <v>40.076340000000002</v>
      </c>
      <c r="G13" s="9">
        <v>5.923</v>
      </c>
      <c r="H13" s="9">
        <v>7.5960000000000001</v>
      </c>
      <c r="I13" s="124">
        <f t="shared" si="0"/>
        <v>1.673</v>
      </c>
      <c r="S13" s="25"/>
      <c r="T13" s="25"/>
      <c r="U13" s="25"/>
      <c r="V13" s="25"/>
      <c r="W13" s="25"/>
      <c r="X13" s="25"/>
      <c r="Y13" s="25"/>
      <c r="Z13" s="25"/>
    </row>
    <row r="14" spans="1:49" x14ac:dyDescent="0.3">
      <c r="B14" s="123" t="s">
        <v>22</v>
      </c>
      <c r="C14" s="9">
        <v>10755160.454658901</v>
      </c>
      <c r="D14" s="9">
        <v>2.1178149999999998</v>
      </c>
      <c r="E14" s="14">
        <v>1</v>
      </c>
      <c r="F14" s="9">
        <v>40.352730000000001</v>
      </c>
      <c r="G14" s="9">
        <v>5.5789999999999997</v>
      </c>
      <c r="H14" s="9">
        <v>6.3019999999999996</v>
      </c>
      <c r="I14" s="124">
        <f t="shared" si="0"/>
        <v>0.72299999999999986</v>
      </c>
      <c r="S14" s="24"/>
      <c r="T14" s="24"/>
      <c r="U14" s="24"/>
      <c r="V14" s="24"/>
      <c r="W14" s="24"/>
      <c r="X14" s="24"/>
      <c r="Y14" s="24"/>
      <c r="Z14" s="24"/>
    </row>
    <row r="15" spans="1:49" x14ac:dyDescent="0.3">
      <c r="B15" s="123" t="s">
        <v>23</v>
      </c>
      <c r="C15" s="9">
        <v>10997269.301770302</v>
      </c>
      <c r="D15" s="9">
        <v>3.580587</v>
      </c>
      <c r="E15" s="14">
        <v>0</v>
      </c>
      <c r="F15" s="9">
        <v>40.186900000000001</v>
      </c>
      <c r="G15" s="9">
        <v>5.6559999999999997</v>
      </c>
      <c r="H15" s="9">
        <v>6.3</v>
      </c>
      <c r="I15" s="124">
        <f t="shared" si="0"/>
        <v>0.64400000000000013</v>
      </c>
      <c r="S15" s="24"/>
      <c r="T15" s="24"/>
      <c r="U15" s="24"/>
      <c r="V15" s="24"/>
      <c r="W15" s="24"/>
      <c r="X15" s="24"/>
      <c r="Y15" s="24"/>
      <c r="Z15" s="24"/>
    </row>
    <row r="16" spans="1:49" x14ac:dyDescent="0.3">
      <c r="B16" s="123" t="s">
        <v>24</v>
      </c>
      <c r="C16" s="9">
        <v>11275852.038492801</v>
      </c>
      <c r="D16" s="9">
        <v>5.5461340000000003</v>
      </c>
      <c r="E16" s="14">
        <v>0</v>
      </c>
      <c r="F16" s="9">
        <v>41.016060000000003</v>
      </c>
      <c r="G16" s="9">
        <v>5.109</v>
      </c>
      <c r="H16" s="9">
        <v>5.9340000000000002</v>
      </c>
      <c r="I16" s="124">
        <f t="shared" si="0"/>
        <v>0.82500000000000018</v>
      </c>
      <c r="S16" s="24"/>
      <c r="T16" s="24"/>
      <c r="U16" s="24"/>
      <c r="V16" s="24"/>
      <c r="W16" s="24"/>
      <c r="X16" s="24"/>
      <c r="Y16" s="24"/>
      <c r="Z16" s="24"/>
    </row>
    <row r="17" spans="2:26" x14ac:dyDescent="0.3">
      <c r="B17" s="123" t="s">
        <v>25</v>
      </c>
      <c r="C17" s="9">
        <v>11572645.1976189</v>
      </c>
      <c r="D17" s="9">
        <v>7.6850490000000002</v>
      </c>
      <c r="E17" s="14">
        <v>0</v>
      </c>
      <c r="F17" s="9">
        <v>41.43065</v>
      </c>
      <c r="G17" s="9">
        <v>4.6550000000000002</v>
      </c>
      <c r="H17" s="9">
        <v>5.4249999999999998</v>
      </c>
      <c r="I17" s="124">
        <f t="shared" si="0"/>
        <v>0.76999999999999957</v>
      </c>
      <c r="S17" s="24"/>
      <c r="T17" s="24"/>
      <c r="U17" s="24"/>
      <c r="V17" s="24"/>
      <c r="W17" s="24"/>
      <c r="X17" s="24"/>
      <c r="Y17" s="24"/>
      <c r="Z17" s="24"/>
    </row>
    <row r="18" spans="2:26" x14ac:dyDescent="0.3">
      <c r="B18" s="123" t="s">
        <v>26</v>
      </c>
      <c r="C18" s="9">
        <v>11952599.100303199</v>
      </c>
      <c r="D18" s="9">
        <v>11.133620000000001</v>
      </c>
      <c r="E18" s="14">
        <v>0</v>
      </c>
      <c r="F18" s="9">
        <v>41.707039999999999</v>
      </c>
      <c r="G18" s="9">
        <v>4.5279999999999996</v>
      </c>
      <c r="H18" s="9">
        <v>5.29</v>
      </c>
      <c r="I18" s="124">
        <f t="shared" si="0"/>
        <v>0.76200000000000045</v>
      </c>
      <c r="S18" s="24"/>
      <c r="T18" s="24"/>
      <c r="U18" s="24"/>
      <c r="V18" s="24"/>
      <c r="W18" s="24"/>
      <c r="X18" s="24"/>
      <c r="Y18" s="24"/>
      <c r="Z18" s="24"/>
    </row>
    <row r="19" spans="2:26" x14ac:dyDescent="0.3">
      <c r="B19" s="123" t="s">
        <v>27</v>
      </c>
      <c r="C19" s="9">
        <v>11996165.2038801</v>
      </c>
      <c r="D19" s="9">
        <v>9.0831269999999993</v>
      </c>
      <c r="E19" s="14">
        <v>0</v>
      </c>
      <c r="F19" s="9">
        <v>41.789949999999997</v>
      </c>
      <c r="G19" s="9">
        <v>4.2949999999999999</v>
      </c>
      <c r="H19" s="9">
        <v>5.2990000000000004</v>
      </c>
      <c r="I19" s="124">
        <f t="shared" si="0"/>
        <v>1.0040000000000004</v>
      </c>
      <c r="S19" s="24"/>
      <c r="T19" s="24"/>
      <c r="U19" s="24"/>
      <c r="V19" s="24"/>
      <c r="W19" s="24"/>
      <c r="X19" s="24"/>
      <c r="Y19" s="24"/>
      <c r="Z19" s="24"/>
    </row>
    <row r="20" spans="2:26" x14ac:dyDescent="0.3">
      <c r="B20" s="123" t="s">
        <v>28</v>
      </c>
      <c r="C20" s="9">
        <v>12281454.8374321</v>
      </c>
      <c r="D20" s="9">
        <v>8.9181980000000003</v>
      </c>
      <c r="E20" s="14">
        <v>0</v>
      </c>
      <c r="F20" s="9">
        <v>42.12162</v>
      </c>
      <c r="G20" s="9">
        <v>4.4829999999999997</v>
      </c>
      <c r="H20" s="9">
        <v>6.0140000000000002</v>
      </c>
      <c r="I20" s="124">
        <f t="shared" si="0"/>
        <v>1.5310000000000006</v>
      </c>
      <c r="S20" s="24"/>
      <c r="T20" s="24"/>
      <c r="U20" s="24"/>
      <c r="V20" s="24"/>
      <c r="W20" s="24"/>
      <c r="X20" s="24"/>
      <c r="Y20" s="24"/>
      <c r="Z20" s="24"/>
    </row>
    <row r="21" spans="2:26" x14ac:dyDescent="0.3">
      <c r="B21" s="123" t="s">
        <v>29</v>
      </c>
      <c r="C21" s="9">
        <v>12575919.608615</v>
      </c>
      <c r="D21" s="9">
        <v>8.6693610000000003</v>
      </c>
      <c r="E21" s="14">
        <v>0</v>
      </c>
      <c r="F21" s="9">
        <v>43.171889999999998</v>
      </c>
      <c r="G21" s="9">
        <v>4.8499999999999996</v>
      </c>
      <c r="H21" s="9">
        <v>6.3440000000000003</v>
      </c>
      <c r="I21" s="124">
        <f t="shared" si="0"/>
        <v>1.4940000000000007</v>
      </c>
      <c r="S21" s="24"/>
      <c r="T21" s="24"/>
      <c r="U21" s="24"/>
      <c r="V21" s="24"/>
      <c r="W21" s="24"/>
      <c r="X21" s="24"/>
      <c r="Y21" s="24"/>
      <c r="Z21" s="24"/>
    </row>
    <row r="22" spans="2:26" x14ac:dyDescent="0.3">
      <c r="B22" s="123" t="s">
        <v>30</v>
      </c>
      <c r="C22" s="9">
        <v>12819466.4738901</v>
      </c>
      <c r="D22" s="9">
        <v>7.2525430000000002</v>
      </c>
      <c r="E22" s="14">
        <v>0</v>
      </c>
      <c r="F22" s="9">
        <v>43.448279999999997</v>
      </c>
      <c r="G22" s="9">
        <v>5.3</v>
      </c>
      <c r="H22" s="9">
        <v>6.7610000000000001</v>
      </c>
      <c r="I22" s="124">
        <f t="shared" si="0"/>
        <v>1.4610000000000003</v>
      </c>
      <c r="S22" s="25"/>
      <c r="T22" s="25"/>
      <c r="U22" s="25"/>
      <c r="V22" s="25"/>
      <c r="W22" s="25"/>
      <c r="X22" s="25"/>
      <c r="Y22" s="25"/>
      <c r="Z22" s="25"/>
    </row>
    <row r="23" spans="2:26" x14ac:dyDescent="0.3">
      <c r="B23" s="125" t="s">
        <v>31</v>
      </c>
      <c r="C23" s="9">
        <v>13043931.6235466</v>
      </c>
      <c r="D23" s="9">
        <v>8.734178</v>
      </c>
      <c r="E23" s="14">
        <v>0</v>
      </c>
      <c r="F23" s="9">
        <v>43.558839999999996</v>
      </c>
      <c r="G23" s="9">
        <v>5.3</v>
      </c>
      <c r="H23" s="9">
        <v>6.8760000000000003</v>
      </c>
      <c r="I23" s="124">
        <f t="shared" si="0"/>
        <v>1.5760000000000005</v>
      </c>
      <c r="S23" s="24"/>
      <c r="T23" s="24"/>
      <c r="U23" s="24"/>
      <c r="V23" s="24"/>
      <c r="W23" s="24"/>
      <c r="X23" s="24"/>
      <c r="Y23" s="24"/>
      <c r="Z23" s="24"/>
    </row>
    <row r="24" spans="2:26" x14ac:dyDescent="0.3">
      <c r="B24" s="123" t="s">
        <v>32</v>
      </c>
      <c r="C24" s="9">
        <v>13457019.764786599</v>
      </c>
      <c r="D24" s="9">
        <v>9.5718700000000005</v>
      </c>
      <c r="E24" s="14">
        <v>0</v>
      </c>
      <c r="F24" s="9">
        <v>43.807589999999998</v>
      </c>
      <c r="G24" s="9">
        <v>5.35</v>
      </c>
      <c r="H24" s="9">
        <v>7.0890000000000004</v>
      </c>
      <c r="I24" s="124">
        <f t="shared" si="0"/>
        <v>1.7390000000000008</v>
      </c>
      <c r="S24" s="24"/>
      <c r="T24" s="24"/>
      <c r="U24" s="24"/>
      <c r="V24" s="24"/>
      <c r="W24" s="24"/>
      <c r="X24" s="24"/>
      <c r="Y24" s="24"/>
      <c r="Z24" s="24"/>
    </row>
    <row r="25" spans="2:26" x14ac:dyDescent="0.3">
      <c r="B25" s="123" t="s">
        <v>33</v>
      </c>
      <c r="C25" s="9">
        <v>13644262.824174302</v>
      </c>
      <c r="D25" s="9">
        <v>8.4951500000000006</v>
      </c>
      <c r="E25" s="14">
        <v>0</v>
      </c>
      <c r="F25" s="9">
        <v>44.774949999999997</v>
      </c>
      <c r="G25" s="9">
        <v>5.35</v>
      </c>
      <c r="H25" s="9">
        <v>7.359</v>
      </c>
      <c r="I25" s="124">
        <f t="shared" si="0"/>
        <v>2.0090000000000003</v>
      </c>
      <c r="S25" s="24"/>
      <c r="T25" s="24"/>
      <c r="U25" s="24"/>
      <c r="V25" s="24"/>
      <c r="W25" s="24"/>
      <c r="X25" s="24"/>
      <c r="Y25" s="24"/>
      <c r="Z25" s="24"/>
    </row>
    <row r="26" spans="2:26" x14ac:dyDescent="0.3">
      <c r="B26" s="123" t="s">
        <v>34</v>
      </c>
      <c r="C26" s="9">
        <v>13989177.1096329</v>
      </c>
      <c r="D26" s="9">
        <v>9.1244879999999995</v>
      </c>
      <c r="E26" s="14">
        <v>0</v>
      </c>
      <c r="F26" s="9">
        <v>45.63176</v>
      </c>
      <c r="G26" s="9">
        <v>6.1</v>
      </c>
      <c r="H26" s="9">
        <v>7.3710000000000004</v>
      </c>
      <c r="I26" s="124">
        <f t="shared" si="0"/>
        <v>1.2710000000000008</v>
      </c>
      <c r="S26" s="24"/>
      <c r="T26" s="24"/>
      <c r="U26" s="24"/>
      <c r="V26" s="24"/>
      <c r="W26" s="24"/>
      <c r="X26" s="24"/>
      <c r="Y26" s="24"/>
      <c r="Z26" s="24"/>
    </row>
    <row r="27" spans="2:26" x14ac:dyDescent="0.3">
      <c r="B27" s="123" t="s">
        <v>35</v>
      </c>
      <c r="C27" s="9">
        <v>14339686.1405316</v>
      </c>
      <c r="D27" s="9">
        <v>9.9337730000000004</v>
      </c>
      <c r="E27" s="14">
        <v>0</v>
      </c>
      <c r="F27" s="9">
        <v>45.5212</v>
      </c>
      <c r="G27" s="9">
        <v>6.07</v>
      </c>
      <c r="H27" s="9">
        <v>7.7590000000000003</v>
      </c>
      <c r="I27" s="124">
        <f t="shared" si="0"/>
        <v>1.6890000000000001</v>
      </c>
      <c r="S27" s="24"/>
      <c r="T27" s="24"/>
      <c r="U27" s="24"/>
      <c r="V27" s="24"/>
      <c r="W27" s="24"/>
      <c r="X27" s="24"/>
      <c r="Y27" s="24"/>
      <c r="Z27" s="24"/>
    </row>
    <row r="28" spans="2:26" x14ac:dyDescent="0.3">
      <c r="B28" s="123" t="s">
        <v>36</v>
      </c>
      <c r="C28" s="9">
        <v>14545658.695600199</v>
      </c>
      <c r="D28" s="9">
        <v>8.0897480000000002</v>
      </c>
      <c r="E28" s="14">
        <v>0</v>
      </c>
      <c r="F28" s="9">
        <v>46.41377</v>
      </c>
      <c r="G28" s="9">
        <v>6.43</v>
      </c>
      <c r="H28" s="9">
        <v>8.4459999999999997</v>
      </c>
      <c r="I28" s="124">
        <f t="shared" si="0"/>
        <v>2.016</v>
      </c>
      <c r="S28" s="24"/>
      <c r="T28" s="24"/>
      <c r="U28" s="24"/>
      <c r="V28" s="24"/>
      <c r="W28" s="24"/>
      <c r="X28" s="24"/>
      <c r="Y28" s="24"/>
      <c r="Z28" s="24"/>
    </row>
    <row r="29" spans="2:26" x14ac:dyDescent="0.3">
      <c r="B29" s="123" t="s">
        <v>37</v>
      </c>
      <c r="C29" s="9">
        <v>15026101.348715501</v>
      </c>
      <c r="D29" s="9">
        <v>10.127616</v>
      </c>
      <c r="E29" s="14">
        <v>0</v>
      </c>
      <c r="F29" s="9">
        <v>47.561360000000001</v>
      </c>
      <c r="G29" s="9">
        <v>6.52</v>
      </c>
      <c r="H29" s="9">
        <v>7.9</v>
      </c>
      <c r="I29" s="124">
        <f t="shared" si="0"/>
        <v>1.3800000000000008</v>
      </c>
      <c r="S29" s="24"/>
      <c r="T29" s="24"/>
      <c r="U29" s="24"/>
      <c r="V29" s="24"/>
      <c r="W29" s="24"/>
      <c r="X29" s="24"/>
      <c r="Y29" s="24"/>
      <c r="Z29" s="24"/>
    </row>
    <row r="30" spans="2:26" x14ac:dyDescent="0.3">
      <c r="B30" s="123" t="s">
        <v>38</v>
      </c>
      <c r="C30" s="9">
        <v>15283241.2027616</v>
      </c>
      <c r="D30" s="9">
        <v>9.2504659999999994</v>
      </c>
      <c r="E30" s="14">
        <v>0</v>
      </c>
      <c r="F30" s="9">
        <v>48.581449999999997</v>
      </c>
      <c r="G30" s="9">
        <v>7.13</v>
      </c>
      <c r="H30" s="9">
        <v>7.79</v>
      </c>
      <c r="I30" s="124">
        <f t="shared" si="0"/>
        <v>0.66000000000000014</v>
      </c>
    </row>
    <row r="31" spans="2:26" x14ac:dyDescent="0.3">
      <c r="B31" s="123" t="s">
        <v>39</v>
      </c>
      <c r="C31" s="9">
        <v>15710162.630396198</v>
      </c>
      <c r="D31" s="9">
        <v>9.5572280000000003</v>
      </c>
      <c r="E31" s="14">
        <v>0</v>
      </c>
      <c r="F31" s="9">
        <v>48.708959999999998</v>
      </c>
      <c r="G31" s="9">
        <v>7.55</v>
      </c>
      <c r="H31" s="9">
        <v>8.14</v>
      </c>
      <c r="I31" s="124">
        <f t="shared" si="0"/>
        <v>0.59000000000000075</v>
      </c>
    </row>
    <row r="32" spans="2:26" x14ac:dyDescent="0.3">
      <c r="B32" s="123" t="s">
        <v>40</v>
      </c>
      <c r="C32" s="9">
        <v>16106082.061331801</v>
      </c>
      <c r="D32" s="9">
        <v>10.72776</v>
      </c>
      <c r="E32" s="14">
        <v>0</v>
      </c>
      <c r="F32" s="9">
        <v>49.346510000000002</v>
      </c>
      <c r="G32" s="9">
        <v>7.3</v>
      </c>
      <c r="H32" s="9">
        <v>8.4329999999999998</v>
      </c>
      <c r="I32" s="124">
        <f t="shared" si="0"/>
        <v>1.133</v>
      </c>
    </row>
    <row r="33" spans="2:9" x14ac:dyDescent="0.3">
      <c r="B33" s="123" t="s">
        <v>41</v>
      </c>
      <c r="C33" s="9">
        <v>16395101.9328206</v>
      </c>
      <c r="D33" s="9">
        <v>9.1108170000000008</v>
      </c>
      <c r="E33" s="14">
        <v>0</v>
      </c>
      <c r="F33" s="9">
        <v>50.749119999999998</v>
      </c>
      <c r="G33" s="9">
        <v>7.1159999999999997</v>
      </c>
      <c r="H33" s="9">
        <v>8.1289999999999996</v>
      </c>
      <c r="I33" s="124">
        <f t="shared" si="0"/>
        <v>1.0129999999999999</v>
      </c>
    </row>
    <row r="34" spans="2:9" x14ac:dyDescent="0.3">
      <c r="B34" s="123" t="s">
        <v>42</v>
      </c>
      <c r="C34" s="9">
        <v>16948745.542840399</v>
      </c>
      <c r="D34" s="9">
        <v>10.897586</v>
      </c>
      <c r="E34" s="14">
        <v>1</v>
      </c>
      <c r="F34" s="9">
        <v>51.259160000000001</v>
      </c>
      <c r="G34" s="9">
        <v>7.383</v>
      </c>
      <c r="H34" s="9">
        <v>8.0020000000000007</v>
      </c>
      <c r="I34" s="124">
        <f t="shared" si="0"/>
        <v>0.61900000000000066</v>
      </c>
    </row>
    <row r="35" spans="2:9" x14ac:dyDescent="0.3">
      <c r="B35" s="123" t="s">
        <v>43</v>
      </c>
      <c r="C35" s="9">
        <v>17051438.468944598</v>
      </c>
      <c r="D35" s="9">
        <v>8.5376320000000003</v>
      </c>
      <c r="E35" s="14">
        <v>1</v>
      </c>
      <c r="F35" s="9">
        <v>51.769210000000001</v>
      </c>
      <c r="G35" s="9">
        <v>7.1369999999999996</v>
      </c>
      <c r="H35" s="9">
        <v>8.1739999999999995</v>
      </c>
      <c r="I35" s="124">
        <f t="shared" ref="I35:I66" si="1">H35-G35</f>
        <v>1.0369999999999999</v>
      </c>
    </row>
    <row r="36" spans="2:9" x14ac:dyDescent="0.3">
      <c r="B36" s="123" t="s">
        <v>44</v>
      </c>
      <c r="C36" s="9">
        <v>17229431.872469001</v>
      </c>
      <c r="D36" s="9">
        <v>6.9746930000000003</v>
      </c>
      <c r="E36" s="14">
        <v>1</v>
      </c>
      <c r="F36" s="9">
        <v>53.171819999999997</v>
      </c>
      <c r="G36" s="9">
        <v>8.8260000000000005</v>
      </c>
      <c r="H36" s="9">
        <v>8.6890000000000001</v>
      </c>
      <c r="I36" s="124">
        <f t="shared" si="1"/>
        <v>-0.13700000000000045</v>
      </c>
    </row>
    <row r="37" spans="2:9" x14ac:dyDescent="0.3">
      <c r="B37" s="123" t="s">
        <v>45</v>
      </c>
      <c r="C37" s="9">
        <v>17379369.258244701</v>
      </c>
      <c r="D37" s="9">
        <v>6.0034229999999997</v>
      </c>
      <c r="E37" s="14">
        <v>1</v>
      </c>
      <c r="F37" s="9">
        <v>55.339500000000001</v>
      </c>
      <c r="G37" s="9">
        <v>8.609</v>
      </c>
      <c r="H37" s="9">
        <v>8.782</v>
      </c>
      <c r="I37" s="124">
        <f t="shared" si="1"/>
        <v>0.17300000000000004</v>
      </c>
    </row>
    <row r="38" spans="2:9" x14ac:dyDescent="0.3">
      <c r="B38" s="123" t="s">
        <v>46</v>
      </c>
      <c r="C38" s="9">
        <v>17400671.6705699</v>
      </c>
      <c r="D38" s="9">
        <v>2.6664279999999998</v>
      </c>
      <c r="E38" s="14">
        <v>1</v>
      </c>
      <c r="F38" s="9">
        <v>56.487090000000002</v>
      </c>
      <c r="G38" s="9">
        <v>4.8520000000000003</v>
      </c>
      <c r="H38" s="9">
        <v>4.9409999999999998</v>
      </c>
      <c r="I38" s="124">
        <f t="shared" si="1"/>
        <v>8.8999999999999524E-2</v>
      </c>
    </row>
    <row r="39" spans="2:9" x14ac:dyDescent="0.3">
      <c r="B39" s="123" t="s">
        <v>47</v>
      </c>
      <c r="C39" s="9">
        <v>17079431.512570698</v>
      </c>
      <c r="D39" s="9">
        <v>0.16416800000000001</v>
      </c>
      <c r="E39" s="14">
        <v>1</v>
      </c>
      <c r="F39" s="9">
        <v>56.614600000000003</v>
      </c>
      <c r="G39" s="9">
        <v>4.74</v>
      </c>
      <c r="H39" s="9">
        <v>7.1959999999999997</v>
      </c>
      <c r="I39" s="124">
        <f t="shared" si="1"/>
        <v>2.4559999999999995</v>
      </c>
    </row>
    <row r="40" spans="2:9" x14ac:dyDescent="0.3">
      <c r="B40" s="123" t="s">
        <v>48</v>
      </c>
      <c r="C40" s="9">
        <v>18070663.341079898</v>
      </c>
      <c r="D40" s="9">
        <v>4.8825260000000004</v>
      </c>
      <c r="E40" s="14">
        <v>0</v>
      </c>
      <c r="F40" s="9">
        <v>57.889699999999998</v>
      </c>
      <c r="G40" s="9">
        <v>3.7989999999999999</v>
      </c>
      <c r="H40" s="9">
        <v>7.2759999999999998</v>
      </c>
      <c r="I40" s="124">
        <f t="shared" si="1"/>
        <v>3.4769999999999999</v>
      </c>
    </row>
    <row r="41" spans="2:9" x14ac:dyDescent="0.3">
      <c r="B41" s="123" t="s">
        <v>49</v>
      </c>
      <c r="C41" s="9">
        <v>18532167.240479898</v>
      </c>
      <c r="D41" s="9">
        <v>6.6331410000000002</v>
      </c>
      <c r="E41" s="14">
        <v>0</v>
      </c>
      <c r="F41" s="9">
        <v>61.842529999999996</v>
      </c>
      <c r="G41" s="9">
        <v>3.8959999999999999</v>
      </c>
      <c r="H41" s="9">
        <v>7.33</v>
      </c>
      <c r="I41" s="124">
        <f t="shared" si="1"/>
        <v>3.4340000000000002</v>
      </c>
    </row>
    <row r="42" spans="2:9" x14ac:dyDescent="0.3">
      <c r="B42" s="123" t="s">
        <v>50</v>
      </c>
      <c r="C42" s="9">
        <v>18926295.693073101</v>
      </c>
      <c r="D42" s="9">
        <v>8.7676160000000003</v>
      </c>
      <c r="E42" s="14">
        <v>0</v>
      </c>
      <c r="F42" s="9">
        <v>64.010199999999998</v>
      </c>
      <c r="G42" s="9">
        <v>4.3369999999999997</v>
      </c>
      <c r="H42" s="9">
        <v>7.8719999999999999</v>
      </c>
      <c r="I42" s="124">
        <f t="shared" si="1"/>
        <v>3.5350000000000001</v>
      </c>
    </row>
    <row r="43" spans="2:9" x14ac:dyDescent="0.3">
      <c r="B43" s="123" t="s">
        <v>51</v>
      </c>
      <c r="C43" s="9">
        <v>19418412.649894498</v>
      </c>
      <c r="D43" s="9">
        <v>13.694725</v>
      </c>
      <c r="E43" s="14">
        <v>0</v>
      </c>
      <c r="F43" s="9">
        <v>65.285300000000007</v>
      </c>
      <c r="G43" s="9">
        <v>4.2489999999999997</v>
      </c>
      <c r="H43" s="9">
        <v>8.1720000000000006</v>
      </c>
      <c r="I43" s="124">
        <f t="shared" si="1"/>
        <v>3.9230000000000009</v>
      </c>
    </row>
    <row r="44" spans="2:9" x14ac:dyDescent="0.3">
      <c r="B44" s="123" t="s">
        <v>52</v>
      </c>
      <c r="C44" s="9">
        <v>19884951.610415999</v>
      </c>
      <c r="D44" s="9">
        <v>10.039965</v>
      </c>
      <c r="E44" s="14">
        <v>0</v>
      </c>
      <c r="F44" s="9">
        <v>65.795349999999999</v>
      </c>
      <c r="G44" s="9">
        <v>5.28</v>
      </c>
      <c r="H44" s="9">
        <v>7.742</v>
      </c>
      <c r="I44" s="124">
        <f t="shared" si="1"/>
        <v>2.4619999999999997</v>
      </c>
    </row>
    <row r="45" spans="2:9" x14ac:dyDescent="0.3">
      <c r="B45" s="123" t="s">
        <v>53</v>
      </c>
      <c r="C45" s="9">
        <v>20472747.318677399</v>
      </c>
      <c r="D45" s="9">
        <v>10.471415</v>
      </c>
      <c r="E45" s="14">
        <v>0</v>
      </c>
      <c r="F45" s="9">
        <v>68.218040000000002</v>
      </c>
      <c r="G45" s="9">
        <v>6.2270000000000003</v>
      </c>
      <c r="H45" s="9">
        <v>8.0380000000000003</v>
      </c>
      <c r="I45" s="124">
        <f t="shared" si="1"/>
        <v>1.8109999999999999</v>
      </c>
    </row>
    <row r="46" spans="2:9" x14ac:dyDescent="0.3">
      <c r="B46" s="123" t="s">
        <v>54</v>
      </c>
      <c r="C46" s="9">
        <v>20947934.914367002</v>
      </c>
      <c r="D46" s="9">
        <v>10.681642</v>
      </c>
      <c r="E46" s="14">
        <v>0</v>
      </c>
      <c r="F46" s="9">
        <v>69.875680000000003</v>
      </c>
      <c r="G46" s="9">
        <v>7.1680000000000001</v>
      </c>
      <c r="H46" s="9">
        <v>8.1329999999999991</v>
      </c>
      <c r="I46" s="124">
        <f t="shared" si="1"/>
        <v>0.96499999999999897</v>
      </c>
    </row>
    <row r="47" spans="2:9" x14ac:dyDescent="0.3">
      <c r="B47" s="123" t="s">
        <v>55</v>
      </c>
      <c r="C47" s="9">
        <v>21331419.174254302</v>
      </c>
      <c r="D47" s="9">
        <v>9.8515080000000008</v>
      </c>
      <c r="E47" s="14">
        <v>1</v>
      </c>
      <c r="F47" s="9">
        <v>71.150779999999997</v>
      </c>
      <c r="G47" s="9">
        <v>7.2510000000000003</v>
      </c>
      <c r="H47" s="9">
        <v>8.1679999999999993</v>
      </c>
      <c r="I47" s="124">
        <f t="shared" si="1"/>
        <v>0.91699999999999893</v>
      </c>
    </row>
    <row r="48" spans="2:9" x14ac:dyDescent="0.3">
      <c r="B48" s="123" t="s">
        <v>56</v>
      </c>
      <c r="C48" s="9">
        <v>21589884.665557399</v>
      </c>
      <c r="D48" s="9">
        <v>8.5739859999999997</v>
      </c>
      <c r="E48" s="14">
        <v>1</v>
      </c>
      <c r="F48" s="9">
        <v>71.660820000000001</v>
      </c>
      <c r="G48" s="9">
        <v>8.077</v>
      </c>
      <c r="H48" s="9">
        <v>8.48</v>
      </c>
      <c r="I48" s="124">
        <f t="shared" si="1"/>
        <v>0.40300000000000047</v>
      </c>
    </row>
    <row r="49" spans="2:9" x14ac:dyDescent="0.3">
      <c r="B49" s="123" t="s">
        <v>57</v>
      </c>
      <c r="C49" s="9">
        <v>21589052.635133397</v>
      </c>
      <c r="D49" s="9">
        <v>5.4526409999999998</v>
      </c>
      <c r="E49" s="14">
        <v>1</v>
      </c>
      <c r="F49" s="9">
        <v>74.466049999999996</v>
      </c>
      <c r="G49" s="9">
        <v>8.3889999999999993</v>
      </c>
      <c r="H49" s="9">
        <v>8.7319999999999993</v>
      </c>
      <c r="I49" s="124">
        <f t="shared" si="1"/>
        <v>0.34299999999999997</v>
      </c>
    </row>
    <row r="50" spans="2:9" x14ac:dyDescent="0.3">
      <c r="B50" s="123" t="s">
        <v>58</v>
      </c>
      <c r="C50" s="9">
        <v>21940708.824139602</v>
      </c>
      <c r="D50" s="9">
        <v>4.7392450000000004</v>
      </c>
      <c r="E50" s="14">
        <v>1</v>
      </c>
      <c r="F50" s="9">
        <v>75.741159999999994</v>
      </c>
      <c r="G50" s="9">
        <v>8.4160000000000004</v>
      </c>
      <c r="H50" s="9">
        <v>8.7880000000000003</v>
      </c>
      <c r="I50" s="124">
        <f t="shared" si="1"/>
        <v>0.37199999999999989</v>
      </c>
    </row>
    <row r="51" spans="2:9" x14ac:dyDescent="0.3">
      <c r="B51" s="123" t="s">
        <v>59</v>
      </c>
      <c r="C51" s="9">
        <v>22243649.965169501</v>
      </c>
      <c r="D51" s="9">
        <v>4.2764660000000001</v>
      </c>
      <c r="E51" s="14">
        <v>1</v>
      </c>
      <c r="F51" s="9">
        <v>76.251199999999997</v>
      </c>
      <c r="G51" s="9">
        <v>8.9019999999999992</v>
      </c>
      <c r="H51" s="9">
        <v>8.7710000000000008</v>
      </c>
      <c r="I51" s="124">
        <f t="shared" si="1"/>
        <v>-0.13099999999999845</v>
      </c>
    </row>
    <row r="52" spans="2:9" x14ac:dyDescent="0.3">
      <c r="B52" s="123" t="s">
        <v>60</v>
      </c>
      <c r="C52" s="9">
        <v>22501201.886680201</v>
      </c>
      <c r="D52" s="9">
        <v>4.2210380000000001</v>
      </c>
      <c r="E52" s="14">
        <v>1</v>
      </c>
      <c r="F52" s="9">
        <v>78.928910000000002</v>
      </c>
      <c r="G52" s="9">
        <v>8.4710000000000001</v>
      </c>
      <c r="H52" s="9">
        <v>8.6059999999999999</v>
      </c>
      <c r="I52" s="124">
        <f t="shared" si="1"/>
        <v>0.13499999999999979</v>
      </c>
    </row>
    <row r="53" spans="2:9" x14ac:dyDescent="0.3">
      <c r="B53" s="123" t="s">
        <v>61</v>
      </c>
      <c r="C53" s="9">
        <v>22904877.636247501</v>
      </c>
      <c r="D53" s="9">
        <v>6.0948710000000004</v>
      </c>
      <c r="E53" s="14">
        <v>1</v>
      </c>
      <c r="F53" s="9">
        <v>81.734139999999996</v>
      </c>
      <c r="G53" s="9">
        <v>8.3889999999999993</v>
      </c>
      <c r="H53" s="9">
        <v>8.5749999999999993</v>
      </c>
      <c r="I53" s="124">
        <f t="shared" si="1"/>
        <v>0.18599999999999994</v>
      </c>
    </row>
    <row r="54" spans="2:9" x14ac:dyDescent="0.3">
      <c r="B54" s="123" t="s">
        <v>62</v>
      </c>
      <c r="C54" s="9">
        <v>23176757.447275601</v>
      </c>
      <c r="D54" s="9">
        <v>5.6335860000000002</v>
      </c>
      <c r="E54" s="14">
        <v>0</v>
      </c>
      <c r="F54" s="9">
        <v>83.391779999999997</v>
      </c>
      <c r="G54" s="9">
        <v>8.2279999999999998</v>
      </c>
      <c r="H54" s="9">
        <v>8.4550000000000001</v>
      </c>
      <c r="I54" s="124">
        <f t="shared" si="1"/>
        <v>0.22700000000000031</v>
      </c>
    </row>
    <row r="55" spans="2:9" x14ac:dyDescent="0.3">
      <c r="B55" s="123" t="s">
        <v>63</v>
      </c>
      <c r="C55" s="9">
        <v>23547346.989796698</v>
      </c>
      <c r="D55" s="9">
        <v>5.8609850000000003</v>
      </c>
      <c r="E55" s="14">
        <v>0</v>
      </c>
      <c r="F55" s="9">
        <v>85.176919999999996</v>
      </c>
      <c r="G55" s="9">
        <v>7.9560000000000004</v>
      </c>
      <c r="H55" s="9">
        <v>8.266</v>
      </c>
      <c r="I55" s="124">
        <f t="shared" si="1"/>
        <v>0.30999999999999961</v>
      </c>
    </row>
    <row r="56" spans="2:9" x14ac:dyDescent="0.3">
      <c r="B56" s="123" t="s">
        <v>64</v>
      </c>
      <c r="C56" s="9">
        <v>23877989.649962399</v>
      </c>
      <c r="D56" s="9">
        <v>6.1187300000000002</v>
      </c>
      <c r="E56" s="14">
        <v>0</v>
      </c>
      <c r="F56" s="9">
        <v>87.3446</v>
      </c>
      <c r="G56" s="9">
        <v>7.5839999999999996</v>
      </c>
      <c r="H56" s="9">
        <v>7.8979999999999997</v>
      </c>
      <c r="I56" s="124">
        <f t="shared" si="1"/>
        <v>0.31400000000000006</v>
      </c>
    </row>
    <row r="57" spans="2:9" x14ac:dyDescent="0.3">
      <c r="B57" s="123" t="s">
        <v>65</v>
      </c>
      <c r="C57" s="9">
        <v>24260283.5631264</v>
      </c>
      <c r="D57" s="9">
        <v>5.9175430000000002</v>
      </c>
      <c r="E57" s="14">
        <v>0</v>
      </c>
      <c r="F57" s="9">
        <v>90.532359999999997</v>
      </c>
      <c r="G57" s="9">
        <v>9.9670000000000005</v>
      </c>
      <c r="H57" s="9">
        <v>9.4870000000000001</v>
      </c>
      <c r="I57" s="124">
        <f t="shared" si="1"/>
        <v>-0.48000000000000043</v>
      </c>
    </row>
    <row r="58" spans="2:9" x14ac:dyDescent="0.3">
      <c r="B58" s="123" t="s">
        <v>66</v>
      </c>
      <c r="C58" s="9">
        <v>24794151.860032801</v>
      </c>
      <c r="D58" s="9">
        <v>6.9785190000000004</v>
      </c>
      <c r="E58" s="14">
        <v>0</v>
      </c>
      <c r="F58" s="9">
        <v>92.189989999999995</v>
      </c>
      <c r="G58" s="9">
        <v>8.99</v>
      </c>
      <c r="H58" s="9">
        <v>9.5660000000000007</v>
      </c>
      <c r="I58" s="124">
        <f t="shared" si="1"/>
        <v>0.57600000000000051</v>
      </c>
    </row>
    <row r="59" spans="2:9" x14ac:dyDescent="0.3">
      <c r="B59" s="123" t="s">
        <v>67</v>
      </c>
      <c r="C59" s="9">
        <v>25081276.336878501</v>
      </c>
      <c r="D59" s="9">
        <v>6.5142340000000001</v>
      </c>
      <c r="E59" s="14">
        <v>0</v>
      </c>
      <c r="F59" s="9">
        <v>91.042400000000001</v>
      </c>
      <c r="G59" s="9">
        <v>8.8759999999999994</v>
      </c>
      <c r="H59" s="9">
        <v>9.4090000000000007</v>
      </c>
      <c r="I59" s="124">
        <f t="shared" si="1"/>
        <v>0.53300000000000125</v>
      </c>
    </row>
    <row r="60" spans="2:9" x14ac:dyDescent="0.3">
      <c r="B60" s="123" t="s">
        <v>68</v>
      </c>
      <c r="C60" s="9">
        <v>25655189.818163101</v>
      </c>
      <c r="D60" s="9">
        <v>7.4428380000000001</v>
      </c>
      <c r="E60" s="14">
        <v>0</v>
      </c>
      <c r="F60" s="9">
        <v>93.337590000000006</v>
      </c>
      <c r="G60" s="9">
        <v>8.4770000000000003</v>
      </c>
      <c r="H60" s="9">
        <v>9.0329999999999995</v>
      </c>
      <c r="I60" s="124">
        <f t="shared" si="1"/>
        <v>0.55599999999999916</v>
      </c>
    </row>
    <row r="61" spans="2:9" x14ac:dyDescent="0.3">
      <c r="B61" s="123" t="s">
        <v>69</v>
      </c>
      <c r="C61" s="9">
        <v>26123696.872501198</v>
      </c>
      <c r="D61" s="9">
        <v>7.6809209999999997</v>
      </c>
      <c r="E61" s="14">
        <v>0</v>
      </c>
      <c r="F61" s="9">
        <v>96.652850000000001</v>
      </c>
      <c r="G61" s="9">
        <v>8.7210000000000001</v>
      </c>
      <c r="H61" s="9">
        <v>8.9499999999999993</v>
      </c>
      <c r="I61" s="124">
        <f t="shared" si="1"/>
        <v>0.2289999999999992</v>
      </c>
    </row>
    <row r="62" spans="2:9" x14ac:dyDescent="0.3">
      <c r="B62" s="123" t="s">
        <v>70</v>
      </c>
      <c r="C62" s="9">
        <v>26524999.666221198</v>
      </c>
      <c r="D62" s="9">
        <v>6.9808709999999996</v>
      </c>
      <c r="E62" s="14">
        <v>0</v>
      </c>
      <c r="F62" s="9">
        <v>96.780360000000002</v>
      </c>
      <c r="G62" s="9">
        <v>8.2170000000000005</v>
      </c>
      <c r="H62" s="9">
        <v>8.1530000000000005</v>
      </c>
      <c r="I62" s="124">
        <f t="shared" si="1"/>
        <v>-6.4000000000000057E-2</v>
      </c>
    </row>
    <row r="63" spans="2:9" x14ac:dyDescent="0.3">
      <c r="B63" s="123" t="s">
        <v>71</v>
      </c>
      <c r="C63" s="9">
        <v>26972839.033114601</v>
      </c>
      <c r="D63" s="9">
        <v>7.5417319999999997</v>
      </c>
      <c r="E63" s="14">
        <v>0</v>
      </c>
      <c r="F63" s="9">
        <v>97.035390000000007</v>
      </c>
      <c r="G63" s="9">
        <v>8.0419999999999998</v>
      </c>
      <c r="H63" s="9">
        <v>7.9640000000000004</v>
      </c>
      <c r="I63" s="124">
        <f t="shared" si="1"/>
        <v>-7.7999999999999403E-2</v>
      </c>
    </row>
    <row r="64" spans="2:9" x14ac:dyDescent="0.3">
      <c r="B64" s="123" t="s">
        <v>72</v>
      </c>
      <c r="C64" s="9">
        <v>27552150.655949399</v>
      </c>
      <c r="D64" s="9">
        <v>7.3940630000000001</v>
      </c>
      <c r="E64" s="14">
        <v>0</v>
      </c>
      <c r="F64" s="9">
        <v>98.820530000000005</v>
      </c>
      <c r="G64" s="9">
        <v>7.976</v>
      </c>
      <c r="H64" s="9">
        <v>8.3230000000000004</v>
      </c>
      <c r="I64" s="124">
        <f t="shared" si="1"/>
        <v>0.34700000000000042</v>
      </c>
    </row>
    <row r="65" spans="2:9" x14ac:dyDescent="0.3">
      <c r="B65" s="123" t="s">
        <v>73</v>
      </c>
      <c r="C65" s="9">
        <v>28060826.621949501</v>
      </c>
      <c r="D65" s="9">
        <v>7.4152209999999998</v>
      </c>
      <c r="E65" s="14">
        <v>0</v>
      </c>
      <c r="F65" s="9">
        <v>101.1157</v>
      </c>
      <c r="G65" s="9">
        <v>7.4619999999999997</v>
      </c>
      <c r="H65" s="9">
        <v>7.976</v>
      </c>
      <c r="I65" s="124">
        <f t="shared" si="1"/>
        <v>0.51400000000000023</v>
      </c>
    </row>
    <row r="66" spans="2:9" x14ac:dyDescent="0.3">
      <c r="B66" s="123" t="s">
        <v>74</v>
      </c>
      <c r="C66" s="9">
        <v>28629458.201227602</v>
      </c>
      <c r="D66" s="9">
        <v>7.9338680000000004</v>
      </c>
      <c r="E66" s="14">
        <v>0</v>
      </c>
      <c r="F66" s="9">
        <v>103.0284</v>
      </c>
      <c r="G66" s="9">
        <v>7.3150000000000004</v>
      </c>
      <c r="H66" s="9">
        <v>8.2319999999999993</v>
      </c>
      <c r="I66" s="124">
        <f t="shared" si="1"/>
        <v>0.91699999999999893</v>
      </c>
    </row>
    <row r="67" spans="2:9" x14ac:dyDescent="0.3">
      <c r="B67" s="123" t="s">
        <v>75</v>
      </c>
      <c r="C67" s="9">
        <v>29452474.410873603</v>
      </c>
      <c r="D67" s="9">
        <v>9.1930829999999997</v>
      </c>
      <c r="E67" s="14">
        <v>0</v>
      </c>
      <c r="F67" s="9">
        <v>102.5183</v>
      </c>
      <c r="G67" s="9">
        <v>7.0750000000000002</v>
      </c>
      <c r="H67" s="9">
        <v>8.0009999999999994</v>
      </c>
      <c r="I67" s="124">
        <f t="shared" ref="I67:I82" si="2">H67-G67</f>
        <v>0.92599999999999927</v>
      </c>
    </row>
    <row r="68" spans="2:9" x14ac:dyDescent="0.3">
      <c r="B68" s="123" t="s">
        <v>76</v>
      </c>
      <c r="C68" s="9">
        <v>30007943.532943897</v>
      </c>
      <c r="D68" s="9">
        <v>8.9132529999999992</v>
      </c>
      <c r="E68" s="14">
        <v>0</v>
      </c>
      <c r="F68" s="9">
        <v>104.941</v>
      </c>
      <c r="G68" s="9">
        <v>6.9219999999999997</v>
      </c>
      <c r="H68" s="9">
        <v>7.883</v>
      </c>
      <c r="I68" s="124">
        <f t="shared" si="2"/>
        <v>0.9610000000000003</v>
      </c>
    </row>
    <row r="69" spans="2:9" x14ac:dyDescent="0.3">
      <c r="B69" s="123" t="s">
        <v>77</v>
      </c>
      <c r="C69" s="9">
        <v>30604455.868301801</v>
      </c>
      <c r="D69" s="9">
        <v>9.0646979999999999</v>
      </c>
      <c r="E69" s="14">
        <v>0</v>
      </c>
      <c r="F69" s="9">
        <v>106.4712</v>
      </c>
      <c r="G69" s="9">
        <v>6.9470000000000001</v>
      </c>
      <c r="H69" s="9">
        <v>7.0129999999999999</v>
      </c>
      <c r="I69" s="124">
        <f t="shared" si="2"/>
        <v>6.5999999999999837E-2</v>
      </c>
    </row>
    <row r="70" spans="2:9" x14ac:dyDescent="0.3">
      <c r="B70" s="123" t="s">
        <v>78</v>
      </c>
      <c r="C70" s="9">
        <v>31042741.254423801</v>
      </c>
      <c r="D70" s="9">
        <v>8.4293700000000005</v>
      </c>
      <c r="E70" s="14">
        <v>0</v>
      </c>
      <c r="F70" s="9">
        <v>105.8336</v>
      </c>
      <c r="G70" s="9">
        <v>6.5469999999999997</v>
      </c>
      <c r="H70" s="9">
        <v>6.774</v>
      </c>
      <c r="I70" s="124">
        <f t="shared" si="2"/>
        <v>0.22700000000000031</v>
      </c>
    </row>
    <row r="71" spans="2:9" x14ac:dyDescent="0.3">
      <c r="B71" s="123" t="s">
        <v>79</v>
      </c>
      <c r="C71" s="9">
        <v>31426794.6143305</v>
      </c>
      <c r="D71" s="9">
        <v>6.7034099999999999</v>
      </c>
      <c r="E71" s="14">
        <v>0</v>
      </c>
      <c r="F71" s="9">
        <v>104.941</v>
      </c>
      <c r="G71" s="9">
        <v>6.359</v>
      </c>
      <c r="H71" s="9">
        <v>7.1470000000000002</v>
      </c>
      <c r="I71" s="124">
        <f t="shared" si="2"/>
        <v>0.78800000000000026</v>
      </c>
    </row>
    <row r="72" spans="2:9" x14ac:dyDescent="0.3">
      <c r="B72" s="123" t="s">
        <v>80</v>
      </c>
      <c r="C72" s="9">
        <v>32021559.287586898</v>
      </c>
      <c r="D72" s="9">
        <v>6.7102760000000004</v>
      </c>
      <c r="E72" s="14">
        <v>0</v>
      </c>
      <c r="F72" s="9">
        <v>106.4712</v>
      </c>
      <c r="G72" s="9">
        <v>6.48</v>
      </c>
      <c r="H72" s="9">
        <v>6.9189999999999996</v>
      </c>
      <c r="I72" s="124">
        <f t="shared" si="2"/>
        <v>0.43899999999999917</v>
      </c>
    </row>
    <row r="73" spans="2:9" x14ac:dyDescent="0.3">
      <c r="B73" s="123" t="s">
        <v>81</v>
      </c>
      <c r="C73" s="9">
        <v>32637554.705967698</v>
      </c>
      <c r="D73" s="9">
        <v>6.6431459999999998</v>
      </c>
      <c r="E73" s="14">
        <v>0</v>
      </c>
      <c r="F73" s="9">
        <v>109.0214</v>
      </c>
      <c r="G73" s="9">
        <v>6.4359999999999999</v>
      </c>
      <c r="H73" s="9">
        <v>6.9939999999999998</v>
      </c>
      <c r="I73" s="124">
        <f t="shared" si="2"/>
        <v>0.55799999999999983</v>
      </c>
    </row>
    <row r="74" spans="2:9" x14ac:dyDescent="0.3">
      <c r="B74" s="123" t="s">
        <v>82</v>
      </c>
      <c r="C74" s="9">
        <v>33270292.316300802</v>
      </c>
      <c r="D74" s="9">
        <v>7.1757549999999997</v>
      </c>
      <c r="E74" s="14">
        <v>0</v>
      </c>
      <c r="F74" s="9">
        <v>109.7864</v>
      </c>
      <c r="G74" s="9">
        <v>6.726</v>
      </c>
      <c r="H74" s="9">
        <v>7.5490000000000004</v>
      </c>
      <c r="I74" s="124">
        <f t="shared" si="2"/>
        <v>0.8230000000000004</v>
      </c>
    </row>
    <row r="75" spans="2:9" x14ac:dyDescent="0.3">
      <c r="B75" s="123" t="s">
        <v>83</v>
      </c>
      <c r="C75" s="9">
        <v>33822236.620144598</v>
      </c>
      <c r="D75" s="9">
        <v>7.6222919999999998</v>
      </c>
      <c r="E75" s="14">
        <v>0</v>
      </c>
      <c r="F75" s="9">
        <v>109.9139</v>
      </c>
      <c r="G75" s="9">
        <v>6.8410000000000002</v>
      </c>
      <c r="H75" s="9">
        <v>7.6219999999999999</v>
      </c>
      <c r="I75" s="124">
        <f t="shared" si="2"/>
        <v>0.78099999999999969</v>
      </c>
    </row>
    <row r="76" spans="2:9" x14ac:dyDescent="0.3">
      <c r="B76" s="123" t="s">
        <v>84</v>
      </c>
      <c r="C76" s="9">
        <v>34254911.173990898</v>
      </c>
      <c r="D76" s="9">
        <v>6.974526</v>
      </c>
      <c r="E76" s="14">
        <v>1</v>
      </c>
      <c r="F76" s="9">
        <v>110.679</v>
      </c>
      <c r="G76" s="9">
        <v>7.03</v>
      </c>
      <c r="H76" s="9">
        <v>8.0210000000000008</v>
      </c>
      <c r="I76" s="124">
        <f t="shared" si="2"/>
        <v>0.99100000000000055</v>
      </c>
    </row>
    <row r="77" spans="2:9" x14ac:dyDescent="0.3">
      <c r="B77" s="123" t="s">
        <v>85</v>
      </c>
      <c r="C77" s="9">
        <v>34728984.713299699</v>
      </c>
      <c r="D77" s="9">
        <v>6.4080469999999998</v>
      </c>
      <c r="E77" s="14">
        <v>1</v>
      </c>
      <c r="F77" s="9">
        <v>115.14190000000001</v>
      </c>
      <c r="G77" s="9">
        <v>7.55</v>
      </c>
      <c r="H77" s="9">
        <v>8.0709999999999997</v>
      </c>
      <c r="I77" s="124">
        <f t="shared" si="2"/>
        <v>0.52099999999999991</v>
      </c>
    </row>
    <row r="78" spans="2:9" x14ac:dyDescent="0.3">
      <c r="B78" s="123" t="s">
        <v>86</v>
      </c>
      <c r="C78" s="9">
        <v>35176264.021263301</v>
      </c>
      <c r="D78" s="9">
        <v>5.7287499999999998</v>
      </c>
      <c r="E78" s="14">
        <v>1</v>
      </c>
      <c r="F78" s="9">
        <v>115.3969</v>
      </c>
      <c r="G78" s="9">
        <v>6.899</v>
      </c>
      <c r="H78" s="9">
        <v>7.4029999999999996</v>
      </c>
      <c r="I78" s="124">
        <f t="shared" si="2"/>
        <v>0.50399999999999956</v>
      </c>
    </row>
    <row r="79" spans="2:9" x14ac:dyDescent="0.3">
      <c r="B79" s="123" t="s">
        <v>87</v>
      </c>
      <c r="C79" s="9">
        <v>35654062.321446098</v>
      </c>
      <c r="D79" s="9">
        <v>5.4160399999999997</v>
      </c>
      <c r="E79" s="14">
        <v>1</v>
      </c>
      <c r="F79" s="9">
        <v>117.6921</v>
      </c>
      <c r="G79" s="9">
        <v>6.4539999999999997</v>
      </c>
      <c r="H79" s="9">
        <v>7.5510000000000002</v>
      </c>
      <c r="I79" s="124">
        <f t="shared" si="2"/>
        <v>1.0970000000000004</v>
      </c>
    </row>
    <row r="80" spans="2:9" x14ac:dyDescent="0.3">
      <c r="B80" s="123" t="s">
        <v>88</v>
      </c>
      <c r="C80" s="9">
        <v>36071373.025043704</v>
      </c>
      <c r="D80" s="9">
        <v>5.302778</v>
      </c>
      <c r="E80" s="14">
        <v>1</v>
      </c>
      <c r="F80" s="9">
        <v>120.1148</v>
      </c>
      <c r="G80" s="9">
        <v>6.04</v>
      </c>
      <c r="H80" s="9">
        <v>7.0110000000000001</v>
      </c>
      <c r="I80" s="124">
        <f t="shared" si="2"/>
        <v>0.97100000000000009</v>
      </c>
    </row>
    <row r="81" spans="2:9" x14ac:dyDescent="0.3">
      <c r="B81" s="123" t="s">
        <v>89</v>
      </c>
      <c r="C81" s="9">
        <v>36475266.357535705</v>
      </c>
      <c r="D81" s="9">
        <v>5.0283119999999997</v>
      </c>
      <c r="E81" s="14">
        <v>1</v>
      </c>
      <c r="F81" s="9">
        <v>122.53749999999999</v>
      </c>
      <c r="G81" s="9">
        <v>5.53</v>
      </c>
      <c r="H81" s="9">
        <v>6.99</v>
      </c>
      <c r="I81" s="124">
        <f t="shared" si="2"/>
        <v>1.46</v>
      </c>
    </row>
    <row r="82" spans="2:9" ht="15.65" thickBot="1" x14ac:dyDescent="0.35">
      <c r="B82" s="126" t="s">
        <v>90</v>
      </c>
      <c r="C82" s="117">
        <v>36877584.842446603</v>
      </c>
      <c r="D82" s="117">
        <v>4.8365590000000003</v>
      </c>
      <c r="E82" s="127">
        <v>1</v>
      </c>
      <c r="F82" s="117">
        <v>125.34269999999999</v>
      </c>
      <c r="G82" s="117">
        <v>5.5140000000000002</v>
      </c>
      <c r="H82" s="117">
        <v>6.9640000000000004</v>
      </c>
      <c r="I82" s="128">
        <f t="shared" si="2"/>
        <v>1.4500000000000002</v>
      </c>
    </row>
    <row r="83" spans="2:9" x14ac:dyDescent="0.3"/>
  </sheetData>
  <hyperlinks>
    <hyperlink ref="A1" location="'Title Page'!A1" display="'Title Page'!A1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P83"/>
  <sheetViews>
    <sheetView showGridLines="0" topLeftCell="A5" zoomScaleNormal="100" workbookViewId="0">
      <selection activeCell="H16" sqref="H16"/>
    </sheetView>
  </sheetViews>
  <sheetFormatPr defaultColWidth="0" defaultRowHeight="15.05" zeroHeight="1" x14ac:dyDescent="0.3"/>
  <cols>
    <col min="1" max="1" width="8.88671875" customWidth="1"/>
    <col min="2" max="2" width="14" customWidth="1"/>
    <col min="3" max="3" width="15.5546875" customWidth="1"/>
    <col min="4" max="4" width="19.109375" customWidth="1"/>
    <col min="5" max="5" width="12.109375" customWidth="1"/>
    <col min="6" max="6" width="12" customWidth="1"/>
    <col min="7" max="7" width="15.6640625" customWidth="1"/>
    <col min="8" max="8" width="8.88671875" customWidth="1"/>
    <col min="9" max="9" width="16.6640625" customWidth="1"/>
    <col min="10" max="10" width="12.109375" customWidth="1"/>
    <col min="11" max="14" width="8.88671875" customWidth="1"/>
    <col min="15" max="15" width="13.5546875" customWidth="1"/>
    <col min="16" max="16" width="8.88671875" customWidth="1"/>
    <col min="17" max="16384" width="8.88671875" hidden="1"/>
  </cols>
  <sheetData>
    <row r="1" spans="1:16" ht="30.7" thickBot="1" x14ac:dyDescent="0.35">
      <c r="A1" s="121" t="s">
        <v>184</v>
      </c>
      <c r="B1" s="121" t="s">
        <v>0</v>
      </c>
      <c r="C1" s="69" t="s">
        <v>128</v>
      </c>
      <c r="D1" s="122" t="s">
        <v>99</v>
      </c>
      <c r="E1" s="69" t="s">
        <v>119</v>
      </c>
      <c r="F1" s="122" t="s">
        <v>124</v>
      </c>
      <c r="G1" s="152" t="s">
        <v>129</v>
      </c>
      <c r="I1" s="68" t="s">
        <v>125</v>
      </c>
      <c r="J1" s="70" t="s">
        <v>123</v>
      </c>
    </row>
    <row r="2" spans="1:16" ht="18.8" customHeight="1" x14ac:dyDescent="0.3">
      <c r="B2" s="153" t="s">
        <v>130</v>
      </c>
      <c r="C2" s="106"/>
      <c r="D2" s="91"/>
      <c r="E2" s="91"/>
      <c r="F2" s="132"/>
      <c r="G2" s="154"/>
      <c r="I2" s="100"/>
      <c r="J2" s="184">
        <v>3.7683979999999999</v>
      </c>
    </row>
    <row r="3" spans="1:16" x14ac:dyDescent="0.3">
      <c r="B3" s="123" t="s">
        <v>11</v>
      </c>
      <c r="C3" s="26">
        <v>7.7907520000000003</v>
      </c>
      <c r="D3" s="26">
        <v>35.792319999999997</v>
      </c>
      <c r="E3" s="103">
        <v>1.093</v>
      </c>
      <c r="F3" s="130">
        <v>1</v>
      </c>
      <c r="G3" s="154"/>
      <c r="I3" s="101"/>
      <c r="J3" s="184">
        <v>0.49765599999999999</v>
      </c>
    </row>
    <row r="4" spans="1:16" x14ac:dyDescent="0.3">
      <c r="B4" s="123" t="s">
        <v>12</v>
      </c>
      <c r="C4" s="26">
        <v>5.2191660000000004</v>
      </c>
      <c r="D4" s="26">
        <v>36.483289999999997</v>
      </c>
      <c r="E4" s="20">
        <v>1.6349999999999998</v>
      </c>
      <c r="F4" s="130">
        <v>1</v>
      </c>
      <c r="G4" s="154"/>
      <c r="I4" s="101"/>
      <c r="J4" s="184">
        <v>0.51612100000000005</v>
      </c>
    </row>
    <row r="5" spans="1:16" ht="15.65" thickBot="1" x14ac:dyDescent="0.35">
      <c r="B5" s="123" t="s">
        <v>13</v>
      </c>
      <c r="C5" s="26">
        <v>5.3047630000000003</v>
      </c>
      <c r="D5" s="26">
        <v>36.814959999999999</v>
      </c>
      <c r="E5" s="20">
        <v>1.3840000000000003</v>
      </c>
      <c r="F5" s="130">
        <v>1</v>
      </c>
      <c r="G5" s="154"/>
      <c r="I5" s="102"/>
      <c r="J5" s="185">
        <v>-2.2314959999999999</v>
      </c>
      <c r="K5" s="24"/>
    </row>
    <row r="6" spans="1:16" ht="15.65" thickBot="1" x14ac:dyDescent="0.35">
      <c r="B6" s="123" t="s">
        <v>14</v>
      </c>
      <c r="C6" s="26">
        <v>3.6380599999999998</v>
      </c>
      <c r="D6" s="26">
        <v>37.174259999999997</v>
      </c>
      <c r="E6" s="20">
        <v>1.354000000000001</v>
      </c>
      <c r="F6" s="130">
        <v>1</v>
      </c>
      <c r="G6" s="154"/>
      <c r="K6" s="131"/>
    </row>
    <row r="7" spans="1:16" x14ac:dyDescent="0.3">
      <c r="B7" s="123" t="s">
        <v>15</v>
      </c>
      <c r="C7" s="26">
        <v>2.055704</v>
      </c>
      <c r="D7" s="26">
        <v>36.842599999999997</v>
      </c>
      <c r="E7" s="20">
        <v>1.5559999999999992</v>
      </c>
      <c r="F7" s="130">
        <v>1</v>
      </c>
      <c r="G7" s="154"/>
      <c r="I7" s="99" t="s">
        <v>127</v>
      </c>
      <c r="J7" s="95"/>
      <c r="K7" s="95"/>
      <c r="L7" s="95"/>
      <c r="M7" s="95"/>
      <c r="N7" s="95"/>
      <c r="O7" s="87"/>
      <c r="P7" s="24"/>
    </row>
    <row r="8" spans="1:16" ht="15.65" thickBot="1" x14ac:dyDescent="0.35">
      <c r="B8" s="123" t="s">
        <v>16</v>
      </c>
      <c r="C8" s="26">
        <v>4.0395070000000004</v>
      </c>
      <c r="D8" s="26">
        <v>37.478290000000001</v>
      </c>
      <c r="E8" s="20">
        <v>1.6899999999999995</v>
      </c>
      <c r="F8" s="130">
        <v>1</v>
      </c>
      <c r="G8" s="154"/>
      <c r="I8" s="88"/>
      <c r="J8" s="96"/>
      <c r="K8" s="96"/>
      <c r="L8" s="96"/>
      <c r="M8" s="96"/>
      <c r="N8" s="96"/>
      <c r="O8" s="89"/>
      <c r="P8" s="24"/>
    </row>
    <row r="9" spans="1:16" x14ac:dyDescent="0.3">
      <c r="B9" s="123" t="s">
        <v>17</v>
      </c>
      <c r="C9" s="26">
        <v>3.9462419999999998</v>
      </c>
      <c r="D9" s="26">
        <v>38.528570000000002</v>
      </c>
      <c r="E9" s="20">
        <v>2.6900000000000004</v>
      </c>
      <c r="F9" s="130">
        <v>1</v>
      </c>
      <c r="G9" s="154"/>
    </row>
    <row r="10" spans="1:16" x14ac:dyDescent="0.3">
      <c r="B10" s="123" t="s">
        <v>18</v>
      </c>
      <c r="C10" s="26">
        <v>6.2882009999999999</v>
      </c>
      <c r="D10" s="26">
        <v>38.943150000000003</v>
      </c>
      <c r="E10" s="20">
        <v>1.3869999999999996</v>
      </c>
      <c r="F10" s="130">
        <v>1</v>
      </c>
      <c r="G10" s="154"/>
    </row>
    <row r="11" spans="1:16" x14ac:dyDescent="0.3">
      <c r="B11" s="123" t="s">
        <v>19</v>
      </c>
      <c r="C11" s="26">
        <v>6.5698679999999996</v>
      </c>
      <c r="D11" s="26">
        <v>38.72204</v>
      </c>
      <c r="E11" s="20">
        <v>1.718</v>
      </c>
      <c r="F11" s="130">
        <v>1</v>
      </c>
      <c r="G11" s="154"/>
    </row>
    <row r="12" spans="1:16" x14ac:dyDescent="0.3">
      <c r="B12" s="123" t="s">
        <v>20</v>
      </c>
      <c r="C12" s="26">
        <v>5.0481660000000002</v>
      </c>
      <c r="D12" s="26">
        <v>39.164259999999999</v>
      </c>
      <c r="E12" s="20">
        <v>1.5250000000000004</v>
      </c>
      <c r="F12" s="130">
        <v>1</v>
      </c>
      <c r="G12" s="154"/>
    </row>
    <row r="13" spans="1:16" x14ac:dyDescent="0.3">
      <c r="B13" s="123" t="s">
        <v>21</v>
      </c>
      <c r="C13" s="26">
        <v>4.3806520000000004</v>
      </c>
      <c r="D13" s="26">
        <v>40.076340000000002</v>
      </c>
      <c r="E13" s="20">
        <v>1.673</v>
      </c>
      <c r="F13" s="130">
        <v>1</v>
      </c>
      <c r="G13" s="154"/>
    </row>
    <row r="14" spans="1:16" x14ac:dyDescent="0.3">
      <c r="B14" s="123" t="s">
        <v>22</v>
      </c>
      <c r="C14" s="26">
        <v>2.1178149999999998</v>
      </c>
      <c r="D14" s="26">
        <v>40.352730000000001</v>
      </c>
      <c r="E14" s="20">
        <v>0.72299999999999986</v>
      </c>
      <c r="F14" s="130">
        <v>1</v>
      </c>
      <c r="G14" s="154"/>
    </row>
    <row r="15" spans="1:16" x14ac:dyDescent="0.3">
      <c r="B15" s="123" t="s">
        <v>23</v>
      </c>
      <c r="C15" s="26">
        <v>3.580587</v>
      </c>
      <c r="D15" s="26">
        <v>40.186900000000001</v>
      </c>
      <c r="E15" s="20">
        <v>0.64400000000000013</v>
      </c>
      <c r="F15" s="130">
        <v>0</v>
      </c>
      <c r="G15" s="154"/>
    </row>
    <row r="16" spans="1:16" x14ac:dyDescent="0.3">
      <c r="B16" s="123" t="s">
        <v>24</v>
      </c>
      <c r="C16" s="26">
        <v>5.5461340000000003</v>
      </c>
      <c r="D16" s="26">
        <v>41.016060000000003</v>
      </c>
      <c r="E16" s="20">
        <v>0.82500000000000018</v>
      </c>
      <c r="F16" s="130">
        <v>0</v>
      </c>
      <c r="G16" s="154"/>
    </row>
    <row r="17" spans="2:7" x14ac:dyDescent="0.3">
      <c r="B17" s="123" t="s">
        <v>25</v>
      </c>
      <c r="C17" s="26">
        <v>7.6850490000000002</v>
      </c>
      <c r="D17" s="26">
        <v>41.43065</v>
      </c>
      <c r="E17" s="20">
        <v>0.76999999999999957</v>
      </c>
      <c r="F17" s="130">
        <v>0</v>
      </c>
      <c r="G17" s="154"/>
    </row>
    <row r="18" spans="2:7" x14ac:dyDescent="0.3">
      <c r="B18" s="123" t="s">
        <v>26</v>
      </c>
      <c r="C18" s="26">
        <v>11.133620000000001</v>
      </c>
      <c r="D18" s="26">
        <v>41.707039999999999</v>
      </c>
      <c r="E18" s="20">
        <v>0.76200000000000045</v>
      </c>
      <c r="F18" s="130">
        <v>0</v>
      </c>
      <c r="G18" s="154"/>
    </row>
    <row r="19" spans="2:7" x14ac:dyDescent="0.3">
      <c r="B19" s="123" t="s">
        <v>27</v>
      </c>
      <c r="C19" s="26">
        <v>9.0831269999999993</v>
      </c>
      <c r="D19" s="26">
        <v>41.789949999999997</v>
      </c>
      <c r="E19" s="20">
        <v>1.0040000000000004</v>
      </c>
      <c r="F19" s="130">
        <v>0</v>
      </c>
      <c r="G19" s="154"/>
    </row>
    <row r="20" spans="2:7" x14ac:dyDescent="0.3">
      <c r="B20" s="123" t="s">
        <v>28</v>
      </c>
      <c r="C20" s="26">
        <v>8.9181980000000003</v>
      </c>
      <c r="D20" s="26">
        <v>42.12162</v>
      </c>
      <c r="E20" s="20">
        <v>1.5310000000000006</v>
      </c>
      <c r="F20" s="130">
        <v>0</v>
      </c>
      <c r="G20" s="154"/>
    </row>
    <row r="21" spans="2:7" x14ac:dyDescent="0.3">
      <c r="B21" s="123" t="s">
        <v>29</v>
      </c>
      <c r="C21" s="26">
        <v>8.6693610000000003</v>
      </c>
      <c r="D21" s="26">
        <v>43.171889999999998</v>
      </c>
      <c r="E21" s="20">
        <v>1.4940000000000007</v>
      </c>
      <c r="F21" s="130">
        <v>0</v>
      </c>
      <c r="G21" s="154"/>
    </row>
    <row r="22" spans="2:7" x14ac:dyDescent="0.3">
      <c r="B22" s="123" t="s">
        <v>30</v>
      </c>
      <c r="C22" s="26">
        <v>7.2525430000000002</v>
      </c>
      <c r="D22" s="26">
        <v>43.448279999999997</v>
      </c>
      <c r="E22" s="20">
        <v>1.4610000000000003</v>
      </c>
      <c r="F22" s="130">
        <v>0</v>
      </c>
      <c r="G22" s="154"/>
    </row>
    <row r="23" spans="2:7" x14ac:dyDescent="0.3">
      <c r="B23" s="123" t="s">
        <v>31</v>
      </c>
      <c r="C23" s="26">
        <v>8.734178</v>
      </c>
      <c r="D23" s="26">
        <v>43.558839999999996</v>
      </c>
      <c r="E23" s="20">
        <v>1.5760000000000005</v>
      </c>
      <c r="F23" s="130">
        <v>0</v>
      </c>
      <c r="G23" s="154"/>
    </row>
    <row r="24" spans="2:7" x14ac:dyDescent="0.3">
      <c r="B24" s="123" t="s">
        <v>32</v>
      </c>
      <c r="C24" s="26">
        <v>9.5718700000000005</v>
      </c>
      <c r="D24" s="26">
        <v>43.807589999999998</v>
      </c>
      <c r="E24" s="20">
        <v>1.7390000000000008</v>
      </c>
      <c r="F24" s="130">
        <v>0</v>
      </c>
      <c r="G24" s="154"/>
    </row>
    <row r="25" spans="2:7" x14ac:dyDescent="0.3">
      <c r="B25" s="123" t="s">
        <v>33</v>
      </c>
      <c r="C25" s="26">
        <v>8.4951500000000006</v>
      </c>
      <c r="D25" s="26">
        <v>44.774949999999997</v>
      </c>
      <c r="E25" s="20">
        <v>2.0090000000000003</v>
      </c>
      <c r="F25" s="130">
        <v>0</v>
      </c>
      <c r="G25" s="154"/>
    </row>
    <row r="26" spans="2:7" x14ac:dyDescent="0.3">
      <c r="B26" s="123" t="s">
        <v>34</v>
      </c>
      <c r="C26" s="26">
        <v>9.1244879999999995</v>
      </c>
      <c r="D26" s="26">
        <v>45.63176</v>
      </c>
      <c r="E26" s="20">
        <v>1.2710000000000008</v>
      </c>
      <c r="F26" s="130">
        <v>0</v>
      </c>
      <c r="G26" s="154"/>
    </row>
    <row r="27" spans="2:7" x14ac:dyDescent="0.3">
      <c r="B27" s="123" t="s">
        <v>35</v>
      </c>
      <c r="C27" s="26">
        <v>9.9337730000000004</v>
      </c>
      <c r="D27" s="26">
        <v>45.5212</v>
      </c>
      <c r="E27" s="20">
        <v>1.6890000000000001</v>
      </c>
      <c r="F27" s="130">
        <v>0</v>
      </c>
      <c r="G27" s="154"/>
    </row>
    <row r="28" spans="2:7" x14ac:dyDescent="0.3">
      <c r="B28" s="123" t="s">
        <v>36</v>
      </c>
      <c r="C28" s="26">
        <v>8.0897480000000002</v>
      </c>
      <c r="D28" s="26">
        <v>46.41377</v>
      </c>
      <c r="E28" s="20">
        <v>2.016</v>
      </c>
      <c r="F28" s="130">
        <v>0</v>
      </c>
      <c r="G28" s="154"/>
    </row>
    <row r="29" spans="2:7" x14ac:dyDescent="0.3">
      <c r="B29" s="123" t="s">
        <v>37</v>
      </c>
      <c r="C29" s="26">
        <v>10.127616</v>
      </c>
      <c r="D29" s="26">
        <v>47.561360000000001</v>
      </c>
      <c r="E29" s="20">
        <v>1.3800000000000008</v>
      </c>
      <c r="F29" s="130">
        <v>0</v>
      </c>
      <c r="G29" s="154"/>
    </row>
    <row r="30" spans="2:7" x14ac:dyDescent="0.3">
      <c r="B30" s="123" t="s">
        <v>38</v>
      </c>
      <c r="C30" s="26">
        <v>9.2504659999999994</v>
      </c>
      <c r="D30" s="26">
        <v>48.581449999999997</v>
      </c>
      <c r="E30" s="20">
        <v>0.66000000000000014</v>
      </c>
      <c r="F30" s="130">
        <v>0</v>
      </c>
      <c r="G30" s="154"/>
    </row>
    <row r="31" spans="2:7" x14ac:dyDescent="0.3">
      <c r="B31" s="123" t="s">
        <v>39</v>
      </c>
      <c r="C31" s="26">
        <v>9.5572280000000003</v>
      </c>
      <c r="D31" s="26">
        <v>48.708959999999998</v>
      </c>
      <c r="E31" s="20">
        <v>0.59000000000000075</v>
      </c>
      <c r="F31" s="130">
        <v>0</v>
      </c>
      <c r="G31" s="154"/>
    </row>
    <row r="32" spans="2:7" x14ac:dyDescent="0.3">
      <c r="B32" s="123" t="s">
        <v>40</v>
      </c>
      <c r="C32" s="26">
        <v>10.72776</v>
      </c>
      <c r="D32" s="26">
        <v>49.346510000000002</v>
      </c>
      <c r="E32" s="20">
        <v>1.133</v>
      </c>
      <c r="F32" s="130">
        <v>0</v>
      </c>
      <c r="G32" s="154"/>
    </row>
    <row r="33" spans="2:7" x14ac:dyDescent="0.3">
      <c r="B33" s="123" t="s">
        <v>41</v>
      </c>
      <c r="C33" s="26">
        <v>9.1108170000000008</v>
      </c>
      <c r="D33" s="26">
        <v>50.749119999999998</v>
      </c>
      <c r="E33" s="20">
        <v>1.0129999999999999</v>
      </c>
      <c r="F33" s="130">
        <v>0</v>
      </c>
      <c r="G33" s="154"/>
    </row>
    <row r="34" spans="2:7" x14ac:dyDescent="0.3">
      <c r="B34" s="123" t="s">
        <v>42</v>
      </c>
      <c r="C34" s="26">
        <v>10.897586</v>
      </c>
      <c r="D34" s="26">
        <v>51.259160000000001</v>
      </c>
      <c r="E34" s="20">
        <v>0.61900000000000066</v>
      </c>
      <c r="F34" s="130">
        <v>1</v>
      </c>
      <c r="G34" s="154"/>
    </row>
    <row r="35" spans="2:7" x14ac:dyDescent="0.3">
      <c r="B35" s="123" t="s">
        <v>43</v>
      </c>
      <c r="C35" s="26">
        <v>8.5376320000000003</v>
      </c>
      <c r="D35" s="26">
        <v>51.769210000000001</v>
      </c>
      <c r="E35" s="20">
        <v>1.0369999999999999</v>
      </c>
      <c r="F35" s="130">
        <v>1</v>
      </c>
      <c r="G35" s="154"/>
    </row>
    <row r="36" spans="2:7" x14ac:dyDescent="0.3">
      <c r="B36" s="123" t="s">
        <v>44</v>
      </c>
      <c r="C36" s="26">
        <v>6.9746930000000003</v>
      </c>
      <c r="D36" s="26">
        <v>53.171819999999997</v>
      </c>
      <c r="E36" s="20">
        <v>-0.13700000000000045</v>
      </c>
      <c r="F36" s="130">
        <v>1</v>
      </c>
      <c r="G36" s="154"/>
    </row>
    <row r="37" spans="2:7" x14ac:dyDescent="0.3">
      <c r="B37" s="123" t="s">
        <v>45</v>
      </c>
      <c r="C37" s="26">
        <v>6.0034229999999997</v>
      </c>
      <c r="D37" s="26">
        <v>55.339500000000001</v>
      </c>
      <c r="E37" s="20">
        <v>0.17300000000000004</v>
      </c>
      <c r="F37" s="130">
        <v>1</v>
      </c>
      <c r="G37" s="154"/>
    </row>
    <row r="38" spans="2:7" x14ac:dyDescent="0.3">
      <c r="B38" s="123" t="s">
        <v>46</v>
      </c>
      <c r="C38" s="26">
        <v>2.6664279999999998</v>
      </c>
      <c r="D38" s="26">
        <v>56.487090000000002</v>
      </c>
      <c r="E38" s="20">
        <v>8.8999999999999524E-2</v>
      </c>
      <c r="F38" s="130">
        <v>1</v>
      </c>
      <c r="G38" s="154"/>
    </row>
    <row r="39" spans="2:7" x14ac:dyDescent="0.3">
      <c r="B39" s="123" t="s">
        <v>47</v>
      </c>
      <c r="C39" s="26">
        <v>0.16416800000000001</v>
      </c>
      <c r="D39" s="26">
        <v>56.614600000000003</v>
      </c>
      <c r="E39" s="20">
        <v>2.4559999999999995</v>
      </c>
      <c r="F39" s="130">
        <v>1</v>
      </c>
      <c r="G39" s="154"/>
    </row>
    <row r="40" spans="2:7" x14ac:dyDescent="0.3">
      <c r="B40" s="123" t="s">
        <v>48</v>
      </c>
      <c r="C40" s="26">
        <v>4.8825260000000004</v>
      </c>
      <c r="D40" s="26">
        <v>57.889699999999998</v>
      </c>
      <c r="E40" s="20">
        <v>3.4769999999999999</v>
      </c>
      <c r="F40" s="130">
        <v>0</v>
      </c>
      <c r="G40" s="154"/>
    </row>
    <row r="41" spans="2:7" x14ac:dyDescent="0.3">
      <c r="B41" s="123" t="s">
        <v>49</v>
      </c>
      <c r="C41" s="26">
        <v>6.6331410000000002</v>
      </c>
      <c r="D41" s="26">
        <v>61.842529999999996</v>
      </c>
      <c r="E41" s="20">
        <v>3.4340000000000002</v>
      </c>
      <c r="F41" s="130">
        <v>0</v>
      </c>
      <c r="G41" s="154"/>
    </row>
    <row r="42" spans="2:7" x14ac:dyDescent="0.3">
      <c r="B42" s="123" t="s">
        <v>50</v>
      </c>
      <c r="C42" s="26">
        <v>8.7676160000000003</v>
      </c>
      <c r="D42" s="26">
        <v>64.010199999999998</v>
      </c>
      <c r="E42" s="20">
        <v>3.5350000000000001</v>
      </c>
      <c r="F42" s="130">
        <v>0</v>
      </c>
      <c r="G42" s="154"/>
    </row>
    <row r="43" spans="2:7" x14ac:dyDescent="0.3">
      <c r="B43" s="123" t="s">
        <v>51</v>
      </c>
      <c r="C43" s="26">
        <v>13.694725</v>
      </c>
      <c r="D43" s="26">
        <v>65.285300000000007</v>
      </c>
      <c r="E43" s="20">
        <v>3.9230000000000009</v>
      </c>
      <c r="F43" s="130">
        <v>0</v>
      </c>
      <c r="G43" s="154"/>
    </row>
    <row r="44" spans="2:7" x14ac:dyDescent="0.3">
      <c r="B44" s="123" t="s">
        <v>52</v>
      </c>
      <c r="C44" s="26">
        <v>10.039965</v>
      </c>
      <c r="D44" s="26">
        <v>65.795349999999999</v>
      </c>
      <c r="E44" s="20">
        <v>2.4619999999999997</v>
      </c>
      <c r="F44" s="130">
        <v>0</v>
      </c>
      <c r="G44" s="154"/>
    </row>
    <row r="45" spans="2:7" x14ac:dyDescent="0.3">
      <c r="B45" s="123" t="s">
        <v>53</v>
      </c>
      <c r="C45" s="26">
        <v>10.471415</v>
      </c>
      <c r="D45" s="26">
        <v>68.218040000000002</v>
      </c>
      <c r="E45" s="20">
        <v>1.8109999999999999</v>
      </c>
      <c r="F45" s="130">
        <v>0</v>
      </c>
      <c r="G45" s="154"/>
    </row>
    <row r="46" spans="2:7" x14ac:dyDescent="0.3">
      <c r="B46" s="123" t="s">
        <v>54</v>
      </c>
      <c r="C46" s="26">
        <v>10.681642</v>
      </c>
      <c r="D46" s="26">
        <v>69.875680000000003</v>
      </c>
      <c r="E46" s="20">
        <v>0.96499999999999897</v>
      </c>
      <c r="F46" s="130">
        <v>0</v>
      </c>
      <c r="G46" s="154"/>
    </row>
    <row r="47" spans="2:7" x14ac:dyDescent="0.3">
      <c r="B47" s="123" t="s">
        <v>55</v>
      </c>
      <c r="C47" s="26">
        <v>9.8515080000000008</v>
      </c>
      <c r="D47" s="26">
        <v>71.150779999999997</v>
      </c>
      <c r="E47" s="20">
        <v>0.91699999999999893</v>
      </c>
      <c r="F47" s="130">
        <v>1</v>
      </c>
      <c r="G47" s="154"/>
    </row>
    <row r="48" spans="2:7" x14ac:dyDescent="0.3">
      <c r="B48" s="123" t="s">
        <v>56</v>
      </c>
      <c r="C48" s="26">
        <v>8.5739859999999997</v>
      </c>
      <c r="D48" s="26">
        <v>71.660820000000001</v>
      </c>
      <c r="E48" s="20">
        <v>0.40300000000000047</v>
      </c>
      <c r="F48" s="130">
        <v>1</v>
      </c>
      <c r="G48" s="154"/>
    </row>
    <row r="49" spans="2:7" x14ac:dyDescent="0.3">
      <c r="B49" s="123" t="s">
        <v>57</v>
      </c>
      <c r="C49" s="26">
        <v>5.4526409999999998</v>
      </c>
      <c r="D49" s="26">
        <v>74.466049999999996</v>
      </c>
      <c r="E49" s="20">
        <v>0.34299999999999997</v>
      </c>
      <c r="F49" s="130">
        <v>1</v>
      </c>
      <c r="G49" s="154"/>
    </row>
    <row r="50" spans="2:7" x14ac:dyDescent="0.3">
      <c r="B50" s="123" t="s">
        <v>58</v>
      </c>
      <c r="C50" s="26">
        <v>4.7392450000000004</v>
      </c>
      <c r="D50" s="26">
        <v>75.741159999999994</v>
      </c>
      <c r="E50" s="20">
        <v>0.37199999999999989</v>
      </c>
      <c r="F50" s="130">
        <v>1</v>
      </c>
      <c r="G50" s="154"/>
    </row>
    <row r="51" spans="2:7" x14ac:dyDescent="0.3">
      <c r="B51" s="123" t="s">
        <v>59</v>
      </c>
      <c r="C51" s="26">
        <v>4.2764660000000001</v>
      </c>
      <c r="D51" s="26">
        <v>76.251199999999997</v>
      </c>
      <c r="E51" s="20">
        <v>-0.13099999999999845</v>
      </c>
      <c r="F51" s="130">
        <v>1</v>
      </c>
      <c r="G51" s="154"/>
    </row>
    <row r="52" spans="2:7" x14ac:dyDescent="0.3">
      <c r="B52" s="123" t="s">
        <v>60</v>
      </c>
      <c r="C52" s="26">
        <v>4.2210380000000001</v>
      </c>
      <c r="D52" s="26">
        <v>78.928910000000002</v>
      </c>
      <c r="E52" s="20">
        <v>0.13499999999999979</v>
      </c>
      <c r="F52" s="130">
        <v>1</v>
      </c>
      <c r="G52" s="154"/>
    </row>
    <row r="53" spans="2:7" x14ac:dyDescent="0.3">
      <c r="B53" s="123" t="s">
        <v>61</v>
      </c>
      <c r="C53" s="26">
        <v>6.0948710000000004</v>
      </c>
      <c r="D53" s="26">
        <v>81.734139999999996</v>
      </c>
      <c r="E53" s="20">
        <v>0.18599999999999994</v>
      </c>
      <c r="F53" s="130">
        <v>1</v>
      </c>
      <c r="G53" s="154"/>
    </row>
    <row r="54" spans="2:7" x14ac:dyDescent="0.3">
      <c r="B54" s="123" t="s">
        <v>62</v>
      </c>
      <c r="C54" s="26">
        <v>5.6335860000000002</v>
      </c>
      <c r="D54" s="26">
        <v>83.391779999999997</v>
      </c>
      <c r="E54" s="20">
        <v>0.22700000000000031</v>
      </c>
      <c r="F54" s="130">
        <v>0</v>
      </c>
      <c r="G54" s="154"/>
    </row>
    <row r="55" spans="2:7" x14ac:dyDescent="0.3">
      <c r="B55" s="123" t="s">
        <v>63</v>
      </c>
      <c r="C55" s="26">
        <v>5.8609850000000003</v>
      </c>
      <c r="D55" s="26">
        <v>85.176919999999996</v>
      </c>
      <c r="E55" s="20">
        <v>0.30999999999999961</v>
      </c>
      <c r="F55" s="130">
        <v>0</v>
      </c>
      <c r="G55" s="154"/>
    </row>
    <row r="56" spans="2:7" x14ac:dyDescent="0.3">
      <c r="B56" s="123" t="s">
        <v>64</v>
      </c>
      <c r="C56" s="26">
        <v>6.1187300000000002</v>
      </c>
      <c r="D56" s="26">
        <v>87.3446</v>
      </c>
      <c r="E56" s="20">
        <v>0.31400000000000006</v>
      </c>
      <c r="F56" s="130">
        <v>0</v>
      </c>
      <c r="G56" s="154"/>
    </row>
    <row r="57" spans="2:7" x14ac:dyDescent="0.3">
      <c r="B57" s="123" t="s">
        <v>65</v>
      </c>
      <c r="C57" s="26">
        <v>5.9175430000000002</v>
      </c>
      <c r="D57" s="26">
        <v>90.532359999999997</v>
      </c>
      <c r="E57" s="20">
        <v>-0.48000000000000043</v>
      </c>
      <c r="F57" s="130">
        <v>0</v>
      </c>
      <c r="G57" s="154"/>
    </row>
    <row r="58" spans="2:7" x14ac:dyDescent="0.3">
      <c r="B58" s="123" t="s">
        <v>66</v>
      </c>
      <c r="C58" s="26">
        <v>6.9785190000000004</v>
      </c>
      <c r="D58" s="26">
        <v>92.189989999999995</v>
      </c>
      <c r="E58" s="20">
        <v>0.57600000000000051</v>
      </c>
      <c r="F58" s="130">
        <v>0</v>
      </c>
      <c r="G58" s="154"/>
    </row>
    <row r="59" spans="2:7" x14ac:dyDescent="0.3">
      <c r="B59" s="123" t="s">
        <v>67</v>
      </c>
      <c r="C59" s="26">
        <v>6.5142340000000001</v>
      </c>
      <c r="D59" s="26">
        <v>91.042400000000001</v>
      </c>
      <c r="E59" s="20">
        <v>0.53300000000000125</v>
      </c>
      <c r="F59" s="130">
        <v>0</v>
      </c>
      <c r="G59" s="154"/>
    </row>
    <row r="60" spans="2:7" x14ac:dyDescent="0.3">
      <c r="B60" s="123" t="s">
        <v>68</v>
      </c>
      <c r="C60" s="26">
        <v>7.4428380000000001</v>
      </c>
      <c r="D60" s="26">
        <v>93.337590000000006</v>
      </c>
      <c r="E60" s="20">
        <v>0.55599999999999916</v>
      </c>
      <c r="F60" s="130">
        <v>0</v>
      </c>
      <c r="G60" s="154"/>
    </row>
    <row r="61" spans="2:7" x14ac:dyDescent="0.3">
      <c r="B61" s="123" t="s">
        <v>69</v>
      </c>
      <c r="C61" s="26">
        <v>7.6809209999999997</v>
      </c>
      <c r="D61" s="26">
        <v>96.652850000000001</v>
      </c>
      <c r="E61" s="20">
        <v>0.2289999999999992</v>
      </c>
      <c r="F61" s="130">
        <v>0</v>
      </c>
      <c r="G61" s="154"/>
    </row>
    <row r="62" spans="2:7" x14ac:dyDescent="0.3">
      <c r="B62" s="123" t="s">
        <v>70</v>
      </c>
      <c r="C62" s="26">
        <v>6.9808709999999996</v>
      </c>
      <c r="D62" s="26">
        <v>96.780360000000002</v>
      </c>
      <c r="E62" s="20">
        <v>-6.4000000000000057E-2</v>
      </c>
      <c r="F62" s="130">
        <v>0</v>
      </c>
      <c r="G62" s="154"/>
    </row>
    <row r="63" spans="2:7" x14ac:dyDescent="0.3">
      <c r="B63" s="123" t="s">
        <v>71</v>
      </c>
      <c r="C63" s="26">
        <v>7.5417319999999997</v>
      </c>
      <c r="D63" s="26">
        <v>97.035390000000007</v>
      </c>
      <c r="E63" s="20">
        <v>-7.7999999999999403E-2</v>
      </c>
      <c r="F63" s="130">
        <v>0</v>
      </c>
      <c r="G63" s="154"/>
    </row>
    <row r="64" spans="2:7" x14ac:dyDescent="0.3">
      <c r="B64" s="123" t="s">
        <v>72</v>
      </c>
      <c r="C64" s="26">
        <v>7.3940630000000001</v>
      </c>
      <c r="D64" s="26">
        <v>98.820530000000005</v>
      </c>
      <c r="E64" s="20">
        <v>0.34700000000000042</v>
      </c>
      <c r="F64" s="130">
        <v>0</v>
      </c>
      <c r="G64" s="154"/>
    </row>
    <row r="65" spans="2:7" x14ac:dyDescent="0.3">
      <c r="B65" s="123" t="s">
        <v>73</v>
      </c>
      <c r="C65" s="26">
        <v>7.4152209999999998</v>
      </c>
      <c r="D65" s="26">
        <v>101.1157</v>
      </c>
      <c r="E65" s="20">
        <v>0.51400000000000023</v>
      </c>
      <c r="F65" s="130">
        <v>0</v>
      </c>
      <c r="G65" s="154"/>
    </row>
    <row r="66" spans="2:7" x14ac:dyDescent="0.3">
      <c r="B66" s="123" t="s">
        <v>74</v>
      </c>
      <c r="C66" s="26">
        <v>7.9338680000000004</v>
      </c>
      <c r="D66" s="26">
        <v>103.0284</v>
      </c>
      <c r="E66" s="20">
        <v>0.91699999999999893</v>
      </c>
      <c r="F66" s="130">
        <v>0</v>
      </c>
      <c r="G66" s="154"/>
    </row>
    <row r="67" spans="2:7" x14ac:dyDescent="0.3">
      <c r="B67" s="123" t="s">
        <v>75</v>
      </c>
      <c r="C67" s="26">
        <v>9.1930829999999997</v>
      </c>
      <c r="D67" s="26">
        <v>102.5183</v>
      </c>
      <c r="E67" s="20">
        <v>0.92599999999999927</v>
      </c>
      <c r="F67" s="130">
        <v>0</v>
      </c>
      <c r="G67" s="154"/>
    </row>
    <row r="68" spans="2:7" x14ac:dyDescent="0.3">
      <c r="B68" s="123" t="s">
        <v>76</v>
      </c>
      <c r="C68" s="26">
        <v>8.9132529999999992</v>
      </c>
      <c r="D68" s="26">
        <v>104.941</v>
      </c>
      <c r="E68" s="20">
        <v>0.9610000000000003</v>
      </c>
      <c r="F68" s="130">
        <v>0</v>
      </c>
      <c r="G68" s="154"/>
    </row>
    <row r="69" spans="2:7" x14ac:dyDescent="0.3">
      <c r="B69" s="123" t="s">
        <v>77</v>
      </c>
      <c r="C69" s="26">
        <v>9.0646979999999999</v>
      </c>
      <c r="D69" s="26">
        <v>106.4712</v>
      </c>
      <c r="E69" s="20">
        <v>6.5999999999999837E-2</v>
      </c>
      <c r="F69" s="130">
        <v>0</v>
      </c>
      <c r="G69" s="154"/>
    </row>
    <row r="70" spans="2:7" x14ac:dyDescent="0.3">
      <c r="B70" s="123" t="s">
        <v>78</v>
      </c>
      <c r="C70" s="26">
        <v>8.4293700000000005</v>
      </c>
      <c r="D70" s="26">
        <v>105.8336</v>
      </c>
      <c r="E70" s="20">
        <v>0.22700000000000031</v>
      </c>
      <c r="F70" s="130">
        <v>0</v>
      </c>
      <c r="G70" s="154"/>
    </row>
    <row r="71" spans="2:7" x14ac:dyDescent="0.3">
      <c r="B71" s="123" t="s">
        <v>79</v>
      </c>
      <c r="C71" s="26">
        <v>6.7034099999999999</v>
      </c>
      <c r="D71" s="26">
        <v>104.941</v>
      </c>
      <c r="E71" s="20">
        <v>0.78800000000000026</v>
      </c>
      <c r="F71" s="130">
        <v>0</v>
      </c>
      <c r="G71" s="155">
        <f>$J$2+$J$3*E70+$J$4*C70+$J$5*F70</f>
        <v>8.23194078577</v>
      </c>
    </row>
    <row r="72" spans="2:7" x14ac:dyDescent="0.3">
      <c r="B72" s="123" t="s">
        <v>80</v>
      </c>
      <c r="C72" s="26">
        <v>6.7102760000000004</v>
      </c>
      <c r="D72" s="26">
        <v>106.4712</v>
      </c>
      <c r="E72" s="20">
        <v>0.43899999999999917</v>
      </c>
      <c r="F72" s="130">
        <v>0</v>
      </c>
      <c r="G72" s="156">
        <f t="shared" ref="G72:G82" si="0">$J$2+$J$3*E71+$J$4*C71+$J$5*F71</f>
        <v>7.6203216006100005</v>
      </c>
    </row>
    <row r="73" spans="2:7" x14ac:dyDescent="0.3">
      <c r="B73" s="123" t="s">
        <v>81</v>
      </c>
      <c r="C73" s="26">
        <v>6.6431459999999998</v>
      </c>
      <c r="D73" s="26">
        <v>109.0214</v>
      </c>
      <c r="E73" s="20">
        <v>0.55799999999999983</v>
      </c>
      <c r="F73" s="130">
        <v>0</v>
      </c>
      <c r="G73" s="156">
        <f t="shared" si="0"/>
        <v>7.4501833433960005</v>
      </c>
    </row>
    <row r="74" spans="2:7" x14ac:dyDescent="0.3">
      <c r="B74" s="123" t="s">
        <v>82</v>
      </c>
      <c r="C74" s="26">
        <v>7.1757549999999997</v>
      </c>
      <c r="D74" s="26">
        <v>109.7864</v>
      </c>
      <c r="E74" s="20">
        <v>0.8230000000000004</v>
      </c>
      <c r="F74" s="130">
        <v>0</v>
      </c>
      <c r="G74" s="156">
        <f t="shared" si="0"/>
        <v>7.474757204666</v>
      </c>
    </row>
    <row r="75" spans="2:7" x14ac:dyDescent="0.3">
      <c r="B75" s="123" t="s">
        <v>83</v>
      </c>
      <c r="C75" s="26">
        <v>7.6222919999999998</v>
      </c>
      <c r="D75" s="26">
        <v>109.9139</v>
      </c>
      <c r="E75" s="20">
        <v>0.78099999999999969</v>
      </c>
      <c r="F75" s="130">
        <v>0</v>
      </c>
      <c r="G75" s="156">
        <f t="shared" si="0"/>
        <v>7.8815267343550008</v>
      </c>
    </row>
    <row r="76" spans="2:7" x14ac:dyDescent="0.3">
      <c r="B76" s="123" t="s">
        <v>84</v>
      </c>
      <c r="C76" s="26">
        <v>6.974526</v>
      </c>
      <c r="D76" s="26">
        <v>110.679</v>
      </c>
      <c r="E76" s="20">
        <v>0.99100000000000055</v>
      </c>
      <c r="F76" s="130">
        <v>1</v>
      </c>
      <c r="G76" s="156">
        <f t="shared" si="0"/>
        <v>8.0910923053320012</v>
      </c>
    </row>
    <row r="77" spans="2:7" x14ac:dyDescent="0.3">
      <c r="B77" s="123" t="s">
        <v>85</v>
      </c>
      <c r="C77" s="26">
        <v>6.4080469999999998</v>
      </c>
      <c r="D77" s="26">
        <v>115.14190000000001</v>
      </c>
      <c r="E77" s="20">
        <v>0.52099999999999991</v>
      </c>
      <c r="F77" s="130">
        <v>1</v>
      </c>
      <c r="G77" s="156">
        <f t="shared" si="0"/>
        <v>5.6297784296460005</v>
      </c>
    </row>
    <row r="78" spans="2:7" x14ac:dyDescent="0.3">
      <c r="B78" s="123" t="s">
        <v>86</v>
      </c>
      <c r="C78" s="26">
        <v>5.7287499999999998</v>
      </c>
      <c r="D78" s="26">
        <v>115.3969</v>
      </c>
      <c r="E78" s="20">
        <v>0.50399999999999956</v>
      </c>
      <c r="F78" s="130">
        <v>1</v>
      </c>
      <c r="G78" s="156">
        <f t="shared" si="0"/>
        <v>5.1035084016869998</v>
      </c>
    </row>
    <row r="79" spans="2:7" x14ac:dyDescent="0.3">
      <c r="B79" s="123" t="s">
        <v>87</v>
      </c>
      <c r="C79" s="26">
        <v>5.4160399999999997</v>
      </c>
      <c r="D79" s="26">
        <v>117.6921</v>
      </c>
      <c r="E79" s="20">
        <v>1.0970000000000004</v>
      </c>
      <c r="F79" s="130">
        <v>1</v>
      </c>
      <c r="G79" s="156">
        <f t="shared" si="0"/>
        <v>4.74444880275</v>
      </c>
    </row>
    <row r="80" spans="2:7" x14ac:dyDescent="0.3">
      <c r="B80" s="123" t="s">
        <v>88</v>
      </c>
      <c r="C80" s="26">
        <v>5.302778</v>
      </c>
      <c r="D80" s="26">
        <v>120.1148</v>
      </c>
      <c r="E80" s="20">
        <v>0.97100000000000009</v>
      </c>
      <c r="F80" s="130">
        <v>1</v>
      </c>
      <c r="G80" s="156">
        <f t="shared" si="0"/>
        <v>4.8781626128400006</v>
      </c>
    </row>
    <row r="81" spans="2:7" x14ac:dyDescent="0.3">
      <c r="B81" s="123" t="s">
        <v>89</v>
      </c>
      <c r="C81" s="26">
        <v>5.0283119999999997</v>
      </c>
      <c r="D81" s="26">
        <v>122.53749999999999</v>
      </c>
      <c r="E81" s="20">
        <v>1.46</v>
      </c>
      <c r="F81" s="130">
        <v>1</v>
      </c>
      <c r="G81" s="156">
        <f t="shared" si="0"/>
        <v>4.7570010601380002</v>
      </c>
    </row>
    <row r="82" spans="2:7" ht="15.65" thickBot="1" x14ac:dyDescent="0.35">
      <c r="B82" s="126" t="s">
        <v>90</v>
      </c>
      <c r="C82" s="118">
        <v>4.8365590000000003</v>
      </c>
      <c r="D82" s="118">
        <v>125.34269999999999</v>
      </c>
      <c r="E82" s="157">
        <v>1.4500000000000002</v>
      </c>
      <c r="F82" s="158">
        <v>1</v>
      </c>
      <c r="G82" s="159">
        <f t="shared" si="0"/>
        <v>4.8586971777520001</v>
      </c>
    </row>
    <row r="83" spans="2:7" x14ac:dyDescent="0.3"/>
  </sheetData>
  <hyperlinks>
    <hyperlink ref="A1" location="'Title Page'!A1" display="'Title Page'!A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122"/>
  <sheetViews>
    <sheetView showGridLines="0" zoomScale="90" zoomScaleNormal="100" workbookViewId="0">
      <pane xSplit="2" topLeftCell="C1" activePane="topRight" state="frozen"/>
      <selection activeCell="M17" sqref="M17"/>
      <selection pane="topRight" activeCell="X29" sqref="X29"/>
    </sheetView>
  </sheetViews>
  <sheetFormatPr defaultColWidth="0" defaultRowHeight="15.05" zeroHeight="1" x14ac:dyDescent="0.3"/>
  <cols>
    <col min="1" max="1" width="8.88671875" customWidth="1"/>
    <col min="2" max="2" width="9.109375" style="3" customWidth="1"/>
    <col min="3" max="3" width="30" style="4" customWidth="1"/>
    <col min="4" max="4" width="34.88671875" style="4" customWidth="1"/>
    <col min="5" max="5" width="26.44140625" style="4" customWidth="1"/>
    <col min="6" max="6" width="13.33203125" style="4" customWidth="1"/>
    <col min="7" max="7" width="15.88671875" style="4" customWidth="1"/>
    <col min="8" max="8" width="12.44140625" style="5" customWidth="1"/>
    <col min="9" max="9" width="12.33203125" style="5" bestFit="1" customWidth="1"/>
    <col min="10" max="10" width="18.109375" customWidth="1"/>
    <col min="11" max="11" width="8.88671875" customWidth="1"/>
    <col min="12" max="12" width="19.6640625" bestFit="1" customWidth="1"/>
    <col min="13" max="13" width="10.5546875" bestFit="1" customWidth="1"/>
    <col min="14" max="14" width="12.77734375" bestFit="1" customWidth="1"/>
    <col min="15" max="15" width="9.5546875" bestFit="1" customWidth="1"/>
    <col min="16" max="17" width="10.5546875" bestFit="1" customWidth="1"/>
    <col min="18" max="18" width="8.88671875" customWidth="1"/>
    <col min="19" max="19" width="18.109375" bestFit="1" customWidth="1"/>
    <col min="20" max="20" width="8.88671875" customWidth="1"/>
    <col min="21" max="21" width="10.6640625" customWidth="1"/>
    <col min="22" max="22" width="10.21875" bestFit="1" customWidth="1"/>
    <col min="23" max="23" width="8.88671875" customWidth="1"/>
    <col min="24" max="24" width="15" bestFit="1" customWidth="1"/>
    <col min="25" max="25" width="11.5546875" customWidth="1"/>
    <col min="26" max="26" width="12" customWidth="1"/>
    <col min="27" max="27" width="12.5546875" customWidth="1"/>
    <col min="28" max="28" width="8.88671875" customWidth="1"/>
    <col min="29" max="16384" width="8.88671875" hidden="1"/>
  </cols>
  <sheetData>
    <row r="1" spans="1:27" ht="45.7" thickBot="1" x14ac:dyDescent="0.35">
      <c r="A1" s="138" t="s">
        <v>184</v>
      </c>
      <c r="B1" s="138" t="s">
        <v>0</v>
      </c>
      <c r="C1" s="54" t="s">
        <v>138</v>
      </c>
      <c r="D1" s="54" t="s">
        <v>134</v>
      </c>
      <c r="E1" s="54" t="s">
        <v>92</v>
      </c>
      <c r="F1" s="54" t="s">
        <v>99</v>
      </c>
      <c r="G1" s="54" t="s">
        <v>115</v>
      </c>
      <c r="H1" s="53" t="s">
        <v>116</v>
      </c>
      <c r="I1" s="53" t="s">
        <v>118</v>
      </c>
      <c r="J1" s="55" t="s">
        <v>120</v>
      </c>
    </row>
    <row r="2" spans="1:27" ht="45.1" x14ac:dyDescent="0.3">
      <c r="B2" s="56" t="s">
        <v>109</v>
      </c>
      <c r="C2" s="36" t="s">
        <v>137</v>
      </c>
      <c r="D2" s="36" t="s">
        <v>133</v>
      </c>
      <c r="E2" s="36" t="s">
        <v>111</v>
      </c>
      <c r="F2" s="37" t="s">
        <v>113</v>
      </c>
      <c r="G2" s="37" t="s">
        <v>114</v>
      </c>
      <c r="H2" s="36" t="s">
        <v>117</v>
      </c>
      <c r="I2" s="36" t="s">
        <v>117</v>
      </c>
      <c r="J2" s="57" t="s">
        <v>117</v>
      </c>
      <c r="L2" s="68" t="s">
        <v>104</v>
      </c>
      <c r="M2" s="69" t="s">
        <v>94</v>
      </c>
      <c r="N2" s="69" t="s">
        <v>95</v>
      </c>
      <c r="O2" s="69" t="s">
        <v>96</v>
      </c>
      <c r="P2" s="69" t="s">
        <v>97</v>
      </c>
      <c r="Q2" s="70" t="s">
        <v>98</v>
      </c>
      <c r="S2" s="115" t="str">
        <f>L2</f>
        <v>Variable</v>
      </c>
      <c r="T2" s="85" t="str">
        <f>S3</f>
        <v xml:space="preserve">Real GDP </v>
      </c>
      <c r="U2" s="85" t="str">
        <f>S4</f>
        <v>Real GDP Growth</v>
      </c>
      <c r="V2" s="85" t="str">
        <f>S5</f>
        <v>Recession Indicator</v>
      </c>
      <c r="W2" s="85" t="str">
        <f>S6</f>
        <v>Inflation rate</v>
      </c>
      <c r="X2" s="85" t="str">
        <f>S7</f>
        <v>Unemployment rate</v>
      </c>
      <c r="Y2" s="85" t="str">
        <f>S8</f>
        <v>Short-term rate</v>
      </c>
      <c r="Z2" s="85" t="str">
        <f>S9</f>
        <v>Long-term rate</v>
      </c>
      <c r="AA2" s="86" t="str">
        <f>S10</f>
        <v xml:space="preserve">Interest rate spread </v>
      </c>
    </row>
    <row r="3" spans="1:27" ht="15.65" x14ac:dyDescent="0.3">
      <c r="B3" s="139" t="s">
        <v>11</v>
      </c>
      <c r="C3" s="12">
        <v>1927656.8</v>
      </c>
      <c r="D3" s="12">
        <v>4.1759404723951103</v>
      </c>
      <c r="E3" s="15">
        <v>0</v>
      </c>
      <c r="F3" s="12">
        <v>44.631749999999997</v>
      </c>
      <c r="G3" s="12">
        <v>23.274039999999999</v>
      </c>
      <c r="H3" s="12">
        <v>10.618</v>
      </c>
      <c r="I3" s="12">
        <v>14.978999999999999</v>
      </c>
      <c r="J3" s="140">
        <f t="shared" ref="J3:J34" si="0">I3-H3</f>
        <v>4.3609999999999989</v>
      </c>
      <c r="L3" s="108" t="s">
        <v>103</v>
      </c>
      <c r="M3" s="22">
        <f>AVERAGE(C3:C82)</f>
        <v>2666108.9250000003</v>
      </c>
      <c r="N3" s="23">
        <f>_xlfn.STDEV.S(C3:C82)/SQRT(COUNT(C3:C82))</f>
        <v>44908.467636959307</v>
      </c>
      <c r="O3" s="22">
        <f>_xlfn.STDEV.S(C3:C82)</f>
        <v>401673.54560636147</v>
      </c>
      <c r="P3" s="22">
        <f>MIN(C3:C82)</f>
        <v>1927656.8</v>
      </c>
      <c r="Q3" s="110">
        <f>MAX(C3:C82)</f>
        <v>3161916.5</v>
      </c>
      <c r="S3" s="83" t="s">
        <v>103</v>
      </c>
      <c r="T3" s="9">
        <f>CORREL(C3:C90,C3:C90)</f>
        <v>0.99999999999999978</v>
      </c>
      <c r="U3" s="9"/>
      <c r="V3" s="9"/>
      <c r="W3" s="9"/>
      <c r="X3" s="9"/>
      <c r="Y3" s="26"/>
      <c r="Z3" s="26"/>
      <c r="AA3" s="116"/>
    </row>
    <row r="4" spans="1:27" ht="15.65" x14ac:dyDescent="0.3">
      <c r="B4" s="139" t="s">
        <v>12</v>
      </c>
      <c r="C4" s="12">
        <v>1945391</v>
      </c>
      <c r="D4" s="12">
        <v>4.3043635360886796</v>
      </c>
      <c r="E4" s="15">
        <v>0</v>
      </c>
      <c r="F4" s="12">
        <v>45.704990000000002</v>
      </c>
      <c r="G4" s="12">
        <v>23.274039999999999</v>
      </c>
      <c r="H4" s="12">
        <v>10.933999999999999</v>
      </c>
      <c r="I4" s="12">
        <v>15.064</v>
      </c>
      <c r="J4" s="140">
        <f t="shared" si="0"/>
        <v>4.1300000000000008</v>
      </c>
      <c r="L4" s="108" t="s">
        <v>122</v>
      </c>
      <c r="M4" s="22">
        <f>AVERAGE(D3:D82)</f>
        <v>2.6407152745511331</v>
      </c>
      <c r="N4" s="23">
        <f>_xlfn.STDEV.S(D3:D82)/SQRT(COUNT(D3:D82))</f>
        <v>0.21787783717109616</v>
      </c>
      <c r="O4" s="22">
        <f>_xlfn.STDEV.S(D3:D82)</f>
        <v>1.9487586188208061</v>
      </c>
      <c r="P4" s="22">
        <f>MIN(D3:D82)</f>
        <v>-2.2256543699186202</v>
      </c>
      <c r="Q4" s="110">
        <f>MAX(D3:D82)</f>
        <v>6.07419003764194</v>
      </c>
      <c r="S4" s="83" t="s">
        <v>105</v>
      </c>
      <c r="T4" s="26">
        <f>CORREL(C3:C90,D3:D90)</f>
        <v>-0.54864498189159849</v>
      </c>
      <c r="U4" s="9">
        <f>CORREL(D3:D90,D3:D90)</f>
        <v>1</v>
      </c>
      <c r="V4" s="9"/>
      <c r="W4" s="9"/>
      <c r="X4" s="9"/>
      <c r="Y4" s="26"/>
      <c r="Z4" s="26"/>
      <c r="AA4" s="116"/>
    </row>
    <row r="5" spans="1:27" ht="15.65" x14ac:dyDescent="0.3">
      <c r="B5" s="139" t="s">
        <v>13</v>
      </c>
      <c r="C5" s="12">
        <v>1964658.1</v>
      </c>
      <c r="D5" s="12">
        <v>4.1993982781047796</v>
      </c>
      <c r="E5" s="15">
        <v>0</v>
      </c>
      <c r="F5" s="12">
        <v>46.563589999999998</v>
      </c>
      <c r="G5" s="12">
        <v>23.274039999999999</v>
      </c>
      <c r="H5" s="12">
        <v>10.827999999999999</v>
      </c>
      <c r="I5" s="12">
        <v>14.454000000000001</v>
      </c>
      <c r="J5" s="140">
        <f t="shared" si="0"/>
        <v>3.6260000000000012</v>
      </c>
      <c r="L5" s="108" t="s">
        <v>99</v>
      </c>
      <c r="M5" s="22">
        <f>AVERAGE(F3:F82)</f>
        <v>78.355074500000001</v>
      </c>
      <c r="N5" s="23">
        <f>_xlfn.STDEV.S(F3:F82)/SQRT(COUNT(F3:F82))</f>
        <v>2.6510036456098258</v>
      </c>
      <c r="O5" s="22">
        <f>_xlfn.STDEV.S(F3:F82)</f>
        <v>23.711297440733333</v>
      </c>
      <c r="P5" s="22">
        <f>MIN(F3:F82)</f>
        <v>44.631749999999997</v>
      </c>
      <c r="Q5" s="110">
        <f>MAX(F3:F82)</f>
        <v>123.46259999999999</v>
      </c>
      <c r="S5" s="83" t="s">
        <v>106</v>
      </c>
      <c r="T5" s="9">
        <f>CORREL(C3:C90,E3:E90)</f>
        <v>-3.3280495038311646E-2</v>
      </c>
      <c r="U5" s="9">
        <f>CORREL(D3:D90,E3:E90)</f>
        <v>-0.48207304892472652</v>
      </c>
      <c r="V5" s="9">
        <f>CORREL(E3:E90,E3:E90)</f>
        <v>0.99999999999999989</v>
      </c>
      <c r="W5" s="9"/>
      <c r="X5" s="9"/>
      <c r="Y5" s="26"/>
      <c r="Z5" s="26"/>
      <c r="AA5" s="116"/>
    </row>
    <row r="6" spans="1:27" ht="15.65" x14ac:dyDescent="0.3">
      <c r="B6" s="139" t="s">
        <v>14</v>
      </c>
      <c r="C6" s="12">
        <v>1981376.5</v>
      </c>
      <c r="D6" s="12">
        <v>3.9428785352045699</v>
      </c>
      <c r="E6" s="15">
        <v>1</v>
      </c>
      <c r="F6" s="12">
        <v>47.023560000000003</v>
      </c>
      <c r="G6" s="12">
        <v>23.274039999999999</v>
      </c>
      <c r="H6" s="12">
        <v>11.039</v>
      </c>
      <c r="I6" s="12">
        <v>13.420999999999999</v>
      </c>
      <c r="J6" s="140">
        <f t="shared" si="0"/>
        <v>2.3819999999999997</v>
      </c>
      <c r="L6" s="108" t="s">
        <v>100</v>
      </c>
      <c r="M6" s="22">
        <f>AVERAGE(G3:G82)</f>
        <v>25.113156624999998</v>
      </c>
      <c r="N6" s="23">
        <f>_xlfn.STDEV.S(G3:G82)/SQRT(COUNT(G3:G82))</f>
        <v>0.21736413060194634</v>
      </c>
      <c r="O6" s="22">
        <f>_xlfn.STDEV.S(G3:G82)</f>
        <v>1.9441638875843774</v>
      </c>
      <c r="P6" s="22">
        <f>MIN(G3:G82)</f>
        <v>21.030639999999998</v>
      </c>
      <c r="Q6" s="110">
        <f>MAX(G3:G82)</f>
        <v>29.816559999999999</v>
      </c>
      <c r="S6" s="83" t="s">
        <v>99</v>
      </c>
      <c r="T6" s="9">
        <f>CORREL(C3:C90,F3:F90)</f>
        <v>0.93556862904035132</v>
      </c>
      <c r="U6" s="26">
        <f>CORREL(D3:D90,F3:F90)</f>
        <v>-0.66528531576132066</v>
      </c>
      <c r="V6" s="26">
        <f>CORREL(E3:E90,F3:F90)</f>
        <v>0.15928965121857294</v>
      </c>
      <c r="W6" s="9">
        <f>CORREL(F3:F90,F3:F90)</f>
        <v>1</v>
      </c>
      <c r="X6" s="26"/>
      <c r="Y6" s="26"/>
      <c r="Z6" s="26"/>
      <c r="AA6" s="116"/>
    </row>
    <row r="7" spans="1:27" ht="15.65" x14ac:dyDescent="0.3">
      <c r="B7" s="139" t="s">
        <v>15</v>
      </c>
      <c r="C7" s="12">
        <v>1993552.3</v>
      </c>
      <c r="D7" s="12">
        <v>3.45420284232693</v>
      </c>
      <c r="E7" s="15">
        <v>1</v>
      </c>
      <c r="F7" s="12">
        <v>47.943480000000001</v>
      </c>
      <c r="G7" s="12">
        <v>24.622900000000001</v>
      </c>
      <c r="H7" s="12">
        <v>11.039</v>
      </c>
      <c r="I7" s="12">
        <v>12.81</v>
      </c>
      <c r="J7" s="140">
        <f t="shared" si="0"/>
        <v>1.7710000000000008</v>
      </c>
      <c r="L7" s="108" t="s">
        <v>101</v>
      </c>
      <c r="M7" s="22">
        <f>AVERAGE(H3:H82)</f>
        <v>8.2183500000000009</v>
      </c>
      <c r="N7" s="23">
        <f>_xlfn.STDEV.S(H3:H82)/SQRT(COUNT(H3:H82))</f>
        <v>0.25167770170989473</v>
      </c>
      <c r="O7" s="22">
        <f>_xlfn.STDEV.S(H3:H82)</f>
        <v>2.251073797776959</v>
      </c>
      <c r="P7" s="22">
        <f>MIN(H3:H82)</f>
        <v>5.0419999999999998</v>
      </c>
      <c r="Q7" s="110">
        <f>MAX(H3:H82)</f>
        <v>13.94</v>
      </c>
      <c r="S7" s="83" t="s">
        <v>100</v>
      </c>
      <c r="T7" s="9">
        <f>CORREL(C3:C90,G3:G90)</f>
        <v>0.26045659415562072</v>
      </c>
      <c r="U7" s="26">
        <f>CORREL(D3:D90,G3:G90)</f>
        <v>-0.46851779078497313</v>
      </c>
      <c r="V7" s="26">
        <f>CORREL(E3:E90,G3:G90)</f>
        <v>0.41109546759958421</v>
      </c>
      <c r="W7" s="9">
        <f>CORREL(F3:F90,G3:G90)</f>
        <v>0.5201511937356188</v>
      </c>
      <c r="X7" s="9">
        <f>CORREL(G3:G90,G3:G90)</f>
        <v>0.99999999999999989</v>
      </c>
      <c r="Y7" s="26"/>
      <c r="Z7" s="26"/>
      <c r="AA7" s="116"/>
    </row>
    <row r="8" spans="1:27" ht="15.65" x14ac:dyDescent="0.3">
      <c r="B8" s="139" t="s">
        <v>16</v>
      </c>
      <c r="C8" s="12">
        <v>2003514.1</v>
      </c>
      <c r="D8" s="12">
        <v>3.02345727409288</v>
      </c>
      <c r="E8" s="15">
        <v>1</v>
      </c>
      <c r="F8" s="12">
        <v>48.633429999999997</v>
      </c>
      <c r="G8" s="12">
        <v>24.622900000000001</v>
      </c>
      <c r="H8" s="12">
        <v>10.25</v>
      </c>
      <c r="I8" s="12">
        <v>11.284000000000001</v>
      </c>
      <c r="J8" s="140">
        <f t="shared" si="0"/>
        <v>1.0340000000000007</v>
      </c>
      <c r="L8" s="108" t="s">
        <v>102</v>
      </c>
      <c r="M8" s="22">
        <f>AVERAGE(I3:I82)</f>
        <v>9.3981500000000011</v>
      </c>
      <c r="N8" s="23">
        <f>_xlfn.STDEV.S(I3:I82)/SQRT(COUNT(I3:I82))</f>
        <v>0.19076418697345965</v>
      </c>
      <c r="O8" s="22">
        <f>_xlfn.STDEV.S(I3:I82)</f>
        <v>1.7062467589805426</v>
      </c>
      <c r="P8" s="22">
        <f>MIN(I3:I82)</f>
        <v>7.1340000000000003</v>
      </c>
      <c r="Q8" s="110">
        <f>MAX(I3:I82)</f>
        <v>15.064</v>
      </c>
      <c r="S8" s="83" t="s">
        <v>102</v>
      </c>
      <c r="T8" s="9">
        <f>CORREL(C3:C90,H3:H90)</f>
        <v>-0.63714013430954886</v>
      </c>
      <c r="U8" s="26">
        <f>CORREL(D3:D90,H3:H90)</f>
        <v>0.317469971584802</v>
      </c>
      <c r="V8" s="26">
        <f>CORREL(E3:E90,H3:H90)</f>
        <v>0.36561149926969272</v>
      </c>
      <c r="W8" s="9">
        <f>CORREL(F3:F90,H3:H90)</f>
        <v>-0.57691453270868542</v>
      </c>
      <c r="X8" s="26">
        <f>CORREL(G3:G90,H3:H90)</f>
        <v>-0.13152328240598596</v>
      </c>
      <c r="Y8" s="9">
        <f>CORREL(I3:I90,I3:I90)</f>
        <v>1</v>
      </c>
      <c r="Z8" s="26"/>
      <c r="AA8" s="116"/>
    </row>
    <row r="9" spans="1:27" ht="16.3" thickBot="1" x14ac:dyDescent="0.35">
      <c r="B9" s="139" t="s">
        <v>17</v>
      </c>
      <c r="C9" s="12">
        <v>2008838.4</v>
      </c>
      <c r="D9" s="12">
        <v>2.28405910234398</v>
      </c>
      <c r="E9" s="15">
        <v>1</v>
      </c>
      <c r="F9" s="12">
        <v>48.786749999999998</v>
      </c>
      <c r="G9" s="12">
        <v>26.157450000000001</v>
      </c>
      <c r="H9" s="12">
        <v>9.1</v>
      </c>
      <c r="I9" s="12">
        <v>11.2</v>
      </c>
      <c r="J9" s="140">
        <f t="shared" si="0"/>
        <v>2.0999999999999996</v>
      </c>
      <c r="L9" s="109" t="s">
        <v>121</v>
      </c>
      <c r="M9" s="112">
        <f>AVERAGE(J3:J82)</f>
        <v>1.1798000000000002</v>
      </c>
      <c r="N9" s="113">
        <f>_xlfn.STDEV.S(J3:J82)/SQRT(COUNT(J3:J82))</f>
        <v>0.21157773910207167</v>
      </c>
      <c r="O9" s="112">
        <f>_xlfn.STDEV.S(J3:J82)</f>
        <v>1.8924088286317904</v>
      </c>
      <c r="P9" s="112">
        <f>MIN(J3:J82)</f>
        <v>-4.2869999999999999</v>
      </c>
      <c r="Q9" s="114">
        <f>MAX(J3:J82)</f>
        <v>4.3609999999999989</v>
      </c>
      <c r="S9" s="83" t="s">
        <v>101</v>
      </c>
      <c r="T9" s="9">
        <f>CORREL(C3:C90,I3:I90)</f>
        <v>-0.65762575976617121</v>
      </c>
      <c r="U9" s="26">
        <f>CORREL(D3:D90,I3:I90)</f>
        <v>9.6361895785116891E-2</v>
      </c>
      <c r="V9" s="26">
        <f>CORREL(E3:E90,I3:I90)</f>
        <v>0.2686393828928334</v>
      </c>
      <c r="W9" s="9">
        <f>CORREL(F3:F90,I3:I90)</f>
        <v>-0.46302975522567669</v>
      </c>
      <c r="X9" s="26">
        <f>CORREL(G3:G90,I3:I90)</f>
        <v>7.625536629093764E-2</v>
      </c>
      <c r="Y9" s="26">
        <f>CORREL(I3:I90,H3:H90)</f>
        <v>0.57244584979320079</v>
      </c>
      <c r="Z9" s="9">
        <f>CORREL(I3:I90,I3:I90)</f>
        <v>1</v>
      </c>
      <c r="AA9" s="116"/>
    </row>
    <row r="10" spans="1:27" ht="16.3" thickBot="1" x14ac:dyDescent="0.35">
      <c r="B10" s="139" t="s">
        <v>18</v>
      </c>
      <c r="C10" s="12">
        <v>2024292.8</v>
      </c>
      <c r="D10" s="12">
        <v>2.2010303268590001</v>
      </c>
      <c r="E10" s="15">
        <v>1</v>
      </c>
      <c r="F10" s="12">
        <v>49.04739</v>
      </c>
      <c r="G10" s="12">
        <v>26.157450000000001</v>
      </c>
      <c r="H10" s="12">
        <v>10</v>
      </c>
      <c r="I10" s="12">
        <v>12.061999999999999</v>
      </c>
      <c r="J10" s="140">
        <f t="shared" si="0"/>
        <v>2.0619999999999994</v>
      </c>
      <c r="S10" s="84" t="s">
        <v>121</v>
      </c>
      <c r="T10" s="117">
        <f>CORREL(C3:C90,J3:J90)</f>
        <v>0.16496310728948885</v>
      </c>
      <c r="U10" s="118">
        <f>CORREL(D3:D90,J3:J90)</f>
        <v>-0.29075702560571021</v>
      </c>
      <c r="V10" s="118">
        <f>CORREL(E3:E90,J3:J90)</f>
        <v>-0.19269271219801123</v>
      </c>
      <c r="W10" s="117">
        <f>CORREL(F3:F90,J3:J90)</f>
        <v>0.26877604948589817</v>
      </c>
      <c r="X10" s="118">
        <f>CORREL(G3:G90,J3:J90)</f>
        <v>0.22520455409133175</v>
      </c>
      <c r="Y10" s="118">
        <f>CORREL(H3:H90,J3:J90)</f>
        <v>-0.67339567570966485</v>
      </c>
      <c r="Z10" s="118">
        <f>CORREL(I3:I90,J3:J90)</f>
        <v>0.22068640747510215</v>
      </c>
      <c r="AA10" s="120">
        <f>CORREL(J3:J90,J3:J90)</f>
        <v>1</v>
      </c>
    </row>
    <row r="11" spans="1:27" x14ac:dyDescent="0.3">
      <c r="B11" s="139" t="s">
        <v>19</v>
      </c>
      <c r="C11" s="12">
        <v>2046276.6</v>
      </c>
      <c r="D11" s="12">
        <v>2.85921058873428</v>
      </c>
      <c r="E11" s="15">
        <v>1</v>
      </c>
      <c r="F11" s="12">
        <v>50.709159999999997</v>
      </c>
      <c r="G11" s="12">
        <v>27.733930000000001</v>
      </c>
      <c r="H11" s="12">
        <v>11.195</v>
      </c>
      <c r="I11" s="12">
        <v>13.839</v>
      </c>
      <c r="J11" s="140">
        <f t="shared" si="0"/>
        <v>2.6440000000000001</v>
      </c>
    </row>
    <row r="12" spans="1:27" x14ac:dyDescent="0.3">
      <c r="B12" s="139" t="s">
        <v>20</v>
      </c>
      <c r="C12" s="12">
        <v>2072241</v>
      </c>
      <c r="D12" s="12">
        <v>3.5869490535358999</v>
      </c>
      <c r="E12" s="15">
        <v>1</v>
      </c>
      <c r="F12" s="12">
        <v>52.442500000000003</v>
      </c>
      <c r="G12" s="12">
        <v>27.733930000000001</v>
      </c>
      <c r="H12" s="12">
        <v>11.195</v>
      </c>
      <c r="I12" s="12">
        <v>12.255000000000001</v>
      </c>
      <c r="J12" s="140">
        <f t="shared" si="0"/>
        <v>1.0600000000000005</v>
      </c>
    </row>
    <row r="13" spans="1:27" x14ac:dyDescent="0.3">
      <c r="B13" s="139" t="s">
        <v>21</v>
      </c>
      <c r="C13" s="12">
        <v>2095695.2</v>
      </c>
      <c r="D13" s="12">
        <v>4.1600241655579699</v>
      </c>
      <c r="E13" s="15">
        <v>1</v>
      </c>
      <c r="F13" s="12">
        <v>54.015340000000002</v>
      </c>
      <c r="G13" s="12">
        <v>26.617069999999998</v>
      </c>
      <c r="H13" s="12">
        <v>13.413</v>
      </c>
      <c r="I13" s="12">
        <v>11.691000000000001</v>
      </c>
      <c r="J13" s="140">
        <f t="shared" si="0"/>
        <v>-1.7219999999999995</v>
      </c>
      <c r="S13" s="25"/>
      <c r="T13" s="25"/>
      <c r="U13" s="25"/>
      <c r="V13" s="25"/>
      <c r="W13" s="25"/>
      <c r="X13" s="25"/>
      <c r="Y13" s="25"/>
      <c r="Z13" s="25"/>
      <c r="AA13" s="25"/>
    </row>
    <row r="14" spans="1:27" x14ac:dyDescent="0.3">
      <c r="B14" s="139" t="s">
        <v>22</v>
      </c>
      <c r="C14" s="12">
        <v>2113131.2000000002</v>
      </c>
      <c r="D14" s="12">
        <v>4.0557803131507999</v>
      </c>
      <c r="E14" s="15">
        <v>1</v>
      </c>
      <c r="F14" s="12">
        <v>55.702820000000003</v>
      </c>
      <c r="G14" s="12">
        <v>26.617069999999998</v>
      </c>
      <c r="H14" s="12">
        <v>13.94</v>
      </c>
      <c r="I14" s="12">
        <v>10.733000000000001</v>
      </c>
      <c r="J14" s="140">
        <f t="shared" si="0"/>
        <v>-3.206999999999999</v>
      </c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3">
      <c r="B15" s="139" t="s">
        <v>23</v>
      </c>
      <c r="C15" s="12">
        <v>2126544.7000000002</v>
      </c>
      <c r="D15" s="12">
        <v>3.6734198596956502</v>
      </c>
      <c r="E15" s="15">
        <v>1</v>
      </c>
      <c r="F15" s="12">
        <v>56.491529999999997</v>
      </c>
      <c r="G15" s="12">
        <v>29.331230000000001</v>
      </c>
      <c r="H15" s="12">
        <v>13.869</v>
      </c>
      <c r="I15" s="12">
        <v>10.065</v>
      </c>
      <c r="J15" s="140">
        <f t="shared" si="0"/>
        <v>-3.8040000000000003</v>
      </c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3">
      <c r="B16" s="139" t="s">
        <v>24</v>
      </c>
      <c r="C16" s="12">
        <v>2136930.2000000002</v>
      </c>
      <c r="D16" s="12">
        <v>2.9332284925406098</v>
      </c>
      <c r="E16" s="15">
        <v>1</v>
      </c>
      <c r="F16" s="12">
        <v>56.787289999999999</v>
      </c>
      <c r="G16" s="12">
        <v>29.331230000000001</v>
      </c>
      <c r="H16" s="12">
        <v>11.89</v>
      </c>
      <c r="I16" s="12">
        <v>9.6050000000000004</v>
      </c>
      <c r="J16" s="140">
        <f t="shared" si="0"/>
        <v>-2.2850000000000001</v>
      </c>
      <c r="S16" s="21"/>
      <c r="T16" s="21"/>
      <c r="U16" s="21"/>
      <c r="V16" s="21"/>
      <c r="W16" s="21"/>
      <c r="X16" s="21"/>
      <c r="Y16" s="21"/>
      <c r="Z16" s="21"/>
      <c r="AA16" s="21"/>
    </row>
    <row r="17" spans="2:27" x14ac:dyDescent="0.3">
      <c r="B17" s="139" t="s">
        <v>25</v>
      </c>
      <c r="C17" s="12">
        <v>2148527.1</v>
      </c>
      <c r="D17" s="12">
        <v>2.6498065517284202</v>
      </c>
      <c r="E17" s="15">
        <v>1</v>
      </c>
      <c r="F17" s="12">
        <v>56.383769999999998</v>
      </c>
      <c r="G17" s="12">
        <v>24.814540000000001</v>
      </c>
      <c r="H17" s="12">
        <v>9.3919999999999995</v>
      </c>
      <c r="I17" s="12">
        <v>9.6110000000000007</v>
      </c>
      <c r="J17" s="140">
        <f t="shared" si="0"/>
        <v>0.21900000000000119</v>
      </c>
      <c r="S17" s="21"/>
      <c r="T17" s="21"/>
      <c r="U17" s="21"/>
      <c r="V17" s="21"/>
      <c r="W17" s="21"/>
      <c r="X17" s="21"/>
      <c r="Y17" s="21"/>
      <c r="Z17" s="21"/>
      <c r="AA17" s="21"/>
    </row>
    <row r="18" spans="2:27" x14ac:dyDescent="0.3">
      <c r="B18" s="139" t="s">
        <v>26</v>
      </c>
      <c r="C18" s="12">
        <v>2160922.7000000002</v>
      </c>
      <c r="D18" s="12">
        <v>2.5568227255496998</v>
      </c>
      <c r="E18" s="15">
        <v>1</v>
      </c>
      <c r="F18" s="12">
        <v>55.296990000000001</v>
      </c>
      <c r="G18" s="12">
        <v>24.814540000000001</v>
      </c>
      <c r="H18" s="12">
        <v>7.8739999999999997</v>
      </c>
      <c r="I18" s="12">
        <v>9.3629999999999995</v>
      </c>
      <c r="J18" s="140">
        <f t="shared" si="0"/>
        <v>1.4889999999999999</v>
      </c>
      <c r="S18" s="21"/>
      <c r="T18" s="21"/>
      <c r="U18" s="21"/>
      <c r="V18" s="21"/>
      <c r="W18" s="21"/>
      <c r="X18" s="21"/>
      <c r="Y18" s="21"/>
      <c r="Z18" s="21"/>
      <c r="AA18" s="21"/>
    </row>
    <row r="19" spans="2:27" x14ac:dyDescent="0.3">
      <c r="B19" s="139" t="s">
        <v>27</v>
      </c>
      <c r="C19" s="12">
        <v>2193634.2999999998</v>
      </c>
      <c r="D19" s="12">
        <v>3.1548284361683399</v>
      </c>
      <c r="E19" s="15">
        <v>0</v>
      </c>
      <c r="F19" s="12">
        <v>55.496459999999999</v>
      </c>
      <c r="G19" s="12">
        <v>26.354800000000001</v>
      </c>
      <c r="H19" s="12">
        <v>8.2159999999999993</v>
      </c>
      <c r="I19" s="12">
        <v>10.129</v>
      </c>
      <c r="J19" s="140">
        <f t="shared" si="0"/>
        <v>1.9130000000000003</v>
      </c>
      <c r="S19" s="21"/>
      <c r="T19" s="21"/>
      <c r="U19" s="21"/>
      <c r="V19" s="21"/>
      <c r="W19" s="21"/>
      <c r="X19" s="21"/>
      <c r="Y19" s="21"/>
      <c r="Z19" s="21"/>
      <c r="AA19" s="21"/>
    </row>
    <row r="20" spans="2:27" x14ac:dyDescent="0.3">
      <c r="B20" s="139" t="s">
        <v>28</v>
      </c>
      <c r="C20" s="12">
        <v>2224289.2000000002</v>
      </c>
      <c r="D20" s="12">
        <v>4.08803913049909</v>
      </c>
      <c r="E20" s="15">
        <v>0</v>
      </c>
      <c r="F20" s="12">
        <v>55.810569999999998</v>
      </c>
      <c r="G20" s="12">
        <v>26.354800000000001</v>
      </c>
      <c r="H20" s="12">
        <v>8.27</v>
      </c>
      <c r="I20" s="12">
        <v>10.766</v>
      </c>
      <c r="J20" s="140">
        <f t="shared" si="0"/>
        <v>2.4960000000000004</v>
      </c>
      <c r="S20" s="21"/>
      <c r="T20" s="21"/>
      <c r="U20" s="21"/>
      <c r="V20" s="21"/>
      <c r="W20" s="21"/>
      <c r="X20" s="21"/>
      <c r="Y20" s="21"/>
      <c r="Z20" s="21"/>
      <c r="AA20" s="21"/>
    </row>
    <row r="21" spans="2:27" x14ac:dyDescent="0.3">
      <c r="B21" s="139" t="s">
        <v>29</v>
      </c>
      <c r="C21" s="12">
        <v>2260658.9</v>
      </c>
      <c r="D21" s="12">
        <v>5.2190006163288896</v>
      </c>
      <c r="E21" s="15">
        <v>0</v>
      </c>
      <c r="F21" s="12">
        <v>55.886229999999998</v>
      </c>
      <c r="G21" s="12">
        <v>22.977900000000002</v>
      </c>
      <c r="H21" s="12">
        <v>8.2609999999999992</v>
      </c>
      <c r="I21" s="12">
        <v>9.99</v>
      </c>
      <c r="J21" s="140">
        <f t="shared" si="0"/>
        <v>1.729000000000001</v>
      </c>
      <c r="S21" s="21"/>
      <c r="T21" s="21"/>
      <c r="U21" s="21"/>
      <c r="V21" s="21"/>
      <c r="W21" s="21"/>
      <c r="X21" s="21"/>
      <c r="Y21" s="21"/>
      <c r="Z21" s="21"/>
      <c r="AA21" s="21"/>
    </row>
    <row r="22" spans="2:27" x14ac:dyDescent="0.3">
      <c r="B22" s="139" t="s">
        <v>30</v>
      </c>
      <c r="C22" s="12">
        <v>2284801.2000000002</v>
      </c>
      <c r="D22" s="12">
        <v>5.7326682098966897</v>
      </c>
      <c r="E22" s="15">
        <v>0</v>
      </c>
      <c r="F22" s="12">
        <v>56.209510000000002</v>
      </c>
      <c r="G22" s="12">
        <v>22.977900000000002</v>
      </c>
      <c r="H22" s="12">
        <v>8.2639999999999993</v>
      </c>
      <c r="I22" s="12">
        <v>8.4789999999999992</v>
      </c>
      <c r="J22" s="140">
        <f t="shared" si="0"/>
        <v>0.21499999999999986</v>
      </c>
      <c r="S22" s="24"/>
      <c r="T22" s="24"/>
      <c r="U22" s="24"/>
      <c r="V22" s="24"/>
      <c r="W22" s="24"/>
      <c r="X22" s="24"/>
      <c r="Y22" s="24"/>
      <c r="Z22" s="24"/>
      <c r="AA22" s="24"/>
    </row>
    <row r="23" spans="2:27" x14ac:dyDescent="0.3">
      <c r="B23" s="139" t="s">
        <v>31</v>
      </c>
      <c r="C23" s="12">
        <v>2308028.6</v>
      </c>
      <c r="D23" s="12">
        <v>5.2147676669725902</v>
      </c>
      <c r="E23" s="15">
        <v>0</v>
      </c>
      <c r="F23" s="12">
        <v>56.569479999999999</v>
      </c>
      <c r="G23" s="12">
        <v>24.210460000000001</v>
      </c>
      <c r="H23" s="12">
        <v>8.2620000000000005</v>
      </c>
      <c r="I23" s="12">
        <v>8.9420000000000002</v>
      </c>
      <c r="J23" s="140">
        <f t="shared" si="0"/>
        <v>0.67999999999999972</v>
      </c>
      <c r="S23" s="25"/>
      <c r="T23" s="25"/>
      <c r="U23" s="25"/>
      <c r="V23" s="25"/>
      <c r="W23" s="25"/>
      <c r="X23" s="25"/>
      <c r="Y23" s="25"/>
      <c r="Z23" s="25"/>
      <c r="AA23" s="25"/>
    </row>
    <row r="24" spans="2:27" x14ac:dyDescent="0.3">
      <c r="B24" s="139" t="s">
        <v>32</v>
      </c>
      <c r="C24" s="12">
        <v>2349447.4</v>
      </c>
      <c r="D24" s="12">
        <v>5.6268691917988001</v>
      </c>
      <c r="E24" s="15">
        <v>0</v>
      </c>
      <c r="F24" s="12">
        <v>56.849200000000003</v>
      </c>
      <c r="G24" s="12">
        <v>24.210460000000001</v>
      </c>
      <c r="H24" s="12">
        <v>7.0750000000000002</v>
      </c>
      <c r="I24" s="12">
        <v>8.3130000000000006</v>
      </c>
      <c r="J24" s="140">
        <f t="shared" si="0"/>
        <v>1.2380000000000004</v>
      </c>
      <c r="S24" s="21"/>
      <c r="T24" s="21"/>
      <c r="U24" s="21"/>
      <c r="V24" s="21"/>
      <c r="W24" s="21"/>
      <c r="X24" s="21"/>
      <c r="Y24" s="21"/>
      <c r="Z24" s="21"/>
      <c r="AA24" s="21"/>
    </row>
    <row r="25" spans="2:27" x14ac:dyDescent="0.3">
      <c r="B25" s="139" t="s">
        <v>33</v>
      </c>
      <c r="C25" s="12">
        <v>2381485</v>
      </c>
      <c r="D25" s="12">
        <v>5.3447137271732004</v>
      </c>
      <c r="E25" s="15">
        <v>0</v>
      </c>
      <c r="F25" s="12">
        <v>57.225209999999997</v>
      </c>
      <c r="G25" s="12">
        <v>23.48556</v>
      </c>
      <c r="H25" s="12">
        <v>7.0780000000000003</v>
      </c>
      <c r="I25" s="12">
        <v>8.3689999999999998</v>
      </c>
      <c r="J25" s="140">
        <f t="shared" si="0"/>
        <v>1.2909999999999995</v>
      </c>
      <c r="S25" s="21"/>
      <c r="T25" s="21"/>
      <c r="U25" s="21"/>
      <c r="V25" s="21"/>
      <c r="W25" s="21"/>
      <c r="X25" s="21"/>
      <c r="Y25" s="21"/>
      <c r="Z25" s="21"/>
      <c r="AA25" s="21"/>
    </row>
    <row r="26" spans="2:27" x14ac:dyDescent="0.3">
      <c r="B26" s="139" t="s">
        <v>34</v>
      </c>
      <c r="C26" s="12">
        <v>2397425.6</v>
      </c>
      <c r="D26" s="12">
        <v>4.9296072081910696</v>
      </c>
      <c r="E26" s="15">
        <v>0</v>
      </c>
      <c r="F26" s="12">
        <v>57.367359999999998</v>
      </c>
      <c r="G26" s="12">
        <v>23.48556</v>
      </c>
      <c r="H26" s="12">
        <v>7.1760000000000002</v>
      </c>
      <c r="I26" s="12">
        <v>7.6479999999999997</v>
      </c>
      <c r="J26" s="140">
        <f t="shared" si="0"/>
        <v>0.47199999999999953</v>
      </c>
      <c r="S26" s="21"/>
      <c r="T26" s="21"/>
      <c r="U26" s="21"/>
      <c r="V26" s="21"/>
      <c r="W26" s="21"/>
      <c r="X26" s="21"/>
      <c r="Y26" s="21"/>
      <c r="Z26" s="21"/>
      <c r="AA26" s="21"/>
    </row>
    <row r="27" spans="2:27" x14ac:dyDescent="0.3">
      <c r="B27" s="139" t="s">
        <v>35</v>
      </c>
      <c r="C27" s="12">
        <v>2439552.5</v>
      </c>
      <c r="D27" s="12">
        <v>5.6984735804400399</v>
      </c>
      <c r="E27" s="15">
        <v>0</v>
      </c>
      <c r="F27" s="12">
        <v>57.727330000000002</v>
      </c>
      <c r="G27" s="12">
        <v>23.134540000000001</v>
      </c>
      <c r="H27" s="12">
        <v>7.218</v>
      </c>
      <c r="I27" s="12">
        <v>7.694</v>
      </c>
      <c r="J27" s="140">
        <f t="shared" si="0"/>
        <v>0.47599999999999998</v>
      </c>
      <c r="S27" s="21"/>
      <c r="T27" s="21"/>
      <c r="U27" s="21"/>
      <c r="V27" s="21"/>
      <c r="W27" s="21"/>
      <c r="X27" s="21"/>
      <c r="Y27" s="21"/>
      <c r="Z27" s="21"/>
      <c r="AA27" s="21"/>
    </row>
    <row r="28" spans="2:27" x14ac:dyDescent="0.3">
      <c r="B28" s="139" t="s">
        <v>36</v>
      </c>
      <c r="C28" s="12">
        <v>2474200.1</v>
      </c>
      <c r="D28" s="12">
        <v>5.3098385105846697</v>
      </c>
      <c r="E28" s="15">
        <v>0</v>
      </c>
      <c r="F28" s="12">
        <v>58.293640000000003</v>
      </c>
      <c r="G28" s="12">
        <v>23.134540000000001</v>
      </c>
      <c r="H28" s="12">
        <v>7.6829999999999998</v>
      </c>
      <c r="I28" s="12">
        <v>8.8550000000000004</v>
      </c>
      <c r="J28" s="140">
        <f t="shared" si="0"/>
        <v>1.1720000000000006</v>
      </c>
      <c r="S28" s="21"/>
      <c r="T28" s="21"/>
      <c r="U28" s="21"/>
      <c r="V28" s="21"/>
      <c r="W28" s="21"/>
      <c r="X28" s="21"/>
      <c r="Y28" s="21"/>
      <c r="Z28" s="21"/>
      <c r="AA28" s="21"/>
    </row>
    <row r="29" spans="2:27" x14ac:dyDescent="0.3">
      <c r="B29" s="139" t="s">
        <v>37</v>
      </c>
      <c r="C29" s="12">
        <v>2508372.5</v>
      </c>
      <c r="D29" s="12">
        <v>5.3280311529899302</v>
      </c>
      <c r="E29" s="15">
        <v>0</v>
      </c>
      <c r="F29" s="12">
        <v>59.378120000000003</v>
      </c>
      <c r="G29" s="12">
        <v>22.101949999999999</v>
      </c>
      <c r="H29" s="12">
        <v>8.4870000000000001</v>
      </c>
      <c r="I29" s="12">
        <v>8.7530000000000001</v>
      </c>
      <c r="J29" s="140">
        <f t="shared" si="0"/>
        <v>0.26600000000000001</v>
      </c>
      <c r="S29" s="21"/>
      <c r="T29" s="21"/>
      <c r="U29" s="21"/>
      <c r="V29" s="21"/>
      <c r="W29" s="21"/>
      <c r="X29" s="21"/>
      <c r="Y29" s="21"/>
      <c r="Z29" s="21"/>
      <c r="AA29" s="21"/>
    </row>
    <row r="30" spans="2:27" x14ac:dyDescent="0.3">
      <c r="B30" s="139" t="s">
        <v>38</v>
      </c>
      <c r="C30" s="12">
        <v>2543058.7000000002</v>
      </c>
      <c r="D30" s="12">
        <v>6.07419003764194</v>
      </c>
      <c r="E30" s="15">
        <v>0</v>
      </c>
      <c r="F30" s="12">
        <v>60.008629999999997</v>
      </c>
      <c r="G30" s="12">
        <v>22.101949999999999</v>
      </c>
      <c r="H30" s="12">
        <v>9.3889999999999993</v>
      </c>
      <c r="I30" s="12">
        <v>7.8209999999999997</v>
      </c>
      <c r="J30" s="140">
        <f t="shared" si="0"/>
        <v>-1.5679999999999996</v>
      </c>
      <c r="S30" s="21"/>
      <c r="T30" s="21"/>
      <c r="U30" s="21"/>
      <c r="V30" s="21"/>
      <c r="W30" s="21"/>
      <c r="X30" s="21"/>
      <c r="Y30" s="21"/>
      <c r="Z30" s="21"/>
      <c r="AA30" s="21"/>
    </row>
    <row r="31" spans="2:27" x14ac:dyDescent="0.3">
      <c r="B31" s="139" t="s">
        <v>39</v>
      </c>
      <c r="C31" s="12">
        <v>2584349.5</v>
      </c>
      <c r="D31" s="12">
        <v>5.9355184622088197</v>
      </c>
      <c r="E31" s="15">
        <v>0</v>
      </c>
      <c r="F31" s="12">
        <v>60.69417</v>
      </c>
      <c r="G31" s="12">
        <v>23.6127</v>
      </c>
      <c r="H31" s="12">
        <v>9.39</v>
      </c>
      <c r="I31" s="12">
        <v>7.8040000000000003</v>
      </c>
      <c r="J31" s="140">
        <f t="shared" si="0"/>
        <v>-1.5860000000000003</v>
      </c>
      <c r="S31" s="21"/>
      <c r="T31" s="21"/>
      <c r="U31" s="21"/>
      <c r="V31" s="21"/>
      <c r="W31" s="21"/>
      <c r="X31" s="21"/>
      <c r="Y31" s="21"/>
      <c r="Z31" s="21"/>
      <c r="AA31" s="21"/>
    </row>
    <row r="32" spans="2:27" x14ac:dyDescent="0.3">
      <c r="B32" s="139" t="s">
        <v>40</v>
      </c>
      <c r="C32" s="12">
        <v>2605529.7000000002</v>
      </c>
      <c r="D32" s="12">
        <v>5.3079783364319697</v>
      </c>
      <c r="E32" s="15">
        <v>0</v>
      </c>
      <c r="F32" s="12">
        <v>61.799289999999999</v>
      </c>
      <c r="G32" s="12">
        <v>23.6127</v>
      </c>
      <c r="H32" s="12">
        <v>10.013999999999999</v>
      </c>
      <c r="I32" s="12">
        <v>8.4480000000000004</v>
      </c>
      <c r="J32" s="140">
        <f t="shared" si="0"/>
        <v>-1.5659999999999989</v>
      </c>
      <c r="S32" s="24"/>
      <c r="T32" s="24"/>
      <c r="U32" s="24"/>
      <c r="V32" s="24"/>
      <c r="W32" s="24"/>
      <c r="X32" s="24"/>
      <c r="Y32" s="24"/>
      <c r="Z32" s="24"/>
      <c r="AA32" s="24"/>
    </row>
    <row r="33" spans="2:10" x14ac:dyDescent="0.3">
      <c r="B33" s="139" t="s">
        <v>41</v>
      </c>
      <c r="C33" s="12">
        <v>2636064.7999999998</v>
      </c>
      <c r="D33" s="12">
        <v>5.09067235641285</v>
      </c>
      <c r="E33" s="15">
        <v>0</v>
      </c>
      <c r="F33" s="12">
        <v>63.108460000000001</v>
      </c>
      <c r="G33" s="12">
        <v>21.030639999999998</v>
      </c>
      <c r="H33" s="12">
        <v>10.475</v>
      </c>
      <c r="I33" s="12">
        <v>8.2449999999999992</v>
      </c>
      <c r="J33" s="140">
        <f t="shared" si="0"/>
        <v>-2.2300000000000004</v>
      </c>
    </row>
    <row r="34" spans="2:10" x14ac:dyDescent="0.3">
      <c r="B34" s="139" t="s">
        <v>42</v>
      </c>
      <c r="C34" s="12">
        <v>2673419.9</v>
      </c>
      <c r="D34" s="12">
        <v>5.1259959961573802</v>
      </c>
      <c r="E34" s="15">
        <v>0</v>
      </c>
      <c r="F34" s="12">
        <v>64.348849999999999</v>
      </c>
      <c r="G34" s="12">
        <v>21.030639999999998</v>
      </c>
      <c r="H34" s="12">
        <v>11.567</v>
      </c>
      <c r="I34" s="12">
        <v>8.4060000000000006</v>
      </c>
      <c r="J34" s="140">
        <f t="shared" si="0"/>
        <v>-3.1609999999999996</v>
      </c>
    </row>
    <row r="35" spans="2:10" x14ac:dyDescent="0.3">
      <c r="B35" s="139" t="s">
        <v>43</v>
      </c>
      <c r="C35" s="12">
        <v>2684648.5</v>
      </c>
      <c r="D35" s="12">
        <v>3.8809356778548998</v>
      </c>
      <c r="E35" s="15">
        <v>0</v>
      </c>
      <c r="F35" s="12">
        <v>66.127719999999997</v>
      </c>
      <c r="G35" s="12">
        <v>22.97204</v>
      </c>
      <c r="H35" s="12">
        <v>11.7</v>
      </c>
      <c r="I35" s="12">
        <v>9.3409999999999993</v>
      </c>
      <c r="J35" s="140">
        <f t="shared" ref="J35:J66" si="1">I35-H35</f>
        <v>-2.359</v>
      </c>
    </row>
    <row r="36" spans="2:10" x14ac:dyDescent="0.3">
      <c r="B36" s="139" t="s">
        <v>44</v>
      </c>
      <c r="C36" s="12">
        <v>2717425.1</v>
      </c>
      <c r="D36" s="12">
        <v>4.2944813531220101</v>
      </c>
      <c r="E36" s="15">
        <v>1</v>
      </c>
      <c r="F36" s="12">
        <v>67.944410000000005</v>
      </c>
      <c r="G36" s="12">
        <v>22.460609999999999</v>
      </c>
      <c r="H36" s="12">
        <v>12.757999999999999</v>
      </c>
      <c r="I36" s="12">
        <v>10.851000000000001</v>
      </c>
      <c r="J36" s="140">
        <f t="shared" si="1"/>
        <v>-1.9069999999999983</v>
      </c>
    </row>
    <row r="37" spans="2:10" x14ac:dyDescent="0.3">
      <c r="B37" s="139" t="s">
        <v>45</v>
      </c>
      <c r="C37" s="12">
        <v>2723918</v>
      </c>
      <c r="D37" s="12">
        <v>3.3327326905823398</v>
      </c>
      <c r="E37" s="15">
        <v>1</v>
      </c>
      <c r="F37" s="12">
        <v>70.197109999999995</v>
      </c>
      <c r="G37" s="12">
        <v>22.610959999999999</v>
      </c>
      <c r="H37" s="12">
        <v>12.413</v>
      </c>
      <c r="I37" s="12">
        <v>8.9550000000000001</v>
      </c>
      <c r="J37" s="140">
        <f t="shared" si="1"/>
        <v>-3.4580000000000002</v>
      </c>
    </row>
    <row r="38" spans="2:10" x14ac:dyDescent="0.3">
      <c r="B38" s="139" t="s">
        <v>46</v>
      </c>
      <c r="C38" s="12">
        <v>2708412.2</v>
      </c>
      <c r="D38" s="12">
        <v>1.3090378070886199</v>
      </c>
      <c r="E38" s="15">
        <v>1</v>
      </c>
      <c r="F38" s="12">
        <v>70.814790000000002</v>
      </c>
      <c r="G38" s="12">
        <v>22.15418</v>
      </c>
      <c r="H38" s="12">
        <v>11.743</v>
      </c>
      <c r="I38" s="12">
        <v>7.4560000000000004</v>
      </c>
      <c r="J38" s="140">
        <f t="shared" si="1"/>
        <v>-4.2869999999999999</v>
      </c>
    </row>
    <row r="39" spans="2:10" x14ac:dyDescent="0.3">
      <c r="B39" s="139" t="s">
        <v>47</v>
      </c>
      <c r="C39" s="12">
        <v>2666281.7999999998</v>
      </c>
      <c r="D39" s="12">
        <v>-0.68414928139554998</v>
      </c>
      <c r="E39" s="15">
        <v>1</v>
      </c>
      <c r="F39" s="12">
        <v>71.977469999999997</v>
      </c>
      <c r="G39" s="12">
        <v>22.726590000000002</v>
      </c>
      <c r="H39" s="12">
        <v>8.9960000000000004</v>
      </c>
      <c r="I39" s="12">
        <v>9.0589999999999993</v>
      </c>
      <c r="J39" s="140">
        <f t="shared" si="1"/>
        <v>6.2999999999998835E-2</v>
      </c>
    </row>
    <row r="40" spans="2:10" ht="15.05" customHeight="1" x14ac:dyDescent="0.3">
      <c r="B40" s="139" t="s">
        <v>48</v>
      </c>
      <c r="C40" s="12">
        <v>2657130.7999999998</v>
      </c>
      <c r="D40" s="12">
        <v>-2.2187557039313699</v>
      </c>
      <c r="E40" s="15">
        <v>1</v>
      </c>
      <c r="F40" s="12">
        <v>73.467160000000007</v>
      </c>
      <c r="G40" s="12">
        <v>23.027480000000001</v>
      </c>
      <c r="H40" s="12">
        <v>7.718</v>
      </c>
      <c r="I40" s="12">
        <v>9.3559999999999999</v>
      </c>
      <c r="J40" s="140">
        <f t="shared" si="1"/>
        <v>1.6379999999999999</v>
      </c>
    </row>
    <row r="41" spans="2:10" x14ac:dyDescent="0.3">
      <c r="B41" s="139" t="s">
        <v>49</v>
      </c>
      <c r="C41" s="12">
        <v>2663292.9</v>
      </c>
      <c r="D41" s="12">
        <v>-2.2256543699186202</v>
      </c>
      <c r="E41" s="15">
        <v>1</v>
      </c>
      <c r="F41" s="12">
        <v>74.666179999999997</v>
      </c>
      <c r="G41" s="12">
        <v>24.227170000000001</v>
      </c>
      <c r="H41" s="12">
        <v>7.14</v>
      </c>
      <c r="I41" s="12">
        <v>9.3409999999999993</v>
      </c>
      <c r="J41" s="140">
        <f t="shared" si="1"/>
        <v>2.2009999999999996</v>
      </c>
    </row>
    <row r="42" spans="2:10" x14ac:dyDescent="0.3">
      <c r="B42" s="139" t="s">
        <v>50</v>
      </c>
      <c r="C42" s="12">
        <v>2681056.4</v>
      </c>
      <c r="D42" s="12">
        <v>-1.01014986652686</v>
      </c>
      <c r="E42" s="15">
        <v>0</v>
      </c>
      <c r="F42" s="12">
        <v>74.956860000000006</v>
      </c>
      <c r="G42" s="12">
        <v>24.760159999999999</v>
      </c>
      <c r="H42" s="12">
        <v>7.3659999999999997</v>
      </c>
      <c r="I42" s="12">
        <v>9.6519999999999992</v>
      </c>
      <c r="J42" s="140">
        <f t="shared" si="1"/>
        <v>2.2859999999999996</v>
      </c>
    </row>
    <row r="43" spans="2:10" x14ac:dyDescent="0.3">
      <c r="B43" s="139" t="s">
        <v>51</v>
      </c>
      <c r="C43" s="12">
        <v>2711574.8</v>
      </c>
      <c r="D43" s="12">
        <v>1.6987643619201001</v>
      </c>
      <c r="E43" s="15">
        <v>0</v>
      </c>
      <c r="F43" s="12">
        <v>75.828869999999995</v>
      </c>
      <c r="G43" s="12">
        <v>24.76651</v>
      </c>
      <c r="H43" s="12">
        <v>6.782</v>
      </c>
      <c r="I43" s="12">
        <v>9.0779999999999994</v>
      </c>
      <c r="J43" s="140">
        <f t="shared" si="1"/>
        <v>2.2959999999999994</v>
      </c>
    </row>
    <row r="44" spans="2:10" x14ac:dyDescent="0.3">
      <c r="B44" s="139" t="s">
        <v>52</v>
      </c>
      <c r="C44" s="12">
        <v>2730074.3</v>
      </c>
      <c r="D44" s="12">
        <v>2.7451932069910701</v>
      </c>
      <c r="E44" s="15">
        <v>0</v>
      </c>
      <c r="F44" s="12">
        <v>76.555539999999993</v>
      </c>
      <c r="G44" s="12">
        <v>24.88889</v>
      </c>
      <c r="H44" s="12">
        <v>6.7240000000000002</v>
      </c>
      <c r="I44" s="12">
        <v>9.3320000000000007</v>
      </c>
      <c r="J44" s="140">
        <f t="shared" si="1"/>
        <v>2.6080000000000005</v>
      </c>
    </row>
    <row r="45" spans="2:10" ht="15.05" customHeight="1" x14ac:dyDescent="0.3">
      <c r="B45" s="139" t="s">
        <v>53</v>
      </c>
      <c r="C45" s="12">
        <v>2760425.9</v>
      </c>
      <c r="D45" s="12">
        <v>3.6470986931903702</v>
      </c>
      <c r="E45" s="15">
        <v>0</v>
      </c>
      <c r="F45" s="12">
        <v>77.173230000000004</v>
      </c>
      <c r="G45" s="12">
        <v>25.215879999999999</v>
      </c>
      <c r="H45" s="12">
        <v>6.1159999999999997</v>
      </c>
      <c r="I45" s="12">
        <v>8.3320000000000007</v>
      </c>
      <c r="J45" s="140">
        <f t="shared" si="1"/>
        <v>2.2160000000000011</v>
      </c>
    </row>
    <row r="46" spans="2:10" x14ac:dyDescent="0.3">
      <c r="B46" s="139" t="s">
        <v>54</v>
      </c>
      <c r="C46" s="12">
        <v>2789956.8</v>
      </c>
      <c r="D46" s="12">
        <v>4.0620586729483499</v>
      </c>
      <c r="E46" s="15">
        <v>0</v>
      </c>
      <c r="F46" s="12">
        <v>77.500230000000002</v>
      </c>
      <c r="G46" s="12">
        <v>24.61139</v>
      </c>
      <c r="H46" s="12">
        <v>5.6289999999999996</v>
      </c>
      <c r="I46" s="12">
        <v>8.5510000000000002</v>
      </c>
      <c r="J46" s="140">
        <f t="shared" si="1"/>
        <v>2.9220000000000006</v>
      </c>
    </row>
    <row r="47" spans="2:10" x14ac:dyDescent="0.3">
      <c r="B47" s="139" t="s">
        <v>55</v>
      </c>
      <c r="C47" s="12">
        <v>2816474.1</v>
      </c>
      <c r="D47" s="12">
        <v>3.8685762776755799</v>
      </c>
      <c r="E47" s="15">
        <v>0</v>
      </c>
      <c r="F47" s="12">
        <v>78.662909999999997</v>
      </c>
      <c r="G47" s="12">
        <v>24.566269999999999</v>
      </c>
      <c r="H47" s="12">
        <v>5.6539999999999999</v>
      </c>
      <c r="I47" s="12">
        <v>9.2110000000000003</v>
      </c>
      <c r="J47" s="140">
        <f t="shared" si="1"/>
        <v>3.5570000000000004</v>
      </c>
    </row>
    <row r="48" spans="2:10" x14ac:dyDescent="0.3">
      <c r="B48" s="139" t="s">
        <v>56</v>
      </c>
      <c r="C48" s="12">
        <v>2832667.5</v>
      </c>
      <c r="D48" s="12">
        <v>3.7578887742051701</v>
      </c>
      <c r="E48" s="15">
        <v>0</v>
      </c>
      <c r="F48" s="12">
        <v>80.11627</v>
      </c>
      <c r="G48" s="12">
        <v>25.372219999999999</v>
      </c>
      <c r="H48" s="12">
        <v>5.6529999999999996</v>
      </c>
      <c r="I48" s="12">
        <v>8.8680000000000003</v>
      </c>
      <c r="J48" s="140">
        <f t="shared" si="1"/>
        <v>3.2150000000000007</v>
      </c>
    </row>
    <row r="49" spans="2:10" x14ac:dyDescent="0.3">
      <c r="B49" s="139" t="s">
        <v>57</v>
      </c>
      <c r="C49" s="12">
        <v>2841115.8</v>
      </c>
      <c r="D49" s="12">
        <v>2.9230972867128799</v>
      </c>
      <c r="E49" s="15">
        <v>0</v>
      </c>
      <c r="F49" s="12">
        <v>81.351619999999997</v>
      </c>
      <c r="G49" s="12">
        <v>24.755330000000001</v>
      </c>
      <c r="H49" s="12">
        <v>5.5549999999999997</v>
      </c>
      <c r="I49" s="12">
        <v>8.8409999999999993</v>
      </c>
      <c r="J49" s="140">
        <f t="shared" si="1"/>
        <v>3.2859999999999996</v>
      </c>
    </row>
    <row r="50" spans="2:10" x14ac:dyDescent="0.3">
      <c r="B50" s="139" t="s">
        <v>58</v>
      </c>
      <c r="C50" s="12">
        <v>2862771</v>
      </c>
      <c r="D50" s="12">
        <v>2.6098658401458699</v>
      </c>
      <c r="E50" s="15">
        <v>0</v>
      </c>
      <c r="F50" s="12">
        <v>82.332629999999995</v>
      </c>
      <c r="G50" s="12">
        <v>24.445810000000002</v>
      </c>
      <c r="H50" s="12">
        <v>5.6280000000000001</v>
      </c>
      <c r="I50" s="12">
        <v>8.4849999999999994</v>
      </c>
      <c r="J50" s="140">
        <f t="shared" si="1"/>
        <v>2.8569999999999993</v>
      </c>
    </row>
    <row r="51" spans="2:10" x14ac:dyDescent="0.3">
      <c r="B51" s="139" t="s">
        <v>59</v>
      </c>
      <c r="C51" s="12">
        <v>2874224.5</v>
      </c>
      <c r="D51" s="12">
        <v>2.05044681385067</v>
      </c>
      <c r="E51" s="15">
        <v>0</v>
      </c>
      <c r="F51" s="12">
        <v>83.531649999999999</v>
      </c>
      <c r="G51" s="12">
        <v>24.741160000000001</v>
      </c>
      <c r="H51" s="12">
        <v>5.73</v>
      </c>
      <c r="I51" s="12">
        <v>8.4009999999999998</v>
      </c>
      <c r="J51" s="140">
        <f t="shared" si="1"/>
        <v>2.6709999999999994</v>
      </c>
    </row>
    <row r="52" spans="2:10" x14ac:dyDescent="0.3">
      <c r="B52" s="139" t="s">
        <v>60</v>
      </c>
      <c r="C52" s="12">
        <v>2900026.5</v>
      </c>
      <c r="D52" s="12">
        <v>2.3779336673455398</v>
      </c>
      <c r="E52" s="15">
        <v>0</v>
      </c>
      <c r="F52" s="12">
        <v>84.803340000000006</v>
      </c>
      <c r="G52" s="12">
        <v>24.587589999999999</v>
      </c>
      <c r="H52" s="12">
        <v>5.75</v>
      </c>
      <c r="I52" s="12">
        <v>7.8339999999999996</v>
      </c>
      <c r="J52" s="140">
        <f t="shared" si="1"/>
        <v>2.0839999999999996</v>
      </c>
    </row>
    <row r="53" spans="2:10" x14ac:dyDescent="0.3">
      <c r="B53" s="139" t="s">
        <v>61</v>
      </c>
      <c r="C53" s="12">
        <v>2908699.1</v>
      </c>
      <c r="D53" s="12">
        <v>2.3787585731976799</v>
      </c>
      <c r="E53" s="15">
        <v>0</v>
      </c>
      <c r="F53" s="12">
        <v>85.56635</v>
      </c>
      <c r="G53" s="12">
        <v>24.96096</v>
      </c>
      <c r="H53" s="12">
        <v>5.0419999999999998</v>
      </c>
      <c r="I53" s="12">
        <v>7.3140000000000001</v>
      </c>
      <c r="J53" s="140">
        <f t="shared" si="1"/>
        <v>2.2720000000000002</v>
      </c>
    </row>
    <row r="54" spans="2:10" x14ac:dyDescent="0.3">
      <c r="B54" s="139" t="s">
        <v>62</v>
      </c>
      <c r="C54" s="12">
        <v>2921361.1</v>
      </c>
      <c r="D54" s="12">
        <v>2.0466235693777599</v>
      </c>
      <c r="E54" s="15">
        <v>0</v>
      </c>
      <c r="F54" s="12">
        <v>87.019710000000003</v>
      </c>
      <c r="G54" s="12">
        <v>25.184380000000001</v>
      </c>
      <c r="H54" s="12">
        <v>5.1159999999999997</v>
      </c>
      <c r="I54" s="12">
        <v>7.1340000000000003</v>
      </c>
      <c r="J54" s="140">
        <f t="shared" si="1"/>
        <v>2.0180000000000007</v>
      </c>
    </row>
    <row r="55" spans="2:10" x14ac:dyDescent="0.3">
      <c r="B55" s="139" t="s">
        <v>63</v>
      </c>
      <c r="C55" s="12">
        <v>2933459.5</v>
      </c>
      <c r="D55" s="12">
        <v>2.0608133227575398</v>
      </c>
      <c r="E55" s="15">
        <v>0</v>
      </c>
      <c r="F55" s="12">
        <v>88.400400000000005</v>
      </c>
      <c r="G55" s="12">
        <v>24.74419</v>
      </c>
      <c r="H55" s="12">
        <v>5.2370000000000001</v>
      </c>
      <c r="I55" s="12">
        <v>7.19</v>
      </c>
      <c r="J55" s="140">
        <f t="shared" si="1"/>
        <v>1.9530000000000003</v>
      </c>
    </row>
    <row r="56" spans="2:10" x14ac:dyDescent="0.3">
      <c r="B56" s="139" t="s">
        <v>64</v>
      </c>
      <c r="C56" s="12">
        <v>2964554.4</v>
      </c>
      <c r="D56" s="12">
        <v>2.2251553625228002</v>
      </c>
      <c r="E56" s="15">
        <v>0</v>
      </c>
      <c r="F56" s="12">
        <v>89.563090000000003</v>
      </c>
      <c r="G56" s="12">
        <v>25.088290000000001</v>
      </c>
      <c r="H56" s="12">
        <v>5.2880000000000003</v>
      </c>
      <c r="I56" s="12">
        <v>7.9560000000000004</v>
      </c>
      <c r="J56" s="140">
        <f t="shared" si="1"/>
        <v>2.6680000000000001</v>
      </c>
    </row>
    <row r="57" spans="2:10" x14ac:dyDescent="0.3">
      <c r="B57" s="139" t="s">
        <v>65</v>
      </c>
      <c r="C57" s="12">
        <v>2978164.6</v>
      </c>
      <c r="D57" s="12">
        <v>2.3882603738557902</v>
      </c>
      <c r="E57" s="15">
        <v>0</v>
      </c>
      <c r="F57" s="12">
        <v>90.943770000000001</v>
      </c>
      <c r="G57" s="12">
        <v>24.286619999999999</v>
      </c>
      <c r="H57" s="12">
        <v>5.3460000000000001</v>
      </c>
      <c r="I57" s="12">
        <v>8.0109999999999992</v>
      </c>
      <c r="J57" s="140">
        <f t="shared" si="1"/>
        <v>2.6649999999999991</v>
      </c>
    </row>
    <row r="58" spans="2:10" x14ac:dyDescent="0.3">
      <c r="B58" s="139" t="s">
        <v>66</v>
      </c>
      <c r="C58" s="12">
        <v>3016522.8</v>
      </c>
      <c r="D58" s="12">
        <v>3.2574316185312302</v>
      </c>
      <c r="E58" s="15">
        <v>0</v>
      </c>
      <c r="F58" s="12">
        <v>91.706789999999998</v>
      </c>
      <c r="G58" s="12">
        <v>24.833110000000001</v>
      </c>
      <c r="H58" s="12">
        <v>7.0529999999999999</v>
      </c>
      <c r="I58" s="12">
        <v>8.4380000000000006</v>
      </c>
      <c r="J58" s="140">
        <f t="shared" si="1"/>
        <v>1.3850000000000007</v>
      </c>
    </row>
    <row r="59" spans="2:10" x14ac:dyDescent="0.3">
      <c r="B59" s="139" t="s">
        <v>67</v>
      </c>
      <c r="C59" s="12">
        <v>3004755.6</v>
      </c>
      <c r="D59" s="12">
        <v>2.4305368412629602</v>
      </c>
      <c r="E59" s="15">
        <v>0</v>
      </c>
      <c r="F59" s="12">
        <v>93.596149999999994</v>
      </c>
      <c r="G59" s="12">
        <v>24.892379999999999</v>
      </c>
      <c r="H59" s="12">
        <v>7.7009999999999996</v>
      </c>
      <c r="I59" s="12">
        <v>8.6489999999999991</v>
      </c>
      <c r="J59" s="140">
        <f t="shared" si="1"/>
        <v>0.94799999999999951</v>
      </c>
    </row>
    <row r="60" spans="2:10" x14ac:dyDescent="0.3">
      <c r="B60" s="139" t="s">
        <v>68</v>
      </c>
      <c r="C60" s="12">
        <v>3012093.3</v>
      </c>
      <c r="D60" s="12">
        <v>1.60350390834392</v>
      </c>
      <c r="E60" s="15">
        <v>0</v>
      </c>
      <c r="F60" s="12">
        <v>95.485510000000005</v>
      </c>
      <c r="G60" s="12">
        <v>25.26172</v>
      </c>
      <c r="H60" s="12">
        <v>7.4429999999999996</v>
      </c>
      <c r="I60" s="12">
        <v>8.5579999999999998</v>
      </c>
      <c r="J60" s="140">
        <f t="shared" si="1"/>
        <v>1.1150000000000002</v>
      </c>
    </row>
    <row r="61" spans="2:10" x14ac:dyDescent="0.3">
      <c r="B61" s="139" t="s">
        <v>69</v>
      </c>
      <c r="C61" s="12">
        <v>3031294.7</v>
      </c>
      <c r="D61" s="12">
        <v>1.7839239223599599</v>
      </c>
      <c r="E61" s="15">
        <v>0</v>
      </c>
      <c r="F61" s="12">
        <v>96.720860000000002</v>
      </c>
      <c r="G61" s="12">
        <v>25.197839999999999</v>
      </c>
      <c r="H61" s="12">
        <v>7.1029999999999998</v>
      </c>
      <c r="I61" s="12">
        <v>8.5709999999999997</v>
      </c>
      <c r="J61" s="140">
        <f t="shared" si="1"/>
        <v>1.468</v>
      </c>
    </row>
    <row r="62" spans="2:10" x14ac:dyDescent="0.3">
      <c r="B62" s="139" t="s">
        <v>70</v>
      </c>
      <c r="C62" s="12">
        <v>3064215.3</v>
      </c>
      <c r="D62" s="12">
        <v>1.58105268658478</v>
      </c>
      <c r="E62" s="15">
        <v>0</v>
      </c>
      <c r="F62" s="12">
        <v>96.938869999999994</v>
      </c>
      <c r="G62" s="12">
        <v>24.964269999999999</v>
      </c>
      <c r="H62" s="12">
        <v>6.7629999999999999</v>
      </c>
      <c r="I62" s="12">
        <v>8.1950000000000003</v>
      </c>
      <c r="J62" s="140">
        <f t="shared" si="1"/>
        <v>1.4320000000000004</v>
      </c>
    </row>
    <row r="63" spans="2:10" x14ac:dyDescent="0.3">
      <c r="B63" s="139" t="s">
        <v>71</v>
      </c>
      <c r="C63" s="12">
        <v>3077245.5</v>
      </c>
      <c r="D63" s="12">
        <v>2.41250760902158</v>
      </c>
      <c r="E63" s="15">
        <v>1</v>
      </c>
      <c r="F63" s="12">
        <v>97.520210000000006</v>
      </c>
      <c r="G63" s="12">
        <v>26.069140000000001</v>
      </c>
      <c r="H63" s="12">
        <v>6.532</v>
      </c>
      <c r="I63" s="12">
        <v>8.01</v>
      </c>
      <c r="J63" s="140">
        <f t="shared" si="1"/>
        <v>1.4779999999999998</v>
      </c>
    </row>
    <row r="64" spans="2:10" x14ac:dyDescent="0.3">
      <c r="B64" s="139" t="s">
        <v>72</v>
      </c>
      <c r="C64" s="12">
        <v>3059054.6</v>
      </c>
      <c r="D64" s="12">
        <v>1.5590904728147299</v>
      </c>
      <c r="E64" s="15">
        <v>1</v>
      </c>
      <c r="F64" s="12">
        <v>99.772909999999996</v>
      </c>
      <c r="G64" s="12">
        <v>24.85295</v>
      </c>
      <c r="H64" s="12">
        <v>6.8780000000000001</v>
      </c>
      <c r="I64" s="12">
        <v>8.5419999999999998</v>
      </c>
      <c r="J64" s="140">
        <f t="shared" si="1"/>
        <v>1.6639999999999997</v>
      </c>
    </row>
    <row r="65" spans="2:10" x14ac:dyDescent="0.3">
      <c r="B65" s="139" t="s">
        <v>73</v>
      </c>
      <c r="C65" s="12">
        <v>3058747.8</v>
      </c>
      <c r="D65" s="12">
        <v>0.90565729636591796</v>
      </c>
      <c r="E65" s="15">
        <v>1</v>
      </c>
      <c r="F65" s="12">
        <v>101.1173</v>
      </c>
      <c r="G65" s="12">
        <v>25.28285</v>
      </c>
      <c r="H65" s="12">
        <v>6.9420000000000002</v>
      </c>
      <c r="I65" s="12">
        <v>8.73</v>
      </c>
      <c r="J65" s="140">
        <f t="shared" si="1"/>
        <v>1.7880000000000003</v>
      </c>
    </row>
    <row r="66" spans="2:10" x14ac:dyDescent="0.3">
      <c r="B66" s="139" t="s">
        <v>74</v>
      </c>
      <c r="C66" s="12">
        <v>3061900.6</v>
      </c>
      <c r="D66" s="12">
        <v>-7.5539634643242495E-2</v>
      </c>
      <c r="E66" s="15">
        <v>1</v>
      </c>
      <c r="F66" s="12">
        <v>101.5896</v>
      </c>
      <c r="G66" s="12">
        <v>25.177720000000001</v>
      </c>
      <c r="H66" s="12">
        <v>8.7279999999999998</v>
      </c>
      <c r="I66" s="12">
        <v>10.164999999999999</v>
      </c>
      <c r="J66" s="140">
        <f t="shared" si="1"/>
        <v>1.4369999999999994</v>
      </c>
    </row>
    <row r="67" spans="2:10" x14ac:dyDescent="0.3">
      <c r="B67" s="139" t="s">
        <v>75</v>
      </c>
      <c r="C67" s="12">
        <v>3054386.1</v>
      </c>
      <c r="D67" s="12">
        <v>-0.742855509095522</v>
      </c>
      <c r="E67" s="15">
        <v>1</v>
      </c>
      <c r="F67" s="12">
        <v>103.91500000000001</v>
      </c>
      <c r="G67" s="12">
        <v>26.44276</v>
      </c>
      <c r="H67" s="12">
        <v>8.1850000000000005</v>
      </c>
      <c r="I67" s="12">
        <v>9.4369999999999994</v>
      </c>
      <c r="J67" s="140">
        <f t="shared" ref="J67:J82" si="2">I67-H67</f>
        <v>1.2519999999999989</v>
      </c>
    </row>
    <row r="68" spans="2:10" x14ac:dyDescent="0.3">
      <c r="B68" s="139" t="s">
        <v>76</v>
      </c>
      <c r="C68" s="12">
        <v>3078481.5</v>
      </c>
      <c r="D68" s="12">
        <v>0.63506248370532703</v>
      </c>
      <c r="E68" s="15">
        <v>1</v>
      </c>
      <c r="F68" s="12">
        <v>106.27670000000001</v>
      </c>
      <c r="G68" s="12">
        <v>26.394950000000001</v>
      </c>
      <c r="H68" s="12">
        <v>7.6520000000000001</v>
      </c>
      <c r="I68" s="12">
        <v>9.173</v>
      </c>
      <c r="J68" s="140">
        <f t="shared" si="2"/>
        <v>1.5209999999999999</v>
      </c>
    </row>
    <row r="69" spans="2:10" x14ac:dyDescent="0.3">
      <c r="B69" s="139" t="s">
        <v>77</v>
      </c>
      <c r="C69" s="12">
        <v>3085352.4</v>
      </c>
      <c r="D69" s="12">
        <v>0.86978783420917305</v>
      </c>
      <c r="E69" s="15">
        <v>1</v>
      </c>
      <c r="F69" s="12">
        <v>107.5847</v>
      </c>
      <c r="G69" s="12">
        <v>26.82056</v>
      </c>
      <c r="H69" s="12">
        <v>7.6769999999999996</v>
      </c>
      <c r="I69" s="12">
        <v>8.6509999999999998</v>
      </c>
      <c r="J69" s="140">
        <f t="shared" si="2"/>
        <v>0.9740000000000002</v>
      </c>
    </row>
    <row r="70" spans="2:10" x14ac:dyDescent="0.3">
      <c r="B70" s="139" t="s">
        <v>78</v>
      </c>
      <c r="C70" s="12">
        <v>3087640.6</v>
      </c>
      <c r="D70" s="12">
        <v>0.84065460666969405</v>
      </c>
      <c r="E70" s="15">
        <v>1</v>
      </c>
      <c r="F70" s="12">
        <v>108.60209999999999</v>
      </c>
      <c r="G70" s="12">
        <v>27.184950000000001</v>
      </c>
      <c r="H70" s="12">
        <v>8.3089999999999993</v>
      </c>
      <c r="I70" s="12">
        <v>8.8930000000000007</v>
      </c>
      <c r="J70" s="140">
        <f t="shared" si="2"/>
        <v>0.58400000000000141</v>
      </c>
    </row>
    <row r="71" spans="2:10" x14ac:dyDescent="0.3">
      <c r="B71" s="139" t="s">
        <v>79</v>
      </c>
      <c r="C71" s="12">
        <v>3085654.8</v>
      </c>
      <c r="D71" s="12">
        <v>1.02372540662427</v>
      </c>
      <c r="E71" s="15">
        <v>0</v>
      </c>
      <c r="F71" s="12">
        <v>110.6367</v>
      </c>
      <c r="G71" s="12">
        <v>27.40849</v>
      </c>
      <c r="H71" s="12">
        <v>7.7629999999999999</v>
      </c>
      <c r="I71" s="12">
        <v>8.9909999999999997</v>
      </c>
      <c r="J71" s="140">
        <f t="shared" si="2"/>
        <v>1.2279999999999998</v>
      </c>
    </row>
    <row r="72" spans="2:10" x14ac:dyDescent="0.3">
      <c r="B72" s="139" t="s">
        <v>80</v>
      </c>
      <c r="C72" s="12">
        <v>3108211.7</v>
      </c>
      <c r="D72" s="12">
        <v>0.96574408864342698</v>
      </c>
      <c r="E72" s="15">
        <v>0</v>
      </c>
      <c r="F72" s="12">
        <v>111.79940000000001</v>
      </c>
      <c r="G72" s="12">
        <v>27.53079</v>
      </c>
      <c r="H72" s="12">
        <v>6.5030000000000001</v>
      </c>
      <c r="I72" s="12">
        <v>8.9789999999999992</v>
      </c>
      <c r="J72" s="140">
        <f t="shared" si="2"/>
        <v>2.4759999999999991</v>
      </c>
    </row>
    <row r="73" spans="2:10" x14ac:dyDescent="0.3">
      <c r="B73" s="139" t="s">
        <v>81</v>
      </c>
      <c r="C73" s="12">
        <v>3129728.2</v>
      </c>
      <c r="D73" s="12">
        <v>1.4382738637114201</v>
      </c>
      <c r="E73" s="15">
        <v>0</v>
      </c>
      <c r="F73" s="12">
        <v>112.5261</v>
      </c>
      <c r="G73" s="12">
        <v>27.49483</v>
      </c>
      <c r="H73" s="12">
        <v>6.9740000000000002</v>
      </c>
      <c r="I73" s="12">
        <v>8.8339999999999996</v>
      </c>
      <c r="J73" s="140">
        <f t="shared" si="2"/>
        <v>1.8599999999999994</v>
      </c>
    </row>
    <row r="74" spans="2:10" x14ac:dyDescent="0.3">
      <c r="B74" s="139" t="s">
        <v>82</v>
      </c>
      <c r="C74" s="12">
        <v>3156342.3</v>
      </c>
      <c r="D74" s="12">
        <v>2.2250560833173099</v>
      </c>
      <c r="E74" s="15">
        <v>0</v>
      </c>
      <c r="F74" s="12">
        <v>113.50709999999999</v>
      </c>
      <c r="G74" s="12">
        <v>27.40184</v>
      </c>
      <c r="H74" s="12">
        <v>6.5439999999999996</v>
      </c>
      <c r="I74" s="12">
        <v>8.9350000000000005</v>
      </c>
      <c r="J74" s="140">
        <f t="shared" si="2"/>
        <v>2.3910000000000009</v>
      </c>
    </row>
    <row r="75" spans="2:10" x14ac:dyDescent="0.3">
      <c r="B75" s="139" t="s">
        <v>83</v>
      </c>
      <c r="C75" s="12">
        <v>3134781.1</v>
      </c>
      <c r="D75" s="12">
        <v>1.59209975731</v>
      </c>
      <c r="E75" s="15">
        <v>1</v>
      </c>
      <c r="F75" s="12">
        <v>114.99679999999999</v>
      </c>
      <c r="G75" s="12">
        <v>26.453589999999998</v>
      </c>
      <c r="H75" s="12">
        <v>6.2759999999999998</v>
      </c>
      <c r="I75" s="12">
        <v>8.2739999999999991</v>
      </c>
      <c r="J75" s="140">
        <f t="shared" si="2"/>
        <v>1.9979999999999993</v>
      </c>
    </row>
    <row r="76" spans="2:10" x14ac:dyDescent="0.3">
      <c r="B76" s="139" t="s">
        <v>84</v>
      </c>
      <c r="C76" s="12">
        <v>3130668.5</v>
      </c>
      <c r="D76" s="12">
        <v>0.72250325473483001</v>
      </c>
      <c r="E76" s="15">
        <v>1</v>
      </c>
      <c r="F76" s="12">
        <v>116.6318</v>
      </c>
      <c r="G76" s="12">
        <v>26.984210000000001</v>
      </c>
      <c r="H76" s="12">
        <v>6.1989999999999998</v>
      </c>
      <c r="I76" s="12">
        <v>9.1419999999999995</v>
      </c>
      <c r="J76" s="140">
        <f t="shared" si="2"/>
        <v>2.9429999999999996</v>
      </c>
    </row>
    <row r="77" spans="2:10" x14ac:dyDescent="0.3">
      <c r="B77" s="139" t="s">
        <v>85</v>
      </c>
      <c r="C77" s="12">
        <v>3150985.2</v>
      </c>
      <c r="D77" s="12">
        <v>0.67920246128847594</v>
      </c>
      <c r="E77" s="15">
        <v>1</v>
      </c>
      <c r="F77" s="12">
        <v>118.0489</v>
      </c>
      <c r="G77" s="12">
        <v>27.248010000000001</v>
      </c>
      <c r="H77" s="12">
        <v>6.3419999999999996</v>
      </c>
      <c r="I77" s="12">
        <v>9.3390000000000004</v>
      </c>
      <c r="J77" s="140">
        <f t="shared" si="2"/>
        <v>2.9970000000000008</v>
      </c>
    </row>
    <row r="78" spans="2:10" x14ac:dyDescent="0.3">
      <c r="B78" s="139" t="s">
        <v>86</v>
      </c>
      <c r="C78" s="12">
        <v>3161721</v>
      </c>
      <c r="D78" s="12">
        <v>0.17041621305603499</v>
      </c>
      <c r="E78" s="15">
        <v>1</v>
      </c>
      <c r="F78" s="12">
        <v>118.9936</v>
      </c>
      <c r="G78" s="12">
        <v>27.811229999999998</v>
      </c>
      <c r="H78" s="12">
        <v>7.4260000000000002</v>
      </c>
      <c r="I78" s="12">
        <v>9.3960000000000008</v>
      </c>
      <c r="J78" s="140">
        <f t="shared" si="2"/>
        <v>1.9700000000000006</v>
      </c>
    </row>
    <row r="79" spans="2:10" x14ac:dyDescent="0.3">
      <c r="B79" s="139" t="s">
        <v>87</v>
      </c>
      <c r="C79" s="12">
        <v>3136302</v>
      </c>
      <c r="D79" s="12">
        <v>4.8510242568214998E-2</v>
      </c>
      <c r="E79" s="15">
        <v>1</v>
      </c>
      <c r="F79" s="12">
        <v>119.7929</v>
      </c>
      <c r="G79" s="12">
        <v>27.261050000000001</v>
      </c>
      <c r="H79" s="12">
        <v>7.4729999999999999</v>
      </c>
      <c r="I79" s="12">
        <v>9.1549999999999994</v>
      </c>
      <c r="J79" s="140">
        <f t="shared" si="2"/>
        <v>1.6819999999999995</v>
      </c>
    </row>
    <row r="80" spans="2:10" x14ac:dyDescent="0.3">
      <c r="B80" s="139" t="s">
        <v>88</v>
      </c>
      <c r="C80" s="12">
        <v>3161916.5</v>
      </c>
      <c r="D80" s="12">
        <v>0.99811916442937898</v>
      </c>
      <c r="E80" s="15">
        <v>1</v>
      </c>
      <c r="F80" s="12">
        <v>121.79130000000001</v>
      </c>
      <c r="G80" s="12">
        <v>28.756920000000001</v>
      </c>
      <c r="H80" s="12">
        <v>6.3070000000000004</v>
      </c>
      <c r="I80" s="12">
        <v>8.8889999999999993</v>
      </c>
      <c r="J80" s="140">
        <f t="shared" si="2"/>
        <v>2.581999999999999</v>
      </c>
    </row>
    <row r="81" spans="2:10" x14ac:dyDescent="0.3">
      <c r="B81" s="139" t="s">
        <v>89</v>
      </c>
      <c r="C81" s="12">
        <v>3155289.8</v>
      </c>
      <c r="D81" s="12">
        <v>0.13660377497987</v>
      </c>
      <c r="E81" s="15">
        <v>1</v>
      </c>
      <c r="F81" s="12">
        <v>122.9539</v>
      </c>
      <c r="G81" s="12">
        <v>28.887630000000001</v>
      </c>
      <c r="H81" s="12">
        <v>6.8120000000000003</v>
      </c>
      <c r="I81" s="12">
        <v>9.0860000000000003</v>
      </c>
      <c r="J81" s="140">
        <f t="shared" si="2"/>
        <v>2.274</v>
      </c>
    </row>
    <row r="82" spans="2:10" ht="15.65" thickBot="1" x14ac:dyDescent="0.35">
      <c r="B82" s="141" t="s">
        <v>90</v>
      </c>
      <c r="C82" s="142">
        <v>3143839.9</v>
      </c>
      <c r="D82" s="142">
        <v>-0.56462432408112895</v>
      </c>
      <c r="E82" s="143">
        <v>1</v>
      </c>
      <c r="F82" s="142">
        <v>123.46259999999999</v>
      </c>
      <c r="G82" s="142">
        <v>29.816559999999999</v>
      </c>
      <c r="H82" s="142">
        <v>7.3979999999999997</v>
      </c>
      <c r="I82" s="142">
        <v>9.173</v>
      </c>
      <c r="J82" s="144">
        <f t="shared" si="2"/>
        <v>1.7750000000000004</v>
      </c>
    </row>
    <row r="83" spans="2:10" x14ac:dyDescent="0.3">
      <c r="J83" s="19"/>
    </row>
    <row r="84" spans="2:10" hidden="1" x14ac:dyDescent="0.3">
      <c r="J84" s="19"/>
    </row>
    <row r="85" spans="2:10" hidden="1" x14ac:dyDescent="0.3">
      <c r="J85" s="19"/>
    </row>
    <row r="86" spans="2:10" hidden="1" x14ac:dyDescent="0.3">
      <c r="J86" s="19"/>
    </row>
    <row r="87" spans="2:10" hidden="1" x14ac:dyDescent="0.3">
      <c r="J87" s="19"/>
    </row>
    <row r="88" spans="2:10" hidden="1" x14ac:dyDescent="0.3">
      <c r="J88" s="19"/>
    </row>
    <row r="89" spans="2:10" hidden="1" x14ac:dyDescent="0.3">
      <c r="J89" s="19"/>
    </row>
    <row r="90" spans="2:10" hidden="1" x14ac:dyDescent="0.3">
      <c r="J90" s="19"/>
    </row>
    <row r="91" spans="2:10" hidden="1" x14ac:dyDescent="0.3">
      <c r="J91" s="19"/>
    </row>
    <row r="92" spans="2:10" hidden="1" x14ac:dyDescent="0.3">
      <c r="J92" s="19"/>
    </row>
    <row r="93" spans="2:10" hidden="1" x14ac:dyDescent="0.3">
      <c r="J93" s="19"/>
    </row>
    <row r="94" spans="2:10" hidden="1" x14ac:dyDescent="0.3">
      <c r="J94" s="19"/>
    </row>
    <row r="95" spans="2:10" hidden="1" x14ac:dyDescent="0.3">
      <c r="J95" s="19"/>
    </row>
    <row r="96" spans="2:10" hidden="1" x14ac:dyDescent="0.3">
      <c r="J96" s="19"/>
    </row>
    <row r="97" spans="10:10" hidden="1" x14ac:dyDescent="0.3">
      <c r="J97" s="19"/>
    </row>
    <row r="98" spans="10:10" hidden="1" x14ac:dyDescent="0.3">
      <c r="J98" s="19"/>
    </row>
    <row r="99" spans="10:10" hidden="1" x14ac:dyDescent="0.3">
      <c r="J99" s="19"/>
    </row>
    <row r="100" spans="10:10" hidden="1" x14ac:dyDescent="0.3">
      <c r="J100" s="19"/>
    </row>
    <row r="101" spans="10:10" hidden="1" x14ac:dyDescent="0.3">
      <c r="J101" s="19"/>
    </row>
    <row r="102" spans="10:10" hidden="1" x14ac:dyDescent="0.3">
      <c r="J102" s="19"/>
    </row>
    <row r="103" spans="10:10" hidden="1" x14ac:dyDescent="0.3">
      <c r="J103" s="19"/>
    </row>
    <row r="104" spans="10:10" hidden="1" x14ac:dyDescent="0.3">
      <c r="J104" s="19"/>
    </row>
    <row r="105" spans="10:10" hidden="1" x14ac:dyDescent="0.3">
      <c r="J105" s="19"/>
    </row>
    <row r="106" spans="10:10" hidden="1" x14ac:dyDescent="0.3">
      <c r="J106" s="19"/>
    </row>
    <row r="107" spans="10:10" hidden="1" x14ac:dyDescent="0.3">
      <c r="J107" s="19"/>
    </row>
    <row r="108" spans="10:10" hidden="1" x14ac:dyDescent="0.3">
      <c r="J108" s="19"/>
    </row>
    <row r="109" spans="10:10" hidden="1" x14ac:dyDescent="0.3">
      <c r="J109" s="19"/>
    </row>
    <row r="110" spans="10:10" hidden="1" x14ac:dyDescent="0.3">
      <c r="J110" s="19"/>
    </row>
    <row r="111" spans="10:10" hidden="1" x14ac:dyDescent="0.3">
      <c r="J111" s="19"/>
    </row>
    <row r="112" spans="10:10" hidden="1" x14ac:dyDescent="0.3">
      <c r="J112" s="19"/>
    </row>
    <row r="113" spans="10:10" hidden="1" x14ac:dyDescent="0.3">
      <c r="J113" s="19"/>
    </row>
    <row r="114" spans="10:10" hidden="1" x14ac:dyDescent="0.3">
      <c r="J114" s="19"/>
    </row>
    <row r="115" spans="10:10" hidden="1" x14ac:dyDescent="0.3">
      <c r="J115" s="19"/>
    </row>
    <row r="116" spans="10:10" hidden="1" x14ac:dyDescent="0.3">
      <c r="J116" s="19"/>
    </row>
    <row r="117" spans="10:10" hidden="1" x14ac:dyDescent="0.3">
      <c r="J117" s="19"/>
    </row>
    <row r="118" spans="10:10" hidden="1" x14ac:dyDescent="0.3">
      <c r="J118" s="19"/>
    </row>
    <row r="119" spans="10:10" hidden="1" x14ac:dyDescent="0.3">
      <c r="J119" s="19"/>
    </row>
    <row r="120" spans="10:10" hidden="1" x14ac:dyDescent="0.3">
      <c r="J120" s="19"/>
    </row>
    <row r="121" spans="10:10" hidden="1" x14ac:dyDescent="0.3">
      <c r="J121" s="19"/>
    </row>
    <row r="122" spans="10:10" hidden="1" x14ac:dyDescent="0.3">
      <c r="J122" s="19"/>
    </row>
  </sheetData>
  <hyperlinks>
    <hyperlink ref="A1" location="'Title Page'!A1" display="'Title Page'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Q83"/>
  <sheetViews>
    <sheetView showGridLines="0" zoomScaleNormal="100" workbookViewId="0">
      <selection activeCell="A84" sqref="A84:XFD1048576"/>
    </sheetView>
  </sheetViews>
  <sheetFormatPr defaultColWidth="0" defaultRowHeight="15.05" zeroHeight="1" x14ac:dyDescent="0.3"/>
  <cols>
    <col min="1" max="1" width="8.88671875" customWidth="1"/>
    <col min="2" max="2" width="13.5546875" customWidth="1"/>
    <col min="3" max="3" width="15.6640625" customWidth="1"/>
    <col min="4" max="4" width="19.109375" customWidth="1"/>
    <col min="5" max="5" width="19" customWidth="1"/>
    <col min="6" max="6" width="10.109375" customWidth="1"/>
    <col min="7" max="7" width="12.44140625" customWidth="1"/>
    <col min="8" max="8" width="13.5546875" customWidth="1"/>
    <col min="9" max="9" width="8.88671875" customWidth="1"/>
    <col min="10" max="10" width="21.109375" customWidth="1"/>
    <col min="11" max="11" width="14.44140625" customWidth="1"/>
    <col min="12" max="17" width="8.88671875" customWidth="1"/>
    <col min="18" max="16384" width="8.88671875" hidden="1"/>
  </cols>
  <sheetData>
    <row r="1" spans="1:16" ht="45.7" thickBot="1" x14ac:dyDescent="0.35">
      <c r="A1" s="94" t="s">
        <v>184</v>
      </c>
      <c r="B1" s="94" t="s">
        <v>0</v>
      </c>
      <c r="C1" s="8" t="s">
        <v>128</v>
      </c>
      <c r="D1" s="7" t="s">
        <v>99</v>
      </c>
      <c r="E1" s="7" t="s">
        <v>100</v>
      </c>
      <c r="F1" s="8" t="s">
        <v>119</v>
      </c>
      <c r="G1" s="6" t="s">
        <v>124</v>
      </c>
      <c r="H1" s="148" t="s">
        <v>129</v>
      </c>
      <c r="J1" s="150" t="s">
        <v>104</v>
      </c>
      <c r="K1" s="151" t="s">
        <v>123</v>
      </c>
    </row>
    <row r="2" spans="1:16" x14ac:dyDescent="0.3">
      <c r="B2" s="105" t="s">
        <v>130</v>
      </c>
      <c r="C2" s="106"/>
      <c r="D2" s="91"/>
      <c r="E2" s="91"/>
      <c r="F2" s="134"/>
      <c r="G2" s="91"/>
      <c r="H2" s="149"/>
      <c r="J2" s="100"/>
      <c r="K2" s="183">
        <v>-0.68197700000000006</v>
      </c>
    </row>
    <row r="3" spans="1:16" x14ac:dyDescent="0.3">
      <c r="B3" s="13" t="s">
        <v>11</v>
      </c>
      <c r="C3" s="145">
        <v>4.1759404723951103</v>
      </c>
      <c r="D3" s="145">
        <v>44.631749999999997</v>
      </c>
      <c r="E3" s="145">
        <v>23.274039999999999</v>
      </c>
      <c r="F3" s="20">
        <v>4.3609999999999989</v>
      </c>
      <c r="G3" s="146">
        <v>0</v>
      </c>
      <c r="H3" s="98"/>
      <c r="J3" s="101"/>
      <c r="K3" s="184">
        <v>0.20188800000000001</v>
      </c>
    </row>
    <row r="4" spans="1:16" x14ac:dyDescent="0.3">
      <c r="B4" s="13" t="s">
        <v>12</v>
      </c>
      <c r="C4" s="145">
        <v>4.3043635360886796</v>
      </c>
      <c r="D4" s="145">
        <v>45.704990000000002</v>
      </c>
      <c r="E4" s="145">
        <v>23.274039999999999</v>
      </c>
      <c r="F4" s="20">
        <v>4.1300000000000008</v>
      </c>
      <c r="G4" s="146">
        <v>0</v>
      </c>
      <c r="H4" s="98"/>
      <c r="J4" s="101"/>
      <c r="K4" s="184">
        <v>0.75982899999999998</v>
      </c>
    </row>
    <row r="5" spans="1:16" ht="15.65" thickBot="1" x14ac:dyDescent="0.35">
      <c r="B5" s="13" t="s">
        <v>13</v>
      </c>
      <c r="C5" s="145">
        <v>4.1993982781047796</v>
      </c>
      <c r="D5" s="145">
        <v>46.563589999999998</v>
      </c>
      <c r="E5" s="145">
        <v>23.274039999999999</v>
      </c>
      <c r="F5" s="20">
        <v>3.6260000000000012</v>
      </c>
      <c r="G5" s="146">
        <v>0</v>
      </c>
      <c r="H5" s="98"/>
      <c r="J5" s="102"/>
      <c r="K5" s="185">
        <v>1.0629949999999999</v>
      </c>
    </row>
    <row r="6" spans="1:16" ht="15.65" thickBot="1" x14ac:dyDescent="0.35">
      <c r="B6" s="13" t="s">
        <v>14</v>
      </c>
      <c r="C6" s="145">
        <v>3.9428785352045699</v>
      </c>
      <c r="D6" s="145">
        <v>47.023560000000003</v>
      </c>
      <c r="E6" s="145">
        <v>23.274039999999999</v>
      </c>
      <c r="F6" s="20">
        <v>2.3819999999999997</v>
      </c>
      <c r="G6" s="146">
        <v>1</v>
      </c>
      <c r="H6" s="98"/>
    </row>
    <row r="7" spans="1:16" x14ac:dyDescent="0.3">
      <c r="B7" s="13" t="s">
        <v>15</v>
      </c>
      <c r="C7" s="145">
        <v>3.45420284232693</v>
      </c>
      <c r="D7" s="145">
        <v>47.943480000000001</v>
      </c>
      <c r="E7" s="145">
        <v>24.622900000000001</v>
      </c>
      <c r="F7" s="20">
        <v>1.7710000000000008</v>
      </c>
      <c r="G7" s="146">
        <v>1</v>
      </c>
      <c r="H7" s="98"/>
      <c r="J7" s="99" t="s">
        <v>127</v>
      </c>
      <c r="K7" s="95"/>
      <c r="L7" s="95"/>
      <c r="M7" s="95"/>
      <c r="N7" s="95"/>
      <c r="O7" s="95"/>
      <c r="P7" s="87"/>
    </row>
    <row r="8" spans="1:16" ht="15.65" thickBot="1" x14ac:dyDescent="0.35">
      <c r="B8" s="13" t="s">
        <v>16</v>
      </c>
      <c r="C8" s="145">
        <v>3.02345727409288</v>
      </c>
      <c r="D8" s="145">
        <v>48.633429999999997</v>
      </c>
      <c r="E8" s="145">
        <v>24.622900000000001</v>
      </c>
      <c r="F8" s="20">
        <v>1.0340000000000007</v>
      </c>
      <c r="G8" s="146">
        <v>1</v>
      </c>
      <c r="H8" s="98"/>
      <c r="J8" s="88"/>
      <c r="K8" s="96"/>
      <c r="L8" s="96"/>
      <c r="M8" s="96"/>
      <c r="N8" s="96"/>
      <c r="O8" s="96"/>
      <c r="P8" s="89"/>
    </row>
    <row r="9" spans="1:16" x14ac:dyDescent="0.3">
      <c r="B9" s="13" t="s">
        <v>17</v>
      </c>
      <c r="C9" s="145">
        <v>2.28405910234398</v>
      </c>
      <c r="D9" s="145">
        <v>48.786749999999998</v>
      </c>
      <c r="E9" s="145">
        <v>26.157450000000001</v>
      </c>
      <c r="F9" s="20">
        <v>2.0999999999999996</v>
      </c>
      <c r="G9" s="146">
        <v>1</v>
      </c>
      <c r="H9" s="98"/>
    </row>
    <row r="10" spans="1:16" x14ac:dyDescent="0.3">
      <c r="B10" s="13" t="s">
        <v>18</v>
      </c>
      <c r="C10" s="145">
        <v>2.2010303268590001</v>
      </c>
      <c r="D10" s="145">
        <v>49.04739</v>
      </c>
      <c r="E10" s="145">
        <v>26.157450000000001</v>
      </c>
      <c r="F10" s="20">
        <v>2.0619999999999994</v>
      </c>
      <c r="G10" s="146">
        <v>1</v>
      </c>
      <c r="H10" s="98"/>
    </row>
    <row r="11" spans="1:16" x14ac:dyDescent="0.3">
      <c r="B11" s="13" t="s">
        <v>19</v>
      </c>
      <c r="C11" s="145">
        <v>2.85921058873428</v>
      </c>
      <c r="D11" s="145">
        <v>50.709159999999997</v>
      </c>
      <c r="E11" s="145">
        <v>27.733930000000001</v>
      </c>
      <c r="F11" s="20">
        <v>2.6440000000000001</v>
      </c>
      <c r="G11" s="146">
        <v>1</v>
      </c>
      <c r="H11" s="98"/>
    </row>
    <row r="12" spans="1:16" x14ac:dyDescent="0.3">
      <c r="B12" s="13" t="s">
        <v>20</v>
      </c>
      <c r="C12" s="145">
        <v>3.5869490535358999</v>
      </c>
      <c r="D12" s="145">
        <v>52.442500000000003</v>
      </c>
      <c r="E12" s="145">
        <v>27.733930000000001</v>
      </c>
      <c r="F12" s="20">
        <v>1.0600000000000005</v>
      </c>
      <c r="G12" s="146">
        <v>1</v>
      </c>
      <c r="H12" s="98"/>
    </row>
    <row r="13" spans="1:16" x14ac:dyDescent="0.3">
      <c r="B13" s="13" t="s">
        <v>21</v>
      </c>
      <c r="C13" s="145">
        <v>4.1600241655579699</v>
      </c>
      <c r="D13" s="145">
        <v>54.015340000000002</v>
      </c>
      <c r="E13" s="145">
        <v>26.617069999999998</v>
      </c>
      <c r="F13" s="20">
        <v>-1.7219999999999995</v>
      </c>
      <c r="G13" s="146">
        <v>1</v>
      </c>
      <c r="H13" s="98"/>
    </row>
    <row r="14" spans="1:16" x14ac:dyDescent="0.3">
      <c r="B14" s="13" t="s">
        <v>22</v>
      </c>
      <c r="C14" s="145">
        <v>4.0557803131507999</v>
      </c>
      <c r="D14" s="145">
        <v>55.702820000000003</v>
      </c>
      <c r="E14" s="145">
        <v>26.617069999999998</v>
      </c>
      <c r="F14" s="20">
        <v>-3.206999999999999</v>
      </c>
      <c r="G14" s="146">
        <v>1</v>
      </c>
      <c r="H14" s="98"/>
    </row>
    <row r="15" spans="1:16" x14ac:dyDescent="0.3">
      <c r="B15" s="13" t="s">
        <v>23</v>
      </c>
      <c r="C15" s="145">
        <v>3.6734198596956502</v>
      </c>
      <c r="D15" s="145">
        <v>56.491529999999997</v>
      </c>
      <c r="E15" s="145">
        <v>29.331230000000001</v>
      </c>
      <c r="F15" s="20">
        <v>-3.8040000000000003</v>
      </c>
      <c r="G15" s="146">
        <v>1</v>
      </c>
      <c r="H15" s="98"/>
    </row>
    <row r="16" spans="1:16" x14ac:dyDescent="0.3">
      <c r="B16" s="13" t="s">
        <v>24</v>
      </c>
      <c r="C16" s="145">
        <v>2.9332284925406098</v>
      </c>
      <c r="D16" s="145">
        <v>56.787289999999999</v>
      </c>
      <c r="E16" s="145">
        <v>29.331230000000001</v>
      </c>
      <c r="F16" s="20">
        <v>-2.2850000000000001</v>
      </c>
      <c r="G16" s="146">
        <v>1</v>
      </c>
      <c r="H16" s="98"/>
    </row>
    <row r="17" spans="2:8" x14ac:dyDescent="0.3">
      <c r="B17" s="13" t="s">
        <v>25</v>
      </c>
      <c r="C17" s="145">
        <v>2.6498065517284202</v>
      </c>
      <c r="D17" s="145">
        <v>56.383769999999998</v>
      </c>
      <c r="E17" s="145">
        <v>24.814540000000001</v>
      </c>
      <c r="F17" s="20">
        <v>0.21900000000000119</v>
      </c>
      <c r="G17" s="146">
        <v>1</v>
      </c>
      <c r="H17" s="98"/>
    </row>
    <row r="18" spans="2:8" x14ac:dyDescent="0.3">
      <c r="B18" s="13" t="s">
        <v>26</v>
      </c>
      <c r="C18" s="145">
        <v>2.5568227255496998</v>
      </c>
      <c r="D18" s="145">
        <v>55.296990000000001</v>
      </c>
      <c r="E18" s="145">
        <v>24.814540000000001</v>
      </c>
      <c r="F18" s="20">
        <v>1.4889999999999999</v>
      </c>
      <c r="G18" s="146">
        <v>1</v>
      </c>
      <c r="H18" s="98"/>
    </row>
    <row r="19" spans="2:8" x14ac:dyDescent="0.3">
      <c r="B19" s="13" t="s">
        <v>27</v>
      </c>
      <c r="C19" s="145">
        <v>3.1548284361683399</v>
      </c>
      <c r="D19" s="145">
        <v>55.496459999999999</v>
      </c>
      <c r="E19" s="145">
        <v>26.354800000000001</v>
      </c>
      <c r="F19" s="20">
        <v>1.9130000000000003</v>
      </c>
      <c r="G19" s="146">
        <v>0</v>
      </c>
      <c r="H19" s="98"/>
    </row>
    <row r="20" spans="2:8" x14ac:dyDescent="0.3">
      <c r="B20" s="13" t="s">
        <v>28</v>
      </c>
      <c r="C20" s="145">
        <v>4.08803913049909</v>
      </c>
      <c r="D20" s="145">
        <v>55.810569999999998</v>
      </c>
      <c r="E20" s="145">
        <v>26.354800000000001</v>
      </c>
      <c r="F20" s="20">
        <v>2.4960000000000004</v>
      </c>
      <c r="G20" s="146">
        <v>0</v>
      </c>
      <c r="H20" s="98"/>
    </row>
    <row r="21" spans="2:8" x14ac:dyDescent="0.3">
      <c r="B21" s="13" t="s">
        <v>29</v>
      </c>
      <c r="C21" s="145">
        <v>5.2190006163288896</v>
      </c>
      <c r="D21" s="145">
        <v>55.886229999999998</v>
      </c>
      <c r="E21" s="145">
        <v>22.977900000000002</v>
      </c>
      <c r="F21" s="20">
        <v>1.729000000000001</v>
      </c>
      <c r="G21" s="146">
        <v>0</v>
      </c>
      <c r="H21" s="98"/>
    </row>
    <row r="22" spans="2:8" x14ac:dyDescent="0.3">
      <c r="B22" s="13" t="s">
        <v>30</v>
      </c>
      <c r="C22" s="145">
        <v>5.7326682098966897</v>
      </c>
      <c r="D22" s="145">
        <v>56.209510000000002</v>
      </c>
      <c r="E22" s="145">
        <v>22.977900000000002</v>
      </c>
      <c r="F22" s="20">
        <v>0.21499999999999986</v>
      </c>
      <c r="G22" s="146">
        <v>0</v>
      </c>
      <c r="H22" s="98"/>
    </row>
    <row r="23" spans="2:8" x14ac:dyDescent="0.3">
      <c r="B23" s="13" t="s">
        <v>31</v>
      </c>
      <c r="C23" s="145">
        <v>5.2147676669725902</v>
      </c>
      <c r="D23" s="145">
        <v>56.569479999999999</v>
      </c>
      <c r="E23" s="145">
        <v>24.210460000000001</v>
      </c>
      <c r="F23" s="20">
        <v>0.67999999999999972</v>
      </c>
      <c r="G23" s="146">
        <v>0</v>
      </c>
      <c r="H23" s="98"/>
    </row>
    <row r="24" spans="2:8" x14ac:dyDescent="0.3">
      <c r="B24" s="13" t="s">
        <v>32</v>
      </c>
      <c r="C24" s="145">
        <v>5.6268691917988001</v>
      </c>
      <c r="D24" s="145">
        <v>56.849200000000003</v>
      </c>
      <c r="E24" s="145">
        <v>24.210460000000001</v>
      </c>
      <c r="F24" s="20">
        <v>1.2380000000000004</v>
      </c>
      <c r="G24" s="146">
        <v>0</v>
      </c>
      <c r="H24" s="98"/>
    </row>
    <row r="25" spans="2:8" x14ac:dyDescent="0.3">
      <c r="B25" s="13" t="s">
        <v>33</v>
      </c>
      <c r="C25" s="145">
        <v>5.3447137271732004</v>
      </c>
      <c r="D25" s="145">
        <v>57.225209999999997</v>
      </c>
      <c r="E25" s="145">
        <v>23.48556</v>
      </c>
      <c r="F25" s="20">
        <v>1.2909999999999995</v>
      </c>
      <c r="G25" s="146">
        <v>0</v>
      </c>
      <c r="H25" s="98"/>
    </row>
    <row r="26" spans="2:8" x14ac:dyDescent="0.3">
      <c r="B26" s="13" t="s">
        <v>34</v>
      </c>
      <c r="C26" s="145">
        <v>4.9296072081910696</v>
      </c>
      <c r="D26" s="145">
        <v>57.367359999999998</v>
      </c>
      <c r="E26" s="145">
        <v>23.48556</v>
      </c>
      <c r="F26" s="20">
        <v>0.47199999999999953</v>
      </c>
      <c r="G26" s="146">
        <v>0</v>
      </c>
      <c r="H26" s="98"/>
    </row>
    <row r="27" spans="2:8" x14ac:dyDescent="0.3">
      <c r="B27" s="13" t="s">
        <v>35</v>
      </c>
      <c r="C27" s="145">
        <v>5.6984735804400399</v>
      </c>
      <c r="D27" s="145">
        <v>57.727330000000002</v>
      </c>
      <c r="E27" s="145">
        <v>23.134540000000001</v>
      </c>
      <c r="F27" s="20">
        <v>0.47599999999999998</v>
      </c>
      <c r="G27" s="146">
        <v>0</v>
      </c>
      <c r="H27" s="98"/>
    </row>
    <row r="28" spans="2:8" x14ac:dyDescent="0.3">
      <c r="B28" s="13" t="s">
        <v>36</v>
      </c>
      <c r="C28" s="145">
        <v>5.3098385105846697</v>
      </c>
      <c r="D28" s="145">
        <v>58.293640000000003</v>
      </c>
      <c r="E28" s="145">
        <v>23.134540000000001</v>
      </c>
      <c r="F28" s="20">
        <v>1.1720000000000006</v>
      </c>
      <c r="G28" s="146">
        <v>0</v>
      </c>
      <c r="H28" s="98"/>
    </row>
    <row r="29" spans="2:8" x14ac:dyDescent="0.3">
      <c r="B29" s="13" t="s">
        <v>37</v>
      </c>
      <c r="C29" s="145">
        <v>5.3280311529899302</v>
      </c>
      <c r="D29" s="145">
        <v>59.378120000000003</v>
      </c>
      <c r="E29" s="145">
        <v>22.101949999999999</v>
      </c>
      <c r="F29" s="20">
        <v>0.26600000000000001</v>
      </c>
      <c r="G29" s="146">
        <v>0</v>
      </c>
      <c r="H29" s="98"/>
    </row>
    <row r="30" spans="2:8" x14ac:dyDescent="0.3">
      <c r="B30" s="13" t="s">
        <v>38</v>
      </c>
      <c r="C30" s="145">
        <v>6.07419003764194</v>
      </c>
      <c r="D30" s="145">
        <v>60.008629999999997</v>
      </c>
      <c r="E30" s="145">
        <v>22.101949999999999</v>
      </c>
      <c r="F30" s="20">
        <v>-1.5679999999999996</v>
      </c>
      <c r="G30" s="146">
        <v>0</v>
      </c>
      <c r="H30" s="98"/>
    </row>
    <row r="31" spans="2:8" x14ac:dyDescent="0.3">
      <c r="B31" s="13" t="s">
        <v>39</v>
      </c>
      <c r="C31" s="145">
        <v>5.9355184622088197</v>
      </c>
      <c r="D31" s="145">
        <v>60.69417</v>
      </c>
      <c r="E31" s="145">
        <v>23.6127</v>
      </c>
      <c r="F31" s="20">
        <v>-1.5860000000000003</v>
      </c>
      <c r="G31" s="146">
        <v>0</v>
      </c>
      <c r="H31" s="98"/>
    </row>
    <row r="32" spans="2:8" x14ac:dyDescent="0.3">
      <c r="B32" s="13" t="s">
        <v>40</v>
      </c>
      <c r="C32" s="145">
        <v>5.3079783364319697</v>
      </c>
      <c r="D32" s="145">
        <v>61.799289999999999</v>
      </c>
      <c r="E32" s="145">
        <v>23.6127</v>
      </c>
      <c r="F32" s="20">
        <v>-1.5659999999999989</v>
      </c>
      <c r="G32" s="146">
        <v>0</v>
      </c>
      <c r="H32" s="98"/>
    </row>
    <row r="33" spans="2:8" x14ac:dyDescent="0.3">
      <c r="B33" s="13" t="s">
        <v>41</v>
      </c>
      <c r="C33" s="145">
        <v>5.09067235641285</v>
      </c>
      <c r="D33" s="145">
        <v>63.108460000000001</v>
      </c>
      <c r="E33" s="145">
        <v>21.030639999999998</v>
      </c>
      <c r="F33" s="20">
        <v>-2.2300000000000004</v>
      </c>
      <c r="G33" s="146">
        <v>0</v>
      </c>
      <c r="H33" s="98"/>
    </row>
    <row r="34" spans="2:8" x14ac:dyDescent="0.3">
      <c r="B34" s="13" t="s">
        <v>42</v>
      </c>
      <c r="C34" s="145">
        <v>5.1259959961573802</v>
      </c>
      <c r="D34" s="145">
        <v>64.348849999999999</v>
      </c>
      <c r="E34" s="145">
        <v>21.030639999999998</v>
      </c>
      <c r="F34" s="20">
        <v>-3.1609999999999996</v>
      </c>
      <c r="G34" s="146">
        <v>0</v>
      </c>
      <c r="H34" s="98"/>
    </row>
    <row r="35" spans="2:8" x14ac:dyDescent="0.3">
      <c r="B35" s="13" t="s">
        <v>43</v>
      </c>
      <c r="C35" s="145">
        <v>3.8809356778548998</v>
      </c>
      <c r="D35" s="145">
        <v>66.127719999999997</v>
      </c>
      <c r="E35" s="145">
        <v>22.97204</v>
      </c>
      <c r="F35" s="20">
        <v>-2.359</v>
      </c>
      <c r="G35" s="146">
        <v>0</v>
      </c>
      <c r="H35" s="98"/>
    </row>
    <row r="36" spans="2:8" x14ac:dyDescent="0.3">
      <c r="B36" s="13" t="s">
        <v>44</v>
      </c>
      <c r="C36" s="145">
        <v>4.2944813531220101</v>
      </c>
      <c r="D36" s="145">
        <v>67.944410000000005</v>
      </c>
      <c r="E36" s="145">
        <v>22.460609999999999</v>
      </c>
      <c r="F36" s="20">
        <v>-1.9069999999999983</v>
      </c>
      <c r="G36" s="146">
        <v>1</v>
      </c>
      <c r="H36" s="98"/>
    </row>
    <row r="37" spans="2:8" x14ac:dyDescent="0.3">
      <c r="B37" s="13" t="s">
        <v>45</v>
      </c>
      <c r="C37" s="145">
        <v>3.3327326905823398</v>
      </c>
      <c r="D37" s="145">
        <v>70.197109999999995</v>
      </c>
      <c r="E37" s="145">
        <v>22.610959999999999</v>
      </c>
      <c r="F37" s="20">
        <v>-3.4580000000000002</v>
      </c>
      <c r="G37" s="146">
        <v>1</v>
      </c>
      <c r="H37" s="98"/>
    </row>
    <row r="38" spans="2:8" x14ac:dyDescent="0.3">
      <c r="B38" s="13" t="s">
        <v>46</v>
      </c>
      <c r="C38" s="145">
        <v>1.3090378070886199</v>
      </c>
      <c r="D38" s="145">
        <v>70.814790000000002</v>
      </c>
      <c r="E38" s="145">
        <v>22.15418</v>
      </c>
      <c r="F38" s="20">
        <v>-4.2869999999999999</v>
      </c>
      <c r="G38" s="146">
        <v>1</v>
      </c>
      <c r="H38" s="98"/>
    </row>
    <row r="39" spans="2:8" x14ac:dyDescent="0.3">
      <c r="B39" s="13" t="s">
        <v>47</v>
      </c>
      <c r="C39" s="145">
        <v>-0.68414928139554998</v>
      </c>
      <c r="D39" s="145">
        <v>71.977469999999997</v>
      </c>
      <c r="E39" s="145">
        <v>22.726590000000002</v>
      </c>
      <c r="F39" s="20">
        <v>6.2999999999998835E-2</v>
      </c>
      <c r="G39" s="146">
        <v>1</v>
      </c>
      <c r="H39" s="98"/>
    </row>
    <row r="40" spans="2:8" x14ac:dyDescent="0.3">
      <c r="B40" s="13" t="s">
        <v>48</v>
      </c>
      <c r="C40" s="145">
        <v>-2.2187557039313699</v>
      </c>
      <c r="D40" s="145">
        <v>73.467160000000007</v>
      </c>
      <c r="E40" s="145">
        <v>23.027480000000001</v>
      </c>
      <c r="F40" s="20">
        <v>1.6379999999999999</v>
      </c>
      <c r="G40" s="146">
        <v>1</v>
      </c>
      <c r="H40" s="98"/>
    </row>
    <row r="41" spans="2:8" x14ac:dyDescent="0.3">
      <c r="B41" s="13" t="s">
        <v>49</v>
      </c>
      <c r="C41" s="145">
        <v>-2.2256543699186202</v>
      </c>
      <c r="D41" s="145">
        <v>74.666179999999997</v>
      </c>
      <c r="E41" s="145">
        <v>24.227170000000001</v>
      </c>
      <c r="F41" s="20">
        <v>2.2009999999999996</v>
      </c>
      <c r="G41" s="146">
        <v>1</v>
      </c>
      <c r="H41" s="98"/>
    </row>
    <row r="42" spans="2:8" x14ac:dyDescent="0.3">
      <c r="B42" s="13" t="s">
        <v>50</v>
      </c>
      <c r="C42" s="145">
        <v>-1.01014986652686</v>
      </c>
      <c r="D42" s="145">
        <v>74.956860000000006</v>
      </c>
      <c r="E42" s="145">
        <v>24.760159999999999</v>
      </c>
      <c r="F42" s="20">
        <v>2.2859999999999996</v>
      </c>
      <c r="G42" s="146">
        <v>0</v>
      </c>
      <c r="H42" s="98"/>
    </row>
    <row r="43" spans="2:8" x14ac:dyDescent="0.3">
      <c r="B43" s="13" t="s">
        <v>51</v>
      </c>
      <c r="C43" s="145">
        <v>1.6987643619201001</v>
      </c>
      <c r="D43" s="145">
        <v>75.828869999999995</v>
      </c>
      <c r="E43" s="145">
        <v>24.76651</v>
      </c>
      <c r="F43" s="20">
        <v>2.2959999999999994</v>
      </c>
      <c r="G43" s="146">
        <v>0</v>
      </c>
      <c r="H43" s="98"/>
    </row>
    <row r="44" spans="2:8" x14ac:dyDescent="0.3">
      <c r="B44" s="13" t="s">
        <v>52</v>
      </c>
      <c r="C44" s="145">
        <v>2.7451932069910701</v>
      </c>
      <c r="D44" s="145">
        <v>76.555539999999993</v>
      </c>
      <c r="E44" s="145">
        <v>24.88889</v>
      </c>
      <c r="F44" s="20">
        <v>2.6080000000000005</v>
      </c>
      <c r="G44" s="146">
        <v>0</v>
      </c>
      <c r="H44" s="98"/>
    </row>
    <row r="45" spans="2:8" x14ac:dyDescent="0.3">
      <c r="B45" s="13" t="s">
        <v>53</v>
      </c>
      <c r="C45" s="145">
        <v>3.6470986931903702</v>
      </c>
      <c r="D45" s="145">
        <v>77.173230000000004</v>
      </c>
      <c r="E45" s="145">
        <v>25.215879999999999</v>
      </c>
      <c r="F45" s="20">
        <v>2.2160000000000011</v>
      </c>
      <c r="G45" s="146">
        <v>0</v>
      </c>
      <c r="H45" s="98"/>
    </row>
    <row r="46" spans="2:8" x14ac:dyDescent="0.3">
      <c r="B46" s="13" t="s">
        <v>54</v>
      </c>
      <c r="C46" s="145">
        <v>4.0620586729483499</v>
      </c>
      <c r="D46" s="145">
        <v>77.500230000000002</v>
      </c>
      <c r="E46" s="145">
        <v>24.61139</v>
      </c>
      <c r="F46" s="20">
        <v>2.9220000000000006</v>
      </c>
      <c r="G46" s="146">
        <v>0</v>
      </c>
      <c r="H46" s="98"/>
    </row>
    <row r="47" spans="2:8" x14ac:dyDescent="0.3">
      <c r="B47" s="13" t="s">
        <v>55</v>
      </c>
      <c r="C47" s="145">
        <v>3.8685762776755799</v>
      </c>
      <c r="D47" s="145">
        <v>78.662909999999997</v>
      </c>
      <c r="E47" s="145">
        <v>24.566269999999999</v>
      </c>
      <c r="F47" s="20">
        <v>3.5570000000000004</v>
      </c>
      <c r="G47" s="146">
        <v>0</v>
      </c>
      <c r="H47" s="98"/>
    </row>
    <row r="48" spans="2:8" x14ac:dyDescent="0.3">
      <c r="B48" s="13" t="s">
        <v>56</v>
      </c>
      <c r="C48" s="145">
        <v>3.7578887742051701</v>
      </c>
      <c r="D48" s="145">
        <v>80.11627</v>
      </c>
      <c r="E48" s="145">
        <v>25.372219999999999</v>
      </c>
      <c r="F48" s="20">
        <v>3.2150000000000007</v>
      </c>
      <c r="G48" s="146">
        <v>0</v>
      </c>
      <c r="H48" s="98"/>
    </row>
    <row r="49" spans="2:8" x14ac:dyDescent="0.3">
      <c r="B49" s="13" t="s">
        <v>57</v>
      </c>
      <c r="C49" s="145">
        <v>2.9230972867128799</v>
      </c>
      <c r="D49" s="145">
        <v>81.351619999999997</v>
      </c>
      <c r="E49" s="145">
        <v>24.755330000000001</v>
      </c>
      <c r="F49" s="20">
        <v>3.2859999999999996</v>
      </c>
      <c r="G49" s="146">
        <v>0</v>
      </c>
      <c r="H49" s="98"/>
    </row>
    <row r="50" spans="2:8" x14ac:dyDescent="0.3">
      <c r="B50" s="13" t="s">
        <v>58</v>
      </c>
      <c r="C50" s="145">
        <v>2.6098658401458699</v>
      </c>
      <c r="D50" s="145">
        <v>82.332629999999995</v>
      </c>
      <c r="E50" s="145">
        <v>24.445810000000002</v>
      </c>
      <c r="F50" s="20">
        <v>2.8569999999999993</v>
      </c>
      <c r="G50" s="146">
        <v>0</v>
      </c>
      <c r="H50" s="98"/>
    </row>
    <row r="51" spans="2:8" x14ac:dyDescent="0.3">
      <c r="B51" s="13" t="s">
        <v>59</v>
      </c>
      <c r="C51" s="145">
        <v>2.05044681385067</v>
      </c>
      <c r="D51" s="145">
        <v>83.531649999999999</v>
      </c>
      <c r="E51" s="145">
        <v>24.741160000000001</v>
      </c>
      <c r="F51" s="20">
        <v>2.6709999999999994</v>
      </c>
      <c r="G51" s="146">
        <v>0</v>
      </c>
      <c r="H51" s="98"/>
    </row>
    <row r="52" spans="2:8" x14ac:dyDescent="0.3">
      <c r="B52" s="13" t="s">
        <v>60</v>
      </c>
      <c r="C52" s="145">
        <v>2.3779336673455398</v>
      </c>
      <c r="D52" s="145">
        <v>84.803340000000006</v>
      </c>
      <c r="E52" s="145">
        <v>24.587589999999999</v>
      </c>
      <c r="F52" s="20">
        <v>2.0839999999999996</v>
      </c>
      <c r="G52" s="146">
        <v>0</v>
      </c>
      <c r="H52" s="98"/>
    </row>
    <row r="53" spans="2:8" x14ac:dyDescent="0.3">
      <c r="B53" s="13" t="s">
        <v>61</v>
      </c>
      <c r="C53" s="145">
        <v>2.3787585731976799</v>
      </c>
      <c r="D53" s="145">
        <v>85.56635</v>
      </c>
      <c r="E53" s="145">
        <v>24.96096</v>
      </c>
      <c r="F53" s="20">
        <v>2.2720000000000002</v>
      </c>
      <c r="G53" s="146">
        <v>0</v>
      </c>
      <c r="H53" s="98"/>
    </row>
    <row r="54" spans="2:8" x14ac:dyDescent="0.3">
      <c r="B54" s="13" t="s">
        <v>62</v>
      </c>
      <c r="C54" s="145">
        <v>2.0466235693777599</v>
      </c>
      <c r="D54" s="145">
        <v>87.019710000000003</v>
      </c>
      <c r="E54" s="145">
        <v>25.184380000000001</v>
      </c>
      <c r="F54" s="20">
        <v>2.0180000000000007</v>
      </c>
      <c r="G54" s="146">
        <v>0</v>
      </c>
      <c r="H54" s="98"/>
    </row>
    <row r="55" spans="2:8" x14ac:dyDescent="0.3">
      <c r="B55" s="13" t="s">
        <v>63</v>
      </c>
      <c r="C55" s="145">
        <v>2.0608133227575398</v>
      </c>
      <c r="D55" s="145">
        <v>88.400400000000005</v>
      </c>
      <c r="E55" s="145">
        <v>24.74419</v>
      </c>
      <c r="F55" s="20">
        <v>1.9530000000000003</v>
      </c>
      <c r="G55" s="146">
        <v>0</v>
      </c>
      <c r="H55" s="98"/>
    </row>
    <row r="56" spans="2:8" x14ac:dyDescent="0.3">
      <c r="B56" s="13" t="s">
        <v>64</v>
      </c>
      <c r="C56" s="145">
        <v>2.2251553625228002</v>
      </c>
      <c r="D56" s="145">
        <v>89.563090000000003</v>
      </c>
      <c r="E56" s="145">
        <v>25.088290000000001</v>
      </c>
      <c r="F56" s="20">
        <v>2.6680000000000001</v>
      </c>
      <c r="G56" s="146">
        <v>0</v>
      </c>
      <c r="H56" s="98"/>
    </row>
    <row r="57" spans="2:8" x14ac:dyDescent="0.3">
      <c r="B57" s="13" t="s">
        <v>65</v>
      </c>
      <c r="C57" s="145">
        <v>2.3882603738557902</v>
      </c>
      <c r="D57" s="145">
        <v>90.943770000000001</v>
      </c>
      <c r="E57" s="145">
        <v>24.286619999999999</v>
      </c>
      <c r="F57" s="20">
        <v>2.6649999999999991</v>
      </c>
      <c r="G57" s="146">
        <v>0</v>
      </c>
      <c r="H57" s="98"/>
    </row>
    <row r="58" spans="2:8" x14ac:dyDescent="0.3">
      <c r="B58" s="13" t="s">
        <v>66</v>
      </c>
      <c r="C58" s="145">
        <v>3.2574316185312302</v>
      </c>
      <c r="D58" s="145">
        <v>91.706789999999998</v>
      </c>
      <c r="E58" s="145">
        <v>24.833110000000001</v>
      </c>
      <c r="F58" s="20">
        <v>1.3850000000000007</v>
      </c>
      <c r="G58" s="146">
        <v>0</v>
      </c>
      <c r="H58" s="98"/>
    </row>
    <row r="59" spans="2:8" x14ac:dyDescent="0.3">
      <c r="B59" s="13" t="s">
        <v>67</v>
      </c>
      <c r="C59" s="145">
        <v>2.4305368412629602</v>
      </c>
      <c r="D59" s="145">
        <v>93.596149999999994</v>
      </c>
      <c r="E59" s="145">
        <v>24.892379999999999</v>
      </c>
      <c r="F59" s="20">
        <v>0.94799999999999951</v>
      </c>
      <c r="G59" s="146">
        <v>0</v>
      </c>
      <c r="H59" s="98"/>
    </row>
    <row r="60" spans="2:8" x14ac:dyDescent="0.3">
      <c r="B60" s="13" t="s">
        <v>68</v>
      </c>
      <c r="C60" s="145">
        <v>1.60350390834392</v>
      </c>
      <c r="D60" s="145">
        <v>95.485510000000005</v>
      </c>
      <c r="E60" s="145">
        <v>25.26172</v>
      </c>
      <c r="F60" s="20">
        <v>1.1150000000000002</v>
      </c>
      <c r="G60" s="146">
        <v>0</v>
      </c>
      <c r="H60" s="98"/>
    </row>
    <row r="61" spans="2:8" x14ac:dyDescent="0.3">
      <c r="B61" s="13" t="s">
        <v>69</v>
      </c>
      <c r="C61" s="145">
        <v>1.7839239223599599</v>
      </c>
      <c r="D61" s="145">
        <v>96.720860000000002</v>
      </c>
      <c r="E61" s="145">
        <v>25.197839999999999</v>
      </c>
      <c r="F61" s="20">
        <v>1.468</v>
      </c>
      <c r="G61" s="146">
        <v>0</v>
      </c>
      <c r="H61" s="98"/>
    </row>
    <row r="62" spans="2:8" x14ac:dyDescent="0.3">
      <c r="B62" s="13" t="s">
        <v>70</v>
      </c>
      <c r="C62" s="145">
        <v>1.58105268658478</v>
      </c>
      <c r="D62" s="145">
        <v>96.938869999999994</v>
      </c>
      <c r="E62" s="145">
        <v>24.964269999999999</v>
      </c>
      <c r="F62" s="20">
        <v>1.4320000000000004</v>
      </c>
      <c r="G62" s="146">
        <v>0</v>
      </c>
      <c r="H62" s="98"/>
    </row>
    <row r="63" spans="2:8" x14ac:dyDescent="0.3">
      <c r="B63" s="13" t="s">
        <v>71</v>
      </c>
      <c r="C63" s="145">
        <v>2.41250760902158</v>
      </c>
      <c r="D63" s="145">
        <v>97.520210000000006</v>
      </c>
      <c r="E63" s="145">
        <v>26.069140000000001</v>
      </c>
      <c r="F63" s="20">
        <v>1.4779999999999998</v>
      </c>
      <c r="G63" s="146">
        <v>1</v>
      </c>
      <c r="H63" s="98"/>
    </row>
    <row r="64" spans="2:8" x14ac:dyDescent="0.3">
      <c r="B64" s="13" t="s">
        <v>72</v>
      </c>
      <c r="C64" s="145">
        <v>1.5590904728147299</v>
      </c>
      <c r="D64" s="145">
        <v>99.772909999999996</v>
      </c>
      <c r="E64" s="145">
        <v>24.85295</v>
      </c>
      <c r="F64" s="20">
        <v>1.6639999999999997</v>
      </c>
      <c r="G64" s="146">
        <v>1</v>
      </c>
      <c r="H64" s="98"/>
    </row>
    <row r="65" spans="2:12" x14ac:dyDescent="0.3">
      <c r="B65" s="13" t="s">
        <v>73</v>
      </c>
      <c r="C65" s="145">
        <v>0.90565729636591796</v>
      </c>
      <c r="D65" s="145">
        <v>101.1173</v>
      </c>
      <c r="E65" s="145">
        <v>25.28285</v>
      </c>
      <c r="F65" s="20">
        <v>1.7880000000000003</v>
      </c>
      <c r="G65" s="146">
        <v>1</v>
      </c>
      <c r="H65" s="98"/>
    </row>
    <row r="66" spans="2:12" x14ac:dyDescent="0.3">
      <c r="B66" s="13" t="s">
        <v>74</v>
      </c>
      <c r="C66" s="145">
        <v>-7.5539634643242495E-2</v>
      </c>
      <c r="D66" s="145">
        <v>101.5896</v>
      </c>
      <c r="E66" s="145">
        <v>25.177720000000001</v>
      </c>
      <c r="F66" s="20">
        <v>1.4369999999999994</v>
      </c>
      <c r="G66" s="146">
        <v>1</v>
      </c>
      <c r="H66" s="98"/>
    </row>
    <row r="67" spans="2:12" x14ac:dyDescent="0.3">
      <c r="B67" s="13" t="s">
        <v>75</v>
      </c>
      <c r="C67" s="145">
        <v>-0.742855509095522</v>
      </c>
      <c r="D67" s="145">
        <v>103.91500000000001</v>
      </c>
      <c r="E67" s="145">
        <v>26.44276</v>
      </c>
      <c r="F67" s="20">
        <v>1.2519999999999989</v>
      </c>
      <c r="G67" s="146">
        <v>1</v>
      </c>
      <c r="H67" s="98"/>
    </row>
    <row r="68" spans="2:12" x14ac:dyDescent="0.3">
      <c r="B68" s="13" t="s">
        <v>76</v>
      </c>
      <c r="C68" s="145">
        <v>0.63506248370532703</v>
      </c>
      <c r="D68" s="145">
        <v>106.27670000000001</v>
      </c>
      <c r="E68" s="145">
        <v>26.394950000000001</v>
      </c>
      <c r="F68" s="20">
        <v>1.5209999999999999</v>
      </c>
      <c r="G68" s="146">
        <v>1</v>
      </c>
      <c r="H68" s="98"/>
    </row>
    <row r="69" spans="2:12" x14ac:dyDescent="0.3">
      <c r="B69" s="13" t="s">
        <v>77</v>
      </c>
      <c r="C69" s="145">
        <v>0.86978783420917305</v>
      </c>
      <c r="D69" s="145">
        <v>107.5847</v>
      </c>
      <c r="E69" s="145">
        <v>26.82056</v>
      </c>
      <c r="F69" s="20">
        <v>0.9740000000000002</v>
      </c>
      <c r="G69" s="146">
        <v>1</v>
      </c>
      <c r="H69" s="98"/>
    </row>
    <row r="70" spans="2:12" x14ac:dyDescent="0.3">
      <c r="B70" s="13" t="s">
        <v>78</v>
      </c>
      <c r="C70" s="145">
        <v>0.84065460666969405</v>
      </c>
      <c r="D70" s="145">
        <v>108.60209999999999</v>
      </c>
      <c r="E70" s="145">
        <v>27.184950000000001</v>
      </c>
      <c r="F70" s="20">
        <v>0.58400000000000141</v>
      </c>
      <c r="G70" s="146">
        <v>1</v>
      </c>
      <c r="H70" s="98"/>
      <c r="L70" s="131"/>
    </row>
    <row r="71" spans="2:12" x14ac:dyDescent="0.3">
      <c r="B71" s="13" t="s">
        <v>79</v>
      </c>
      <c r="C71" s="145">
        <v>1.02372540662427</v>
      </c>
      <c r="D71" s="145">
        <v>110.6367</v>
      </c>
      <c r="E71" s="145">
        <v>27.40849</v>
      </c>
      <c r="F71" s="147">
        <v>1.2279999999999998</v>
      </c>
      <c r="G71" s="146">
        <v>0</v>
      </c>
      <c r="H71" s="133">
        <f t="shared" ref="H71:H82" si="0">$K$2+$K$3*F70+$K$4*G67+$K$5*C70</f>
        <v>1.0893662356168514</v>
      </c>
    </row>
    <row r="72" spans="2:12" x14ac:dyDescent="0.3">
      <c r="B72" s="13" t="s">
        <v>80</v>
      </c>
      <c r="C72" s="145">
        <v>0.96574408864342698</v>
      </c>
      <c r="D72" s="145">
        <v>111.79940000000001</v>
      </c>
      <c r="E72" s="145">
        <v>27.53079</v>
      </c>
      <c r="F72" s="147">
        <v>2.4759999999999991</v>
      </c>
      <c r="G72" s="146">
        <v>0</v>
      </c>
      <c r="H72" s="133">
        <f t="shared" si="0"/>
        <v>1.4139854526145657</v>
      </c>
    </row>
    <row r="73" spans="2:12" x14ac:dyDescent="0.3">
      <c r="B73" s="13" t="s">
        <v>81</v>
      </c>
      <c r="C73" s="145">
        <v>1.4382738637114201</v>
      </c>
      <c r="D73" s="145">
        <v>112.5261</v>
      </c>
      <c r="E73" s="145">
        <v>27.49483</v>
      </c>
      <c r="F73" s="147">
        <v>1.8599999999999994</v>
      </c>
      <c r="G73" s="146">
        <v>0</v>
      </c>
      <c r="H73" s="133">
        <f t="shared" si="0"/>
        <v>1.6043078255075194</v>
      </c>
    </row>
    <row r="74" spans="2:12" x14ac:dyDescent="0.3">
      <c r="B74" s="13" t="s">
        <v>82</v>
      </c>
      <c r="C74" s="145">
        <v>2.2250560833173099</v>
      </c>
      <c r="D74" s="145">
        <v>113.50709999999999</v>
      </c>
      <c r="E74" s="145">
        <v>27.40184</v>
      </c>
      <c r="F74" s="147">
        <v>2.3910000000000009</v>
      </c>
      <c r="G74" s="146">
        <v>0</v>
      </c>
      <c r="H74" s="133">
        <f t="shared" si="0"/>
        <v>1.9822416057559207</v>
      </c>
    </row>
    <row r="75" spans="2:12" x14ac:dyDescent="0.3">
      <c r="B75" s="13" t="s">
        <v>83</v>
      </c>
      <c r="C75" s="145">
        <v>1.59209975731</v>
      </c>
      <c r="D75" s="145">
        <v>114.99679999999999</v>
      </c>
      <c r="E75" s="145">
        <v>26.453589999999998</v>
      </c>
      <c r="F75" s="20">
        <v>1.9979999999999993</v>
      </c>
      <c r="G75" s="146">
        <v>1</v>
      </c>
      <c r="H75" s="133">
        <f t="shared" si="0"/>
        <v>2.1659606992858835</v>
      </c>
    </row>
    <row r="76" spans="2:12" x14ac:dyDescent="0.3">
      <c r="B76" s="13" t="s">
        <v>84</v>
      </c>
      <c r="C76" s="145">
        <v>0.72250325473483001</v>
      </c>
      <c r="D76" s="145">
        <v>116.6318</v>
      </c>
      <c r="E76" s="145">
        <v>26.984210000000001</v>
      </c>
      <c r="F76" s="20">
        <v>2.9429999999999996</v>
      </c>
      <c r="G76" s="146">
        <v>1</v>
      </c>
      <c r="H76" s="133">
        <f t="shared" si="0"/>
        <v>1.4137893055217432</v>
      </c>
    </row>
    <row r="77" spans="2:12" x14ac:dyDescent="0.3">
      <c r="B77" s="13" t="s">
        <v>85</v>
      </c>
      <c r="C77" s="145">
        <v>0.67920246128847594</v>
      </c>
      <c r="D77" s="145">
        <v>118.0489</v>
      </c>
      <c r="E77" s="145">
        <v>27.248010000000001</v>
      </c>
      <c r="F77" s="20">
        <v>2.9970000000000008</v>
      </c>
      <c r="G77" s="146">
        <v>1</v>
      </c>
      <c r="H77" s="133">
        <f t="shared" si="0"/>
        <v>0.68019673126685043</v>
      </c>
    </row>
    <row r="78" spans="2:12" x14ac:dyDescent="0.3">
      <c r="B78" s="13" t="s">
        <v>86</v>
      </c>
      <c r="C78" s="145">
        <v>0.17041621305603499</v>
      </c>
      <c r="D78" s="145">
        <v>118.9936</v>
      </c>
      <c r="E78" s="145">
        <v>27.811229999999998</v>
      </c>
      <c r="F78" s="20">
        <v>1.9700000000000006</v>
      </c>
      <c r="G78" s="146">
        <v>1</v>
      </c>
      <c r="H78" s="133">
        <f t="shared" si="0"/>
        <v>0.64507015633734355</v>
      </c>
    </row>
    <row r="79" spans="2:12" x14ac:dyDescent="0.3">
      <c r="B79" s="13" t="s">
        <v>87</v>
      </c>
      <c r="C79" s="145">
        <v>4.8510242568214998E-2</v>
      </c>
      <c r="D79" s="145">
        <v>119.7929</v>
      </c>
      <c r="E79" s="145">
        <v>27.261050000000001</v>
      </c>
      <c r="F79" s="20">
        <v>1.6819999999999995</v>
      </c>
      <c r="G79" s="146">
        <v>1</v>
      </c>
      <c r="H79" s="133">
        <f t="shared" si="0"/>
        <v>0.65672294239749995</v>
      </c>
    </row>
    <row r="80" spans="2:12" x14ac:dyDescent="0.3">
      <c r="B80" s="13" t="s">
        <v>88</v>
      </c>
      <c r="C80" s="145">
        <v>0.99811916442937898</v>
      </c>
      <c r="D80" s="145">
        <v>121.79130000000001</v>
      </c>
      <c r="E80" s="145">
        <v>28.756920000000001</v>
      </c>
      <c r="F80" s="20">
        <v>2.581999999999999</v>
      </c>
      <c r="G80" s="146">
        <v>1</v>
      </c>
      <c r="H80" s="133">
        <f t="shared" si="0"/>
        <v>0.46899376129879955</v>
      </c>
    </row>
    <row r="81" spans="2:8" x14ac:dyDescent="0.3">
      <c r="B81" s="13" t="s">
        <v>89</v>
      </c>
      <c r="C81" s="145">
        <v>0.13660377497987</v>
      </c>
      <c r="D81" s="145">
        <v>122.9539</v>
      </c>
      <c r="E81" s="145">
        <v>28.887630000000001</v>
      </c>
      <c r="F81" s="20">
        <v>2.274</v>
      </c>
      <c r="G81" s="146">
        <v>1</v>
      </c>
      <c r="H81" s="133">
        <f t="shared" si="0"/>
        <v>1.6601224971926074</v>
      </c>
    </row>
    <row r="82" spans="2:8" x14ac:dyDescent="0.3">
      <c r="B82" s="13" t="s">
        <v>90</v>
      </c>
      <c r="C82" s="145">
        <v>-0.56462432408112895</v>
      </c>
      <c r="D82" s="145">
        <v>123.46259999999999</v>
      </c>
      <c r="E82" s="145">
        <v>29.816559999999999</v>
      </c>
      <c r="F82" s="20">
        <v>1.7750000000000004</v>
      </c>
      <c r="G82" s="146">
        <v>1</v>
      </c>
      <c r="H82" s="133">
        <f t="shared" si="0"/>
        <v>0.68215444178472684</v>
      </c>
    </row>
    <row r="83" spans="2:8" x14ac:dyDescent="0.3"/>
  </sheetData>
  <hyperlinks>
    <hyperlink ref="A1" location="'Title Page'!A1" display="'Title Page'!A1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XFC75"/>
  <sheetViews>
    <sheetView showGridLines="0" zoomScaleNormal="100" workbookViewId="0">
      <pane xSplit="2" ySplit="1" topLeftCell="C2" activePane="bottomRight" state="frozen"/>
      <selection activeCell="F20" sqref="F20"/>
      <selection pane="topRight" activeCell="F20" sqref="F20"/>
      <selection pane="bottomLeft" activeCell="F20" sqref="F20"/>
      <selection pane="bottomRight" activeCell="S14" sqref="S14"/>
    </sheetView>
  </sheetViews>
  <sheetFormatPr defaultColWidth="0" defaultRowHeight="15.05" zeroHeight="1" x14ac:dyDescent="0.3"/>
  <cols>
    <col min="1" max="1" width="8.88671875" style="2" customWidth="1"/>
    <col min="2" max="2" width="11.109375" customWidth="1"/>
    <col min="3" max="3" width="21.6640625" style="2" customWidth="1"/>
    <col min="4" max="4" width="30" style="2" customWidth="1"/>
    <col min="5" max="5" width="19.88671875" style="2" customWidth="1"/>
    <col min="6" max="6" width="19.6640625" style="16" bestFit="1" customWidth="1"/>
    <col min="7" max="7" width="15.33203125" style="16" customWidth="1"/>
    <col min="8" max="8" width="14.88671875" style="16" customWidth="1"/>
    <col min="9" max="9" width="17.33203125" style="2" customWidth="1"/>
    <col min="10" max="10" width="8.88671875" customWidth="1"/>
    <col min="11" max="11" width="21.44140625" style="2" customWidth="1"/>
    <col min="12" max="12" width="18.88671875" style="2" bestFit="1" customWidth="1"/>
    <col min="13" max="13" width="7.21875" style="2" customWidth="1"/>
    <col min="14" max="14" width="8.21875" bestFit="1" customWidth="1"/>
    <col min="15" max="15" width="8.77734375" bestFit="1" customWidth="1"/>
    <col min="16" max="16" width="8.6640625" bestFit="1" customWidth="1"/>
    <col min="17" max="17" width="8.88671875" style="2" customWidth="1"/>
    <col min="18" max="18" width="18.109375" style="2" bestFit="1" customWidth="1"/>
    <col min="19" max="19" width="18.88671875" style="2" bestFit="1" customWidth="1"/>
    <col min="20" max="20" width="9.5546875" style="2" bestFit="1" customWidth="1"/>
    <col min="21" max="21" width="9.88671875" style="2" customWidth="1"/>
    <col min="22" max="22" width="12.77734375" style="2" bestFit="1" customWidth="1"/>
    <col min="23" max="23" width="15.88671875" style="2" customWidth="1"/>
    <col min="24" max="24" width="10.77734375" style="2" bestFit="1" customWidth="1"/>
    <col min="25" max="25" width="10.5546875" style="2" bestFit="1" customWidth="1"/>
    <col min="26" max="26" width="10" style="2" customWidth="1"/>
    <col min="27" max="27" width="8.88671875" style="2" customWidth="1"/>
    <col min="28" max="16383" width="8.88671875" style="2" hidden="1"/>
    <col min="16384" max="16384" width="5.21875" style="2" hidden="1"/>
  </cols>
  <sheetData>
    <row r="1" spans="1:26" customFormat="1" ht="45.7" thickBot="1" x14ac:dyDescent="0.35">
      <c r="A1" s="170" t="s">
        <v>184</v>
      </c>
      <c r="B1" s="170" t="s">
        <v>0</v>
      </c>
      <c r="C1" s="69" t="s">
        <v>93</v>
      </c>
      <c r="D1" s="122" t="s">
        <v>140</v>
      </c>
      <c r="E1" s="171" t="s">
        <v>142</v>
      </c>
      <c r="F1" s="172" t="s">
        <v>100</v>
      </c>
      <c r="G1" s="53" t="s">
        <v>116</v>
      </c>
      <c r="H1" s="53" t="s">
        <v>143</v>
      </c>
      <c r="I1" s="55" t="s">
        <v>120</v>
      </c>
      <c r="K1" s="2"/>
      <c r="L1" s="2"/>
      <c r="M1" s="2"/>
      <c r="Q1" s="2"/>
      <c r="R1" s="2"/>
      <c r="S1" s="2"/>
      <c r="T1" s="2"/>
      <c r="U1" s="2"/>
      <c r="V1" s="2"/>
      <c r="W1" s="2"/>
      <c r="X1" s="2"/>
      <c r="Y1" s="2"/>
      <c r="Z1" s="179"/>
    </row>
    <row r="2" spans="1:26" customFormat="1" ht="47" x14ac:dyDescent="0.3">
      <c r="B2" s="56" t="s">
        <v>109</v>
      </c>
      <c r="C2" s="36" t="s">
        <v>139</v>
      </c>
      <c r="D2" s="36" t="s">
        <v>111</v>
      </c>
      <c r="E2" s="37" t="s">
        <v>141</v>
      </c>
      <c r="F2" s="37" t="s">
        <v>114</v>
      </c>
      <c r="G2" s="36" t="s">
        <v>117</v>
      </c>
      <c r="H2" s="36" t="s">
        <v>117</v>
      </c>
      <c r="I2" s="57" t="s">
        <v>117</v>
      </c>
      <c r="K2" s="2"/>
      <c r="L2" s="68" t="s">
        <v>104</v>
      </c>
      <c r="M2" s="69" t="s">
        <v>94</v>
      </c>
      <c r="N2" s="69" t="s">
        <v>95</v>
      </c>
      <c r="O2" s="69" t="s">
        <v>96</v>
      </c>
      <c r="P2" s="69" t="s">
        <v>97</v>
      </c>
      <c r="Q2" s="70" t="s">
        <v>98</v>
      </c>
      <c r="S2" s="115" t="str">
        <f>M2</f>
        <v>Mean</v>
      </c>
      <c r="T2" s="85" t="s">
        <v>105</v>
      </c>
      <c r="U2" s="85" t="s">
        <v>106</v>
      </c>
      <c r="V2" s="85" t="s">
        <v>99</v>
      </c>
      <c r="W2" s="85" t="s">
        <v>100</v>
      </c>
      <c r="X2" s="85" t="s">
        <v>102</v>
      </c>
      <c r="Y2" s="85" t="s">
        <v>101</v>
      </c>
      <c r="Z2" s="86" t="s">
        <v>121</v>
      </c>
    </row>
    <row r="3" spans="1:26" customFormat="1" ht="15.65" x14ac:dyDescent="0.3">
      <c r="B3" s="123" t="s">
        <v>19</v>
      </c>
      <c r="C3" s="10">
        <v>5.8000000000000007</v>
      </c>
      <c r="D3" s="11">
        <v>0</v>
      </c>
      <c r="E3" s="10">
        <v>-1.1000000000000001</v>
      </c>
      <c r="F3" s="18" t="s">
        <v>108</v>
      </c>
      <c r="G3" s="30">
        <v>12.37</v>
      </c>
      <c r="H3" s="30">
        <v>8.9600000000000009</v>
      </c>
      <c r="I3" s="173">
        <v>-3.4099999999999984</v>
      </c>
      <c r="K3" s="2"/>
      <c r="L3" s="108" t="s">
        <v>122</v>
      </c>
      <c r="M3" s="22">
        <f>AVERAGE(C3:C74)</f>
        <v>2.1402777777777775</v>
      </c>
      <c r="N3" s="23">
        <f>_xlfn.STDEV.S(C3:C74)/SQRT(COUNT(C3:C74))</f>
        <v>0.84609861290691046</v>
      </c>
      <c r="O3" s="22">
        <f>_xlfn.STDEV.S(C3:C74)</f>
        <v>7.1793848008680969</v>
      </c>
      <c r="P3" s="22">
        <f>MIN(C3:C74)</f>
        <v>-19.600000000000001</v>
      </c>
      <c r="Q3" s="110">
        <f>MAX(C3:C74)</f>
        <v>14.000000000000002</v>
      </c>
      <c r="S3" s="108" t="s">
        <v>105</v>
      </c>
      <c r="T3" s="9">
        <f>CORREL(C3:C74,C3:C74)</f>
        <v>1</v>
      </c>
      <c r="U3" s="9"/>
      <c r="V3" s="9"/>
      <c r="W3" s="9"/>
      <c r="X3" s="26"/>
      <c r="Y3" s="26"/>
      <c r="Z3" s="116"/>
    </row>
    <row r="4" spans="1:26" customFormat="1" ht="15.65" x14ac:dyDescent="0.3">
      <c r="B4" s="123" t="s">
        <v>20</v>
      </c>
      <c r="C4" s="10">
        <v>4.8</v>
      </c>
      <c r="D4" s="11">
        <v>0</v>
      </c>
      <c r="E4" s="10">
        <v>-1.8</v>
      </c>
      <c r="F4" s="18" t="s">
        <v>108</v>
      </c>
      <c r="G4" s="30">
        <v>11.866666666666699</v>
      </c>
      <c r="H4" s="30">
        <v>8.9600000000000009</v>
      </c>
      <c r="I4" s="173">
        <v>-2.9066666666666983</v>
      </c>
      <c r="K4" s="2"/>
      <c r="L4" s="108" t="s">
        <v>99</v>
      </c>
      <c r="M4" s="22">
        <f>AVERAGE(E3:E74)</f>
        <v>7.7930555555555543</v>
      </c>
      <c r="N4" s="23">
        <f>_xlfn.STDEV.S(E3:E74)/SQRT(COUNT(E3:E74))</f>
        <v>1.0746315858655662</v>
      </c>
      <c r="O4" s="22">
        <f>_xlfn.STDEV.S(E3:E74)</f>
        <v>9.1185513797135442</v>
      </c>
      <c r="P4" s="22">
        <f>MIN(E3:E74)</f>
        <v>-3.3</v>
      </c>
      <c r="Q4" s="110">
        <f>MAX(E3:E74)</f>
        <v>43.3</v>
      </c>
      <c r="S4" s="83" t="s">
        <v>106</v>
      </c>
      <c r="T4" s="26">
        <f>CORREL(C3:C74,D3:D74)</f>
        <v>-0.75093683152039703</v>
      </c>
      <c r="U4" s="9">
        <f>CORREL(D3:D90,D3:D90)</f>
        <v>1</v>
      </c>
      <c r="V4" s="9"/>
      <c r="W4" s="9"/>
      <c r="X4" s="26"/>
      <c r="Y4" s="26"/>
      <c r="Z4" s="116"/>
    </row>
    <row r="5" spans="1:26" customFormat="1" ht="15.65" x14ac:dyDescent="0.3">
      <c r="B5" s="123" t="s">
        <v>21</v>
      </c>
      <c r="C5" s="10">
        <v>4.9000000000000004</v>
      </c>
      <c r="D5" s="11">
        <v>0</v>
      </c>
      <c r="E5" s="10">
        <v>-3.3</v>
      </c>
      <c r="F5" s="18" t="s">
        <v>108</v>
      </c>
      <c r="G5" s="30">
        <v>13.324999999999999</v>
      </c>
      <c r="H5" s="30">
        <v>8.9600000000000009</v>
      </c>
      <c r="I5" s="173">
        <v>-4.3649999999999984</v>
      </c>
      <c r="K5" s="2"/>
      <c r="L5" s="108" t="s">
        <v>100</v>
      </c>
      <c r="M5" s="22">
        <f>AVERAGE(F8:F74)</f>
        <v>8.8089552238805968</v>
      </c>
      <c r="N5" s="23">
        <f>_xlfn.STDEV.S(F8:F74)/SQRT(COUNT(F8:F74))</f>
        <v>0.12485597932587028</v>
      </c>
      <c r="O5" s="22">
        <f>_xlfn.STDEV.S(F8:F74)</f>
        <v>1.0219902364598616</v>
      </c>
      <c r="P5" s="22">
        <f>MIN(F8:F74)</f>
        <v>6.5</v>
      </c>
      <c r="Q5" s="110">
        <f>MAX(F8:F74)</f>
        <v>10.5</v>
      </c>
      <c r="S5" s="83" t="s">
        <v>99</v>
      </c>
      <c r="T5" s="26">
        <f>CORREL(C3:C74,E3:E74)</f>
        <v>-0.43273133996864088</v>
      </c>
      <c r="U5" s="9">
        <f>CORREL(D3:D74,E3:E74)</f>
        <v>0.37663351018562669</v>
      </c>
      <c r="V5" s="9">
        <f>CORREL(E3:E74,E3:E74)</f>
        <v>1</v>
      </c>
      <c r="W5" s="9"/>
      <c r="X5" s="26"/>
      <c r="Y5" s="26"/>
      <c r="Z5" s="116"/>
    </row>
    <row r="6" spans="1:26" customFormat="1" ht="15.65" x14ac:dyDescent="0.3">
      <c r="B6" s="123" t="s">
        <v>22</v>
      </c>
      <c r="C6" s="10">
        <v>5.6000000000000005</v>
      </c>
      <c r="D6" s="11">
        <v>0</v>
      </c>
      <c r="E6" s="10">
        <v>-0.6</v>
      </c>
      <c r="F6" s="18" t="s">
        <v>108</v>
      </c>
      <c r="G6" s="30">
        <v>12.37</v>
      </c>
      <c r="H6" s="30">
        <v>12.908333333333333</v>
      </c>
      <c r="I6" s="173">
        <v>0.538333333333334</v>
      </c>
      <c r="K6" s="2"/>
      <c r="L6" s="108" t="s">
        <v>101</v>
      </c>
      <c r="M6" s="22">
        <f>AVERAGE(G3:G74)</f>
        <v>12.833999186834681</v>
      </c>
      <c r="N6" s="23">
        <f>_xlfn.STDEV.S(G3:G74)/SQRT(COUNT(G3:G74))</f>
        <v>0.60311174356075781</v>
      </c>
      <c r="O6" s="22">
        <f>_xlfn.STDEV.S(G3:G74)</f>
        <v>5.1175728442206463</v>
      </c>
      <c r="P6" s="22">
        <f>MIN(G3:G74)</f>
        <v>4.75</v>
      </c>
      <c r="Q6" s="110">
        <f>MAX(G3:G74)</f>
        <v>27.5</v>
      </c>
      <c r="S6" s="83" t="s">
        <v>100</v>
      </c>
      <c r="T6" s="26">
        <f>CORREL(C8:C73,F8:F73)</f>
        <v>-0.30236957479597559</v>
      </c>
      <c r="U6" s="9">
        <f>CORREL(D8:D74,F8:F74)</f>
        <v>0.17953510689809457</v>
      </c>
      <c r="V6" s="9">
        <f>CORREL(E8:E74,F8:F74)</f>
        <v>6.9093633834363816E-2</v>
      </c>
      <c r="W6" s="9">
        <f>CORREL(F8:F90,F8:F90)</f>
        <v>0.99999999999999978</v>
      </c>
      <c r="X6" s="26"/>
      <c r="Y6" s="26"/>
      <c r="Z6" s="116"/>
    </row>
    <row r="7" spans="1:26" customFormat="1" ht="15.65" x14ac:dyDescent="0.3">
      <c r="B7" s="123" t="s">
        <v>23</v>
      </c>
      <c r="C7" s="10">
        <v>9.3000000000000007</v>
      </c>
      <c r="D7" s="11">
        <v>0</v>
      </c>
      <c r="E7" s="10">
        <v>3.7</v>
      </c>
      <c r="F7" s="18" t="s">
        <v>108</v>
      </c>
      <c r="G7" s="30">
        <v>13.90625</v>
      </c>
      <c r="H7" s="30">
        <v>10</v>
      </c>
      <c r="I7" s="173">
        <v>-3.90625</v>
      </c>
      <c r="K7" s="2"/>
      <c r="L7" s="108" t="s">
        <v>102</v>
      </c>
      <c r="M7" s="22">
        <f>AVERAGE(H3:H74)</f>
        <v>12.67777520442521</v>
      </c>
      <c r="N7" s="23">
        <f>_xlfn.STDEV.S(H3:H74)/SQRT(COUNT(H3:H74))</f>
        <v>0.42145846727793734</v>
      </c>
      <c r="O7" s="22">
        <f>_xlfn.STDEV.S(H3:H74)</f>
        <v>3.5761936824086176</v>
      </c>
      <c r="P7" s="22">
        <f>MIN(H3:H74)</f>
        <v>6.22</v>
      </c>
      <c r="Q7" s="110">
        <f>MAX(H3:H74)</f>
        <v>25</v>
      </c>
      <c r="S7" s="83" t="s">
        <v>102</v>
      </c>
      <c r="T7" s="26">
        <f>CORREL(C3:C74,G3:G74)</f>
        <v>-0.50551865966441922</v>
      </c>
      <c r="U7" s="9">
        <f>CORREL(D3:D74,G3:G74)</f>
        <v>0.26950943345620637</v>
      </c>
      <c r="V7" s="9">
        <f>CORREL(E3:E74,G3:G74)</f>
        <v>0.2852095351137563</v>
      </c>
      <c r="W7" s="9">
        <f>CORREL(G8:G74,F8:F74)</f>
        <v>0.47510679187385774</v>
      </c>
      <c r="X7" s="9">
        <f>CORREL(G3:G74,G3:G74)</f>
        <v>1.0000000000000002</v>
      </c>
      <c r="Y7" s="26"/>
      <c r="Z7" s="116"/>
    </row>
    <row r="8" spans="1:26" customFormat="1" ht="16.3" thickBot="1" x14ac:dyDescent="0.35">
      <c r="B8" s="123" t="s">
        <v>24</v>
      </c>
      <c r="C8" s="10">
        <v>11.4</v>
      </c>
      <c r="D8" s="11">
        <v>0</v>
      </c>
      <c r="E8" s="10">
        <v>4.5999999999999996</v>
      </c>
      <c r="F8" s="29">
        <v>9.6999999999999993</v>
      </c>
      <c r="G8" s="30">
        <v>16.54</v>
      </c>
      <c r="H8" s="30">
        <v>10</v>
      </c>
      <c r="I8" s="173">
        <v>-6.5399999999999991</v>
      </c>
      <c r="K8" s="2"/>
      <c r="L8" s="109" t="s">
        <v>121</v>
      </c>
      <c r="M8" s="112">
        <f>AVERAGE(I3:I74)</f>
        <v>-0.15622398240947519</v>
      </c>
      <c r="N8" s="113">
        <f>_xlfn.STDEV.S(I3:I74)/SQRT(COUNT(I3:I74))</f>
        <v>0.57951242851520657</v>
      </c>
      <c r="O8" s="112">
        <f>_xlfn.STDEV.S(I3:I74)</f>
        <v>4.9173260158198424</v>
      </c>
      <c r="P8" s="112">
        <f>MIN(I3:I74)</f>
        <v>-14.26</v>
      </c>
      <c r="Q8" s="114">
        <f>MAX(I3:I74)</f>
        <v>15.49</v>
      </c>
      <c r="S8" s="83" t="s">
        <v>101</v>
      </c>
      <c r="T8" s="26">
        <f>CORREL(C3:C74,H3:H74)</f>
        <v>-0.22311765293040589</v>
      </c>
      <c r="U8" s="9">
        <f>CORREL(D3:D74,H3:H74)</f>
        <v>0.18892602434347641</v>
      </c>
      <c r="V8" s="9">
        <f>CORREL(E3:E74,H3:H74)</f>
        <v>6.0016925761608242E-3</v>
      </c>
      <c r="W8" s="9">
        <f>CORREL(H8:H74,F8:F74)</f>
        <v>0.20106331110841461</v>
      </c>
      <c r="X8" s="9">
        <f>CORREL(H3:H74,G3:G74)</f>
        <v>0.40430219305050841</v>
      </c>
      <c r="Y8" s="9">
        <f>CORREL(H3:H74,H3:H74)</f>
        <v>0.99999999999999989</v>
      </c>
      <c r="Z8" s="116"/>
    </row>
    <row r="9" spans="1:26" customFormat="1" ht="16.3" thickBot="1" x14ac:dyDescent="0.35">
      <c r="B9" s="123" t="s">
        <v>25</v>
      </c>
      <c r="C9" s="10">
        <v>5.7</v>
      </c>
      <c r="D9" s="11">
        <v>0</v>
      </c>
      <c r="E9" s="10">
        <v>3.3</v>
      </c>
      <c r="F9" s="29">
        <v>9.8000000000000007</v>
      </c>
      <c r="G9" s="30">
        <v>8.17</v>
      </c>
      <c r="H9" s="30">
        <v>10</v>
      </c>
      <c r="I9" s="173">
        <v>1.83</v>
      </c>
      <c r="S9" s="84" t="s">
        <v>121</v>
      </c>
      <c r="T9" s="118">
        <f>CORREL(C3:C74,I3:I74)</f>
        <v>0.36383933429388443</v>
      </c>
      <c r="U9" s="117">
        <f>CORREL(D3:D74,I3:I74)</f>
        <v>-0.14463042906700865</v>
      </c>
      <c r="V9" s="117">
        <f>CORREL(E3:E74,I3:I74)</f>
        <v>-0.29245922521908652</v>
      </c>
      <c r="W9" s="117">
        <f>CORREL(I8:I74,F8:F74)</f>
        <v>-0.35763217539148112</v>
      </c>
      <c r="X9" s="117">
        <f>CORREL(I3:I74,G3:G74)</f>
        <v>-0.74668831878077047</v>
      </c>
      <c r="Y9" s="117">
        <f>CORREL(I3:I74,H3:H74)</f>
        <v>0.30649742432081029</v>
      </c>
      <c r="Z9" s="120">
        <f>CORREL(I3:I74,I3:I74)</f>
        <v>1.0000000000000002</v>
      </c>
    </row>
    <row r="10" spans="1:26" customFormat="1" x14ac:dyDescent="0.3">
      <c r="B10" s="123" t="s">
        <v>26</v>
      </c>
      <c r="C10" s="10">
        <v>12.3</v>
      </c>
      <c r="D10" s="11">
        <v>0</v>
      </c>
      <c r="E10" s="10">
        <v>8.1999999999999993</v>
      </c>
      <c r="F10" s="29">
        <v>9.1</v>
      </c>
      <c r="G10" s="30">
        <v>5.25</v>
      </c>
      <c r="H10" s="30">
        <v>10</v>
      </c>
      <c r="I10" s="173">
        <v>4.75</v>
      </c>
    </row>
    <row r="11" spans="1:26" customFormat="1" x14ac:dyDescent="0.3">
      <c r="B11" s="123" t="s">
        <v>27</v>
      </c>
      <c r="C11" s="10">
        <v>13.100000000000001</v>
      </c>
      <c r="D11" s="11">
        <v>0</v>
      </c>
      <c r="E11" s="10">
        <v>2.2000000000000002</v>
      </c>
      <c r="F11" s="29">
        <v>9.8000000000000007</v>
      </c>
      <c r="G11" s="30">
        <v>5.5</v>
      </c>
      <c r="H11" s="30">
        <v>11.5</v>
      </c>
      <c r="I11" s="173">
        <v>6</v>
      </c>
    </row>
    <row r="12" spans="1:26" customFormat="1" x14ac:dyDescent="0.3">
      <c r="B12" s="123" t="s">
        <v>28</v>
      </c>
      <c r="C12" s="10">
        <v>12.7</v>
      </c>
      <c r="D12" s="11">
        <v>0</v>
      </c>
      <c r="E12" s="10">
        <v>4.4000000000000004</v>
      </c>
      <c r="F12" s="29">
        <v>9.4</v>
      </c>
      <c r="G12" s="30">
        <v>9.51</v>
      </c>
      <c r="H12" s="30">
        <v>11.5</v>
      </c>
      <c r="I12" s="173">
        <v>1.9900000000000002</v>
      </c>
    </row>
    <row r="13" spans="1:26" customFormat="1" x14ac:dyDescent="0.3">
      <c r="B13" s="123" t="s">
        <v>29</v>
      </c>
      <c r="C13" s="10">
        <v>14.000000000000002</v>
      </c>
      <c r="D13" s="11">
        <v>0</v>
      </c>
      <c r="E13" s="10">
        <v>5.6</v>
      </c>
      <c r="F13" s="29">
        <v>8.4</v>
      </c>
      <c r="G13" s="30">
        <v>9.51</v>
      </c>
      <c r="H13" s="30">
        <v>25</v>
      </c>
      <c r="I13" s="173">
        <v>15.49</v>
      </c>
    </row>
    <row r="14" spans="1:26" customFormat="1" x14ac:dyDescent="0.3">
      <c r="B14" s="123" t="s">
        <v>30</v>
      </c>
      <c r="C14" s="10">
        <v>9</v>
      </c>
      <c r="D14" s="11">
        <v>0</v>
      </c>
      <c r="E14" s="10">
        <v>12.3</v>
      </c>
      <c r="F14" s="29">
        <v>9.1999999999999993</v>
      </c>
      <c r="G14" s="30">
        <v>9.51</v>
      </c>
      <c r="H14" s="30">
        <v>11.5</v>
      </c>
      <c r="I14" s="173">
        <v>1.9900000000000002</v>
      </c>
    </row>
    <row r="15" spans="1:26" customFormat="1" x14ac:dyDescent="0.3">
      <c r="B15" s="125" t="s">
        <v>31</v>
      </c>
      <c r="C15" s="10">
        <v>5.0999999999999996</v>
      </c>
      <c r="D15" s="11">
        <v>0</v>
      </c>
      <c r="E15" s="10">
        <v>4.4000000000000004</v>
      </c>
      <c r="F15" s="29">
        <v>9.3000000000000007</v>
      </c>
      <c r="G15" s="30">
        <v>6.09</v>
      </c>
      <c r="H15" s="30">
        <v>13</v>
      </c>
      <c r="I15" s="173">
        <v>6.91</v>
      </c>
    </row>
    <row r="16" spans="1:26" customFormat="1" x14ac:dyDescent="0.3">
      <c r="B16" s="123" t="s">
        <v>32</v>
      </c>
      <c r="C16" s="10">
        <v>3.6999999999999997</v>
      </c>
      <c r="D16" s="11">
        <v>0</v>
      </c>
      <c r="E16" s="10">
        <v>6.4</v>
      </c>
      <c r="F16" s="29">
        <v>8.5</v>
      </c>
      <c r="G16" s="30">
        <v>6.09</v>
      </c>
      <c r="H16" s="30">
        <v>13.5</v>
      </c>
      <c r="I16" s="173">
        <v>7.41</v>
      </c>
    </row>
    <row r="17" spans="2:9" customFormat="1" x14ac:dyDescent="0.3">
      <c r="B17" s="123" t="s">
        <v>33</v>
      </c>
      <c r="C17" s="10">
        <v>1.6</v>
      </c>
      <c r="D17" s="11">
        <v>0</v>
      </c>
      <c r="E17" s="10">
        <v>7.1</v>
      </c>
      <c r="F17" s="29">
        <v>7.6</v>
      </c>
      <c r="G17" s="30">
        <v>6.09</v>
      </c>
      <c r="H17" s="30">
        <v>9.86</v>
      </c>
      <c r="I17" s="173">
        <v>3.7699999999999996</v>
      </c>
    </row>
    <row r="18" spans="2:9" customFormat="1" x14ac:dyDescent="0.3">
      <c r="B18" s="123" t="s">
        <v>34</v>
      </c>
      <c r="C18" s="10">
        <v>2.2999999999999998</v>
      </c>
      <c r="D18" s="11">
        <v>0</v>
      </c>
      <c r="E18" s="10">
        <v>10.3</v>
      </c>
      <c r="F18" s="29">
        <v>7.8</v>
      </c>
      <c r="G18" s="30">
        <v>6.09</v>
      </c>
      <c r="H18" s="30">
        <v>9.86</v>
      </c>
      <c r="I18" s="173">
        <v>3.7699999999999996</v>
      </c>
    </row>
    <row r="19" spans="2:9" customFormat="1" ht="16.45" customHeight="1" x14ac:dyDescent="0.3">
      <c r="B19" s="123" t="s">
        <v>35</v>
      </c>
      <c r="C19" s="10">
        <v>4.8</v>
      </c>
      <c r="D19" s="11">
        <v>0</v>
      </c>
      <c r="E19" s="10">
        <v>2.7</v>
      </c>
      <c r="F19" s="29">
        <v>8.5</v>
      </c>
      <c r="G19" s="30">
        <v>8.99</v>
      </c>
      <c r="H19" s="30">
        <v>9.5</v>
      </c>
      <c r="I19" s="173">
        <v>0.50999999999999979</v>
      </c>
    </row>
    <row r="20" spans="2:9" customFormat="1" ht="16.45" customHeight="1" x14ac:dyDescent="0.3">
      <c r="B20" s="123" t="s">
        <v>36</v>
      </c>
      <c r="C20" s="10">
        <v>7.1</v>
      </c>
      <c r="D20" s="11">
        <v>0</v>
      </c>
      <c r="E20" s="10">
        <v>2.9</v>
      </c>
      <c r="F20" s="29">
        <v>7.4</v>
      </c>
      <c r="G20" s="30">
        <v>8.99</v>
      </c>
      <c r="H20" s="30">
        <v>9.5</v>
      </c>
      <c r="I20" s="173">
        <v>0.50999999999999979</v>
      </c>
    </row>
    <row r="21" spans="2:9" customFormat="1" x14ac:dyDescent="0.3">
      <c r="B21" s="123" t="s">
        <v>37</v>
      </c>
      <c r="C21" s="10">
        <v>7.5</v>
      </c>
      <c r="D21" s="11">
        <v>0</v>
      </c>
      <c r="E21" s="10">
        <v>5.9</v>
      </c>
      <c r="F21" s="29">
        <v>6.9</v>
      </c>
      <c r="G21" s="30">
        <v>9</v>
      </c>
      <c r="H21" s="30">
        <v>12.5</v>
      </c>
      <c r="I21" s="173">
        <v>3.5</v>
      </c>
    </row>
    <row r="22" spans="2:9" customFormat="1" x14ac:dyDescent="0.3">
      <c r="B22" s="123" t="s">
        <v>38</v>
      </c>
      <c r="C22" s="10">
        <v>9.7000000000000011</v>
      </c>
      <c r="D22" s="11">
        <v>0</v>
      </c>
      <c r="E22" s="10">
        <v>11.6</v>
      </c>
      <c r="F22" s="29">
        <v>7.4</v>
      </c>
      <c r="G22" s="30">
        <v>8.98</v>
      </c>
      <c r="H22" s="30">
        <v>9.5</v>
      </c>
      <c r="I22" s="173">
        <v>0.51999999999999957</v>
      </c>
    </row>
    <row r="23" spans="2:9" customFormat="1" x14ac:dyDescent="0.3">
      <c r="B23" s="123" t="s">
        <v>39</v>
      </c>
      <c r="C23" s="10">
        <v>10.6</v>
      </c>
      <c r="D23" s="11">
        <v>0</v>
      </c>
      <c r="E23" s="10">
        <v>1.3</v>
      </c>
      <c r="F23" s="29">
        <v>8</v>
      </c>
      <c r="G23" s="30">
        <v>7</v>
      </c>
      <c r="H23" s="30">
        <v>6.31</v>
      </c>
      <c r="I23" s="173">
        <v>-0.69000000000000039</v>
      </c>
    </row>
    <row r="24" spans="2:9" customFormat="1" x14ac:dyDescent="0.3">
      <c r="B24" s="123" t="s">
        <v>40</v>
      </c>
      <c r="C24" s="10">
        <v>9.7000000000000011</v>
      </c>
      <c r="D24" s="11">
        <v>0</v>
      </c>
      <c r="E24" s="10">
        <v>4.2</v>
      </c>
      <c r="F24" s="29">
        <v>7.1</v>
      </c>
      <c r="G24" s="30">
        <v>7.12</v>
      </c>
      <c r="H24" s="30">
        <v>6.31</v>
      </c>
      <c r="I24" s="173">
        <v>-0.8100000000000005</v>
      </c>
    </row>
    <row r="25" spans="2:9" customFormat="1" x14ac:dyDescent="0.3">
      <c r="B25" s="123" t="s">
        <v>41</v>
      </c>
      <c r="C25" s="10">
        <v>4.3999999999999995</v>
      </c>
      <c r="D25" s="11">
        <v>0</v>
      </c>
      <c r="E25" s="10">
        <v>8.6</v>
      </c>
      <c r="F25" s="29">
        <v>6.7</v>
      </c>
      <c r="G25" s="30">
        <v>6.82</v>
      </c>
      <c r="H25" s="30">
        <v>6.22</v>
      </c>
      <c r="I25" s="173">
        <v>-0.60000000000000053</v>
      </c>
    </row>
    <row r="26" spans="2:9" customFormat="1" x14ac:dyDescent="0.3">
      <c r="B26" s="123" t="s">
        <v>42</v>
      </c>
      <c r="C26" s="10">
        <v>6.9</v>
      </c>
      <c r="D26" s="11">
        <v>0</v>
      </c>
      <c r="E26" s="10">
        <v>16.600000000000001</v>
      </c>
      <c r="F26" s="29">
        <v>6.9</v>
      </c>
      <c r="G26" s="30">
        <v>7</v>
      </c>
      <c r="H26" s="30">
        <v>6.31</v>
      </c>
      <c r="I26" s="173">
        <v>-0.69000000000000039</v>
      </c>
    </row>
    <row r="27" spans="2:9" customFormat="1" x14ac:dyDescent="0.3">
      <c r="B27" s="123" t="s">
        <v>43</v>
      </c>
      <c r="C27" s="10">
        <v>8.5</v>
      </c>
      <c r="D27" s="11">
        <v>0</v>
      </c>
      <c r="E27" s="10">
        <v>9.6999999999999993</v>
      </c>
      <c r="F27" s="29">
        <v>7.6</v>
      </c>
      <c r="G27" s="30">
        <v>14.32</v>
      </c>
      <c r="H27" s="30">
        <v>15.6</v>
      </c>
      <c r="I27" s="173">
        <v>1.2799999999999994</v>
      </c>
    </row>
    <row r="28" spans="2:9" customFormat="1" ht="13.5" customHeight="1" x14ac:dyDescent="0.3">
      <c r="B28" s="123" t="s">
        <v>44</v>
      </c>
      <c r="C28" s="10">
        <v>6.2</v>
      </c>
      <c r="D28" s="11">
        <v>0</v>
      </c>
      <c r="E28" s="10">
        <v>15.5</v>
      </c>
      <c r="F28" s="29">
        <v>6.8</v>
      </c>
      <c r="G28" s="30">
        <v>14.32</v>
      </c>
      <c r="H28" s="30">
        <v>15.6</v>
      </c>
      <c r="I28" s="173">
        <v>1.2799999999999994</v>
      </c>
    </row>
    <row r="29" spans="2:9" customFormat="1" x14ac:dyDescent="0.3">
      <c r="B29" s="123" t="s">
        <v>45</v>
      </c>
      <c r="C29" s="10">
        <v>4.3</v>
      </c>
      <c r="D29" s="11">
        <v>0</v>
      </c>
      <c r="E29" s="10">
        <v>16.100000000000001</v>
      </c>
      <c r="F29" s="29">
        <v>6.5</v>
      </c>
      <c r="G29" s="30">
        <v>11.65</v>
      </c>
      <c r="H29" s="30">
        <v>15.6</v>
      </c>
      <c r="I29" s="173">
        <v>3.9499999999999993</v>
      </c>
    </row>
    <row r="30" spans="2:9" customFormat="1" x14ac:dyDescent="0.3">
      <c r="B30" s="123" t="s">
        <v>46</v>
      </c>
      <c r="C30" s="10">
        <v>-7.8</v>
      </c>
      <c r="D30" s="11">
        <v>0</v>
      </c>
      <c r="E30" s="10">
        <v>22.3</v>
      </c>
      <c r="F30" s="29">
        <v>6.9</v>
      </c>
      <c r="G30" s="30">
        <v>15.44</v>
      </c>
      <c r="H30" s="30">
        <v>14.571428571428571</v>
      </c>
      <c r="I30" s="173">
        <v>-0.86857142857142833</v>
      </c>
    </row>
    <row r="31" spans="2:9" customFormat="1" x14ac:dyDescent="0.3">
      <c r="B31" s="123" t="s">
        <v>47</v>
      </c>
      <c r="C31" s="10">
        <v>-19.600000000000001</v>
      </c>
      <c r="D31" s="11">
        <v>1</v>
      </c>
      <c r="E31" s="10">
        <v>5.9</v>
      </c>
      <c r="F31" s="29">
        <v>10.3</v>
      </c>
      <c r="G31" s="30">
        <v>17.5</v>
      </c>
      <c r="H31" s="30">
        <v>15.6</v>
      </c>
      <c r="I31" s="173">
        <v>-1.9000000000000004</v>
      </c>
    </row>
    <row r="32" spans="2:9" customFormat="1" x14ac:dyDescent="0.3">
      <c r="B32" s="123" t="s">
        <v>48</v>
      </c>
      <c r="C32" s="10">
        <v>-17.299999999999997</v>
      </c>
      <c r="D32" s="11">
        <v>1</v>
      </c>
      <c r="E32" s="10">
        <v>8.6</v>
      </c>
      <c r="F32" s="29">
        <v>9.9</v>
      </c>
      <c r="G32" s="30">
        <v>21.5</v>
      </c>
      <c r="H32" s="30">
        <v>15.6</v>
      </c>
      <c r="I32" s="173">
        <v>-5.9</v>
      </c>
    </row>
    <row r="33" spans="2:9" customFormat="1" x14ac:dyDescent="0.3">
      <c r="B33" s="123" t="s">
        <v>49</v>
      </c>
      <c r="C33" s="10">
        <v>-15.7</v>
      </c>
      <c r="D33" s="11">
        <v>1</v>
      </c>
      <c r="E33" s="10">
        <v>9.1</v>
      </c>
      <c r="F33" s="29">
        <v>9.4</v>
      </c>
      <c r="G33" s="30">
        <v>21</v>
      </c>
      <c r="H33" s="30">
        <v>15.6</v>
      </c>
      <c r="I33" s="173">
        <v>-5.4</v>
      </c>
    </row>
    <row r="34" spans="2:9" customFormat="1" x14ac:dyDescent="0.3">
      <c r="B34" s="123" t="s">
        <v>50</v>
      </c>
      <c r="C34" s="10">
        <v>-6.7</v>
      </c>
      <c r="D34" s="11">
        <v>1</v>
      </c>
      <c r="E34" s="10">
        <v>12.3</v>
      </c>
      <c r="F34" s="29">
        <v>9.6</v>
      </c>
      <c r="G34" s="30">
        <v>27.5</v>
      </c>
      <c r="H34" s="30">
        <v>13.24</v>
      </c>
      <c r="I34" s="173">
        <v>-14.26</v>
      </c>
    </row>
    <row r="35" spans="2:9" customFormat="1" x14ac:dyDescent="0.3">
      <c r="B35" s="123" t="s">
        <v>51</v>
      </c>
      <c r="C35" s="10">
        <v>4.5</v>
      </c>
      <c r="D35" s="11">
        <v>0</v>
      </c>
      <c r="E35" s="10">
        <v>4.7</v>
      </c>
      <c r="F35" s="29">
        <v>9.8000000000000007</v>
      </c>
      <c r="G35" s="30">
        <v>24.875</v>
      </c>
      <c r="H35" s="30">
        <v>24.25</v>
      </c>
      <c r="I35" s="173">
        <v>-0.625</v>
      </c>
    </row>
    <row r="36" spans="2:9" customFormat="1" x14ac:dyDescent="0.3">
      <c r="B36" s="123" t="s">
        <v>52</v>
      </c>
      <c r="C36" s="10">
        <v>5.4</v>
      </c>
      <c r="D36" s="11">
        <v>0</v>
      </c>
      <c r="E36" s="10">
        <v>3.3</v>
      </c>
      <c r="F36" s="29">
        <v>9.1999999999999993</v>
      </c>
      <c r="G36" s="30">
        <v>14.2</v>
      </c>
      <c r="H36" s="30">
        <v>21</v>
      </c>
      <c r="I36" s="173">
        <v>6.8000000000000007</v>
      </c>
    </row>
    <row r="37" spans="2:9" customFormat="1" x14ac:dyDescent="0.3">
      <c r="B37" s="123" t="s">
        <v>53</v>
      </c>
      <c r="C37" s="10">
        <v>3.3000000000000003</v>
      </c>
      <c r="D37" s="11">
        <v>0</v>
      </c>
      <c r="E37" s="10">
        <v>7.4</v>
      </c>
      <c r="F37" s="29">
        <v>8.6999999999999993</v>
      </c>
      <c r="G37" s="30">
        <v>8.4166666666666661</v>
      </c>
      <c r="H37" s="30">
        <v>13.9</v>
      </c>
      <c r="I37" s="173">
        <v>5.4833333333333343</v>
      </c>
    </row>
    <row r="38" spans="2:9" customFormat="1" x14ac:dyDescent="0.3">
      <c r="B38" s="123" t="s">
        <v>54</v>
      </c>
      <c r="C38" s="10">
        <v>3.6999999999999997</v>
      </c>
      <c r="D38" s="11">
        <v>0</v>
      </c>
      <c r="E38" s="10">
        <v>9.1</v>
      </c>
      <c r="F38" s="29">
        <v>8.8000000000000007</v>
      </c>
      <c r="G38" s="30">
        <v>6.5</v>
      </c>
      <c r="H38" s="30">
        <v>10.5</v>
      </c>
      <c r="I38" s="173">
        <v>4</v>
      </c>
    </row>
    <row r="39" spans="2:9" customFormat="1" x14ac:dyDescent="0.3">
      <c r="B39" s="123" t="s">
        <v>55</v>
      </c>
      <c r="C39" s="10">
        <v>5.5</v>
      </c>
      <c r="D39" s="11">
        <v>0</v>
      </c>
      <c r="E39" s="10">
        <v>3.3</v>
      </c>
      <c r="F39" s="29">
        <v>9.5</v>
      </c>
      <c r="G39" s="30">
        <v>6.666666666666667</v>
      </c>
      <c r="H39" s="30">
        <v>12.166666666666666</v>
      </c>
      <c r="I39" s="173">
        <v>5.4999999999999991</v>
      </c>
    </row>
    <row r="40" spans="2:9" customFormat="1" x14ac:dyDescent="0.3">
      <c r="B40" s="123" t="s">
        <v>56</v>
      </c>
      <c r="C40" s="10">
        <v>4.3999999999999995</v>
      </c>
      <c r="D40" s="11">
        <v>0</v>
      </c>
      <c r="E40" s="10">
        <v>5.9</v>
      </c>
      <c r="F40" s="29">
        <v>8.9</v>
      </c>
      <c r="G40" s="30">
        <v>4.75</v>
      </c>
      <c r="H40" s="30">
        <v>9.3000000000000007</v>
      </c>
      <c r="I40" s="173">
        <v>4.5500000000000007</v>
      </c>
    </row>
    <row r="41" spans="2:9" customFormat="1" x14ac:dyDescent="0.3">
      <c r="B41" s="123" t="s">
        <v>57</v>
      </c>
      <c r="C41" s="10">
        <v>6.7</v>
      </c>
      <c r="D41" s="11">
        <v>0</v>
      </c>
      <c r="E41" s="10">
        <v>4.2</v>
      </c>
      <c r="F41" s="29">
        <v>8.5</v>
      </c>
      <c r="G41" s="30">
        <v>6.74</v>
      </c>
      <c r="H41" s="30">
        <v>9.3000000000000007</v>
      </c>
      <c r="I41" s="173">
        <v>2.5600000000000005</v>
      </c>
    </row>
    <row r="42" spans="2:9" customFormat="1" x14ac:dyDescent="0.3">
      <c r="B42" s="123" t="s">
        <v>58</v>
      </c>
      <c r="C42" s="10">
        <v>5.0999999999999996</v>
      </c>
      <c r="D42" s="11">
        <v>0</v>
      </c>
      <c r="E42" s="10">
        <v>4.5999999999999996</v>
      </c>
      <c r="F42" s="29">
        <v>8.6</v>
      </c>
      <c r="G42" s="30">
        <v>13.5</v>
      </c>
      <c r="H42" s="30">
        <v>8.879999999999999</v>
      </c>
      <c r="I42" s="173">
        <v>-4.620000000000001</v>
      </c>
    </row>
    <row r="43" spans="2:9" customFormat="1" x14ac:dyDescent="0.3">
      <c r="B43" s="123" t="s">
        <v>59</v>
      </c>
      <c r="C43" s="10">
        <v>2.4</v>
      </c>
      <c r="D43" s="11">
        <v>0</v>
      </c>
      <c r="E43" s="10">
        <v>0.7</v>
      </c>
      <c r="F43" s="29">
        <v>9.1</v>
      </c>
      <c r="G43" s="30">
        <v>14.144444444444444</v>
      </c>
      <c r="H43" s="30">
        <v>14.22</v>
      </c>
      <c r="I43" s="173">
        <v>7.5555555555556708E-2</v>
      </c>
    </row>
    <row r="44" spans="2:9" customFormat="1" x14ac:dyDescent="0.3">
      <c r="B44" s="123" t="s">
        <v>60</v>
      </c>
      <c r="C44" s="10">
        <v>3</v>
      </c>
      <c r="D44" s="11">
        <v>0</v>
      </c>
      <c r="E44" s="10">
        <v>0.1</v>
      </c>
      <c r="F44" s="29">
        <v>8.4</v>
      </c>
      <c r="G44" s="30">
        <v>14.08</v>
      </c>
      <c r="H44" s="30">
        <v>14.249999999999998</v>
      </c>
      <c r="I44" s="173">
        <v>0.16999999999999815</v>
      </c>
    </row>
    <row r="45" spans="2:9" customFormat="1" x14ac:dyDescent="0.3">
      <c r="B45" s="123" t="s">
        <v>61</v>
      </c>
      <c r="C45" s="10">
        <v>-1.5</v>
      </c>
      <c r="D45" s="11">
        <v>0</v>
      </c>
      <c r="E45" s="10">
        <v>-0.3</v>
      </c>
      <c r="F45" s="29">
        <v>8</v>
      </c>
      <c r="G45" s="30">
        <v>13.55</v>
      </c>
      <c r="H45" s="30">
        <v>14.300000000000002</v>
      </c>
      <c r="I45" s="173">
        <v>0.75000000000000178</v>
      </c>
    </row>
    <row r="46" spans="2:9" customFormat="1" x14ac:dyDescent="0.3">
      <c r="B46" s="123" t="s">
        <v>62</v>
      </c>
      <c r="C46" s="10">
        <v>-2.4</v>
      </c>
      <c r="D46" s="11">
        <v>1</v>
      </c>
      <c r="E46" s="10">
        <v>-0.2</v>
      </c>
      <c r="F46" s="29">
        <v>8.1</v>
      </c>
      <c r="G46" s="30">
        <v>13.55</v>
      </c>
      <c r="H46" s="30">
        <v>14.299999999999999</v>
      </c>
      <c r="I46" s="173">
        <v>0.74999999999999822</v>
      </c>
    </row>
    <row r="47" spans="2:9" customFormat="1" x14ac:dyDescent="0.3">
      <c r="B47" s="123" t="s">
        <v>63</v>
      </c>
      <c r="C47" s="10">
        <v>-1.3</v>
      </c>
      <c r="D47" s="11">
        <v>1</v>
      </c>
      <c r="E47" s="10">
        <v>0.1</v>
      </c>
      <c r="F47" s="29">
        <v>8.6</v>
      </c>
      <c r="G47" s="31">
        <v>8.2164958405189594</v>
      </c>
      <c r="H47" s="30">
        <v>14.3</v>
      </c>
      <c r="I47" s="173">
        <v>6.0835041594810413</v>
      </c>
    </row>
    <row r="48" spans="2:9" customFormat="1" x14ac:dyDescent="0.3">
      <c r="B48" s="123" t="s">
        <v>64</v>
      </c>
      <c r="C48" s="10">
        <v>-1.2</v>
      </c>
      <c r="D48" s="11">
        <v>1</v>
      </c>
      <c r="E48" s="10">
        <v>0.2</v>
      </c>
      <c r="F48" s="29">
        <v>8</v>
      </c>
      <c r="G48" s="31">
        <v>7.75</v>
      </c>
      <c r="H48" s="30">
        <v>14.255000000000001</v>
      </c>
      <c r="I48" s="173">
        <v>6.5050000000000008</v>
      </c>
    </row>
    <row r="49" spans="2:9" customFormat="1" x14ac:dyDescent="0.3">
      <c r="B49" s="123" t="s">
        <v>65</v>
      </c>
      <c r="C49" s="10">
        <v>-1.0999999999999999</v>
      </c>
      <c r="D49" s="11">
        <v>1</v>
      </c>
      <c r="E49" s="10">
        <v>-0.6</v>
      </c>
      <c r="F49" s="29">
        <v>7.6</v>
      </c>
      <c r="G49" s="31">
        <v>8.2379999999999995</v>
      </c>
      <c r="H49" s="30">
        <v>14.409090909090908</v>
      </c>
      <c r="I49" s="173">
        <v>6.1710909090909087</v>
      </c>
    </row>
    <row r="50" spans="2:9" customFormat="1" x14ac:dyDescent="0.3">
      <c r="B50" s="123" t="s">
        <v>66</v>
      </c>
      <c r="C50" s="10">
        <v>3.4000000000000004</v>
      </c>
      <c r="D50" s="11">
        <v>1</v>
      </c>
      <c r="E50" s="10">
        <v>0.5</v>
      </c>
      <c r="F50" s="29">
        <v>7.7</v>
      </c>
      <c r="G50" s="31">
        <v>6.53</v>
      </c>
      <c r="H50" s="30">
        <v>13.895833333333334</v>
      </c>
      <c r="I50" s="173">
        <v>7.3658333333333337</v>
      </c>
    </row>
    <row r="51" spans="2:9" customFormat="1" x14ac:dyDescent="0.3">
      <c r="B51" s="123" t="s">
        <v>67</v>
      </c>
      <c r="C51" s="10">
        <v>-1</v>
      </c>
      <c r="D51" s="11">
        <v>1</v>
      </c>
      <c r="E51" s="10">
        <v>3</v>
      </c>
      <c r="F51" s="29">
        <v>9.4</v>
      </c>
      <c r="G51" s="31">
        <v>10.95</v>
      </c>
      <c r="H51" s="30">
        <v>13.333333333333334</v>
      </c>
      <c r="I51" s="173">
        <v>2.3833333333333346</v>
      </c>
    </row>
    <row r="52" spans="2:9" customFormat="1" x14ac:dyDescent="0.3">
      <c r="B52" s="123" t="s">
        <v>68</v>
      </c>
      <c r="C52" s="10">
        <v>-4.3</v>
      </c>
      <c r="D52" s="11">
        <v>1</v>
      </c>
      <c r="E52" s="10">
        <v>11.6</v>
      </c>
      <c r="F52" s="29">
        <v>9</v>
      </c>
      <c r="G52" s="31">
        <v>14.38</v>
      </c>
      <c r="H52" s="30">
        <v>14.3</v>
      </c>
      <c r="I52" s="173">
        <v>-8.0000000000000071E-2</v>
      </c>
    </row>
    <row r="53" spans="2:9" customFormat="1" x14ac:dyDescent="0.3">
      <c r="B53" s="123" t="s">
        <v>69</v>
      </c>
      <c r="C53" s="10">
        <v>-5.3</v>
      </c>
      <c r="D53" s="11">
        <v>1</v>
      </c>
      <c r="E53" s="10">
        <v>16.2</v>
      </c>
      <c r="F53" s="29">
        <v>9.3000000000000007</v>
      </c>
      <c r="G53" s="31">
        <v>12</v>
      </c>
      <c r="H53" s="30">
        <v>14.600000000000001</v>
      </c>
      <c r="I53" s="173">
        <v>2.6000000000000014</v>
      </c>
    </row>
    <row r="54" spans="2:9" customFormat="1" x14ac:dyDescent="0.3">
      <c r="B54" s="123" t="s">
        <v>70</v>
      </c>
      <c r="C54" s="10">
        <v>-14.399999999999999</v>
      </c>
      <c r="D54" s="11">
        <v>1</v>
      </c>
      <c r="E54" s="10">
        <v>24.9</v>
      </c>
      <c r="F54" s="29">
        <v>9.6999999999999993</v>
      </c>
      <c r="G54" s="31">
        <v>17.5</v>
      </c>
      <c r="H54" s="30">
        <v>14.785714285714286</v>
      </c>
      <c r="I54" s="173">
        <v>-2.7142857142857135</v>
      </c>
    </row>
    <row r="55" spans="2:9" customFormat="1" x14ac:dyDescent="0.3">
      <c r="B55" s="123" t="s">
        <v>71</v>
      </c>
      <c r="C55" s="10">
        <v>-16</v>
      </c>
      <c r="D55" s="11">
        <v>1</v>
      </c>
      <c r="E55" s="10">
        <v>20.3</v>
      </c>
      <c r="F55" s="29">
        <v>10</v>
      </c>
      <c r="G55" s="31">
        <v>17</v>
      </c>
      <c r="H55" s="30">
        <f>AVERAGE(H54,H57)</f>
        <v>13.055157142857144</v>
      </c>
      <c r="I55" s="173">
        <v>-3.9448428571428558</v>
      </c>
    </row>
    <row r="56" spans="2:9" customFormat="1" x14ac:dyDescent="0.3">
      <c r="B56" s="123" t="s">
        <v>72</v>
      </c>
      <c r="C56" s="10">
        <v>-14.499999999999998</v>
      </c>
      <c r="D56" s="11">
        <v>1</v>
      </c>
      <c r="E56" s="10">
        <v>40.700000000000003</v>
      </c>
      <c r="F56" s="29">
        <v>9.6</v>
      </c>
      <c r="G56" s="31">
        <v>17</v>
      </c>
      <c r="H56" s="30">
        <f>AVERAGE(H54,H57)</f>
        <v>13.055157142857144</v>
      </c>
      <c r="I56" s="173">
        <v>-3.9448428571428558</v>
      </c>
    </row>
    <row r="57" spans="2:9" customFormat="1" x14ac:dyDescent="0.3">
      <c r="B57" s="123" t="s">
        <v>73</v>
      </c>
      <c r="C57" s="10">
        <v>-7.0000000000000009</v>
      </c>
      <c r="D57" s="11">
        <v>1</v>
      </c>
      <c r="E57" s="10">
        <v>41.4</v>
      </c>
      <c r="F57" s="29">
        <v>9.4</v>
      </c>
      <c r="G57" s="32">
        <v>19.9939</v>
      </c>
      <c r="H57" s="33">
        <v>11.3246</v>
      </c>
      <c r="I57" s="173">
        <v>-8.6692999999999998</v>
      </c>
    </row>
    <row r="58" spans="2:9" customFormat="1" x14ac:dyDescent="0.3">
      <c r="B58" s="123" t="s">
        <v>74</v>
      </c>
      <c r="C58" s="10">
        <v>-2.4</v>
      </c>
      <c r="D58" s="11">
        <v>1</v>
      </c>
      <c r="E58" s="10">
        <v>43.3</v>
      </c>
      <c r="F58" s="29">
        <v>9.5</v>
      </c>
      <c r="G58" s="32">
        <v>18.770299999999999</v>
      </c>
      <c r="H58" s="33">
        <v>10.9655</v>
      </c>
      <c r="I58" s="173">
        <v>-7.8047999999999984</v>
      </c>
    </row>
    <row r="59" spans="2:9" customFormat="1" x14ac:dyDescent="0.3">
      <c r="B59" s="123" t="s">
        <v>75</v>
      </c>
      <c r="C59" s="10">
        <v>0.1</v>
      </c>
      <c r="D59" s="11">
        <v>0</v>
      </c>
      <c r="E59" s="10">
        <v>1.5</v>
      </c>
      <c r="F59" s="29">
        <v>10.3</v>
      </c>
      <c r="G59" s="32">
        <v>19.346599999999999</v>
      </c>
      <c r="H59" s="33">
        <v>10.938499999999999</v>
      </c>
      <c r="I59" s="173">
        <v>-8.4080999999999992</v>
      </c>
    </row>
    <row r="60" spans="2:9" customFormat="1" x14ac:dyDescent="0.3">
      <c r="B60" s="123" t="s">
        <v>76</v>
      </c>
      <c r="C60" s="10">
        <v>1.7000000000000002</v>
      </c>
      <c r="D60" s="11">
        <v>0</v>
      </c>
      <c r="E60" s="10">
        <v>4.9000000000000004</v>
      </c>
      <c r="F60" s="29">
        <v>9.8000000000000007</v>
      </c>
      <c r="G60" s="34">
        <v>16.05</v>
      </c>
      <c r="H60" s="29">
        <v>17.25</v>
      </c>
      <c r="I60" s="173">
        <v>1.1999999999999993</v>
      </c>
    </row>
    <row r="61" spans="2:9" customFormat="1" x14ac:dyDescent="0.3">
      <c r="B61" s="123" t="s">
        <v>77</v>
      </c>
      <c r="C61" s="10">
        <v>2.7</v>
      </c>
      <c r="D61" s="11">
        <v>0</v>
      </c>
      <c r="E61" s="10">
        <v>6.4</v>
      </c>
      <c r="F61" s="29">
        <v>9.6</v>
      </c>
      <c r="G61" s="32">
        <v>15.377800000000001</v>
      </c>
      <c r="H61" s="29">
        <v>16.3</v>
      </c>
      <c r="I61" s="173">
        <v>0.92220000000000013</v>
      </c>
    </row>
    <row r="62" spans="2:9" customFormat="1" x14ac:dyDescent="0.3">
      <c r="B62" s="123" t="s">
        <v>78</v>
      </c>
      <c r="C62" s="10">
        <v>4.5999999999999996</v>
      </c>
      <c r="D62" s="11">
        <v>0</v>
      </c>
      <c r="E62" s="10">
        <v>12.4</v>
      </c>
      <c r="F62" s="29">
        <v>9.6999999999999993</v>
      </c>
      <c r="G62" s="35">
        <v>14.2654</v>
      </c>
      <c r="H62" s="33">
        <v>10.309699999999999</v>
      </c>
      <c r="I62" s="173">
        <v>-3.9557000000000002</v>
      </c>
    </row>
    <row r="63" spans="2:9" customFormat="1" x14ac:dyDescent="0.3">
      <c r="B63" s="123" t="s">
        <v>79</v>
      </c>
      <c r="C63" s="10">
        <v>2.8000000000000003</v>
      </c>
      <c r="D63" s="11">
        <v>0</v>
      </c>
      <c r="E63" s="10">
        <v>3.9</v>
      </c>
      <c r="F63" s="29">
        <v>10.5</v>
      </c>
      <c r="G63" s="34">
        <v>16</v>
      </c>
      <c r="H63" s="33">
        <v>10.8011</v>
      </c>
      <c r="I63" s="173">
        <v>-5.1989000000000001</v>
      </c>
    </row>
    <row r="64" spans="2:9" customFormat="1" x14ac:dyDescent="0.3">
      <c r="B64" s="123" t="s">
        <v>80</v>
      </c>
      <c r="C64" s="10">
        <v>2.7</v>
      </c>
      <c r="D64" s="11">
        <v>0</v>
      </c>
      <c r="E64" s="10">
        <v>7.9</v>
      </c>
      <c r="F64" s="29">
        <v>10</v>
      </c>
      <c r="G64" s="35">
        <v>12.4603</v>
      </c>
      <c r="H64" s="33">
        <v>10.2324</v>
      </c>
      <c r="I64" s="173">
        <v>-2.2279</v>
      </c>
    </row>
    <row r="65" spans="2:9" customFormat="1" x14ac:dyDescent="0.3">
      <c r="B65" s="123" t="s">
        <v>81</v>
      </c>
      <c r="C65" s="10">
        <v>2.2999999999999998</v>
      </c>
      <c r="D65" s="11">
        <v>0</v>
      </c>
      <c r="E65" s="10">
        <v>10.199999999999999</v>
      </c>
      <c r="F65" s="29">
        <v>9.6999999999999993</v>
      </c>
      <c r="G65" s="35">
        <v>13.372199999999999</v>
      </c>
      <c r="H65" s="33">
        <v>10.4802</v>
      </c>
      <c r="I65" s="173">
        <v>-2.8919999999999995</v>
      </c>
    </row>
    <row r="66" spans="2:9" customFormat="1" x14ac:dyDescent="0.3">
      <c r="B66" s="123" t="s">
        <v>82</v>
      </c>
      <c r="C66" s="10">
        <v>2.1999999999999997</v>
      </c>
      <c r="D66" s="11">
        <v>0</v>
      </c>
      <c r="E66" s="10">
        <v>13.7</v>
      </c>
      <c r="F66" s="29">
        <v>9.9</v>
      </c>
      <c r="G66" s="34">
        <v>16.324999999999999</v>
      </c>
      <c r="H66" s="29">
        <v>16</v>
      </c>
      <c r="I66" s="173">
        <v>-0.32499999999999929</v>
      </c>
    </row>
    <row r="67" spans="2:9" customFormat="1" x14ac:dyDescent="0.3">
      <c r="B67" s="123" t="s">
        <v>83</v>
      </c>
      <c r="C67" s="10">
        <v>3.3000000000000003</v>
      </c>
      <c r="D67" s="11">
        <v>0</v>
      </c>
      <c r="E67" s="10">
        <v>3.5</v>
      </c>
      <c r="F67" s="29">
        <v>10</v>
      </c>
      <c r="G67" s="34">
        <v>17.45</v>
      </c>
      <c r="H67" s="29">
        <v>16.625</v>
      </c>
      <c r="I67" s="173">
        <v>-0.82499999999999929</v>
      </c>
    </row>
    <row r="68" spans="2:9" customFormat="1" x14ac:dyDescent="0.3">
      <c r="B68" s="123" t="s">
        <v>84</v>
      </c>
      <c r="C68" s="10">
        <v>3.8</v>
      </c>
      <c r="D68" s="11">
        <v>0</v>
      </c>
      <c r="E68" s="10">
        <v>4.4000000000000004</v>
      </c>
      <c r="F68" s="29">
        <v>9.3000000000000007</v>
      </c>
      <c r="G68" s="34">
        <v>17.618571428571428</v>
      </c>
      <c r="H68" s="29">
        <v>16.45</v>
      </c>
      <c r="I68" s="173">
        <v>-1.168571428571429</v>
      </c>
    </row>
    <row r="69" spans="2:9" customFormat="1" x14ac:dyDescent="0.3">
      <c r="B69" s="123" t="s">
        <v>85</v>
      </c>
      <c r="C69" s="10">
        <v>2.8000000000000003</v>
      </c>
      <c r="D69" s="11">
        <v>0</v>
      </c>
      <c r="E69" s="10">
        <v>5.6</v>
      </c>
      <c r="F69" s="29">
        <v>9</v>
      </c>
      <c r="G69" s="34">
        <v>18.625</v>
      </c>
      <c r="H69" s="29">
        <v>16.5</v>
      </c>
      <c r="I69" s="173">
        <v>-2.125</v>
      </c>
    </row>
    <row r="70" spans="2:9" customFormat="1" x14ac:dyDescent="0.3">
      <c r="B70" s="123" t="s">
        <v>86</v>
      </c>
      <c r="C70" s="10">
        <v>3.5000000000000004</v>
      </c>
      <c r="D70" s="11">
        <v>0</v>
      </c>
      <c r="E70" s="10">
        <v>9.8000000000000007</v>
      </c>
      <c r="F70" s="29">
        <v>9.1</v>
      </c>
      <c r="G70" s="34">
        <v>19.888235294117646</v>
      </c>
      <c r="H70" s="33">
        <v>11.165699999999999</v>
      </c>
      <c r="I70" s="173">
        <v>-8.7225352941176464</v>
      </c>
    </row>
    <row r="71" spans="2:9" customFormat="1" x14ac:dyDescent="0.3">
      <c r="B71" s="123" t="s">
        <v>87</v>
      </c>
      <c r="C71" s="10">
        <v>2.5</v>
      </c>
      <c r="D71" s="11">
        <v>0</v>
      </c>
      <c r="E71" s="10">
        <v>2.4</v>
      </c>
      <c r="F71" s="29">
        <v>9.6</v>
      </c>
      <c r="G71" s="34">
        <v>19.850000000000001</v>
      </c>
      <c r="H71" s="33">
        <v>11.1349</v>
      </c>
      <c r="I71" s="173">
        <v>-8.7151000000000014</v>
      </c>
    </row>
    <row r="72" spans="2:9" customFormat="1" x14ac:dyDescent="0.3">
      <c r="B72" s="123" t="s">
        <v>88</v>
      </c>
      <c r="C72" s="10">
        <v>4.5999999999999996</v>
      </c>
      <c r="D72" s="11">
        <v>0</v>
      </c>
      <c r="E72" s="10">
        <v>3.6</v>
      </c>
      <c r="F72" s="29">
        <v>8.8000000000000007</v>
      </c>
      <c r="G72" s="34">
        <v>16.872222222222224</v>
      </c>
      <c r="H72" s="33">
        <v>12.0451</v>
      </c>
      <c r="I72" s="173">
        <v>-4.8271222222222239</v>
      </c>
    </row>
    <row r="73" spans="2:9" customFormat="1" x14ac:dyDescent="0.3">
      <c r="B73" s="123" t="s">
        <v>89</v>
      </c>
      <c r="C73" s="10">
        <v>4.1000000000000005</v>
      </c>
      <c r="D73" s="11">
        <v>0</v>
      </c>
      <c r="E73" s="10">
        <v>3.4</v>
      </c>
      <c r="F73" s="29">
        <v>8.4</v>
      </c>
      <c r="G73" s="34">
        <v>16.872222222222224</v>
      </c>
      <c r="H73" s="29">
        <v>15.24</v>
      </c>
      <c r="I73" s="173">
        <v>-1.6322222222222234</v>
      </c>
    </row>
    <row r="74" spans="2:9" ht="15.65" thickBot="1" x14ac:dyDescent="0.35">
      <c r="B74" s="126" t="s">
        <v>90</v>
      </c>
      <c r="C74" s="117">
        <v>1.5</v>
      </c>
      <c r="D74" s="174"/>
      <c r="E74" s="117">
        <v>4.0999999999999996</v>
      </c>
      <c r="F74" s="175">
        <v>8.6</v>
      </c>
      <c r="G74" s="176">
        <v>15.055</v>
      </c>
      <c r="H74" s="177">
        <v>9.6113999999999997</v>
      </c>
      <c r="I74" s="178">
        <v>-5.4436</v>
      </c>
    </row>
    <row r="75" spans="2:9" x14ac:dyDescent="0.3"/>
  </sheetData>
  <hyperlinks>
    <hyperlink ref="A1" location="'Title Page'!A1" display="'Title Page'!A1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R75"/>
  <sheetViews>
    <sheetView showGridLines="0" topLeftCell="D1" zoomScaleNormal="100" workbookViewId="0">
      <selection activeCell="A76" sqref="A76:XFD1048576"/>
    </sheetView>
  </sheetViews>
  <sheetFormatPr defaultColWidth="0" defaultRowHeight="15.05" zeroHeight="1" x14ac:dyDescent="0.3"/>
  <cols>
    <col min="1" max="1" width="9.6640625" bestFit="1" customWidth="1"/>
    <col min="2" max="2" width="14.109375" customWidth="1"/>
    <col min="3" max="3" width="16" customWidth="1"/>
    <col min="4" max="4" width="14.109375" customWidth="1"/>
    <col min="5" max="5" width="19.5546875" customWidth="1"/>
    <col min="6" max="6" width="19.33203125" customWidth="1"/>
    <col min="7" max="7" width="12.5546875" customWidth="1"/>
    <col min="8" max="8" width="14.33203125" customWidth="1"/>
    <col min="9" max="9" width="8.88671875" customWidth="1"/>
    <col min="10" max="10" width="20.109375" customWidth="1"/>
    <col min="11" max="11" width="12.33203125" customWidth="1"/>
    <col min="12" max="18" width="8.88671875" customWidth="1"/>
    <col min="19" max="16384" width="8.88671875" hidden="1"/>
  </cols>
  <sheetData>
    <row r="1" spans="1:17" ht="30.7" thickBot="1" x14ac:dyDescent="0.35">
      <c r="A1" s="68" t="s">
        <v>184</v>
      </c>
      <c r="B1" s="68" t="s">
        <v>0</v>
      </c>
      <c r="C1" s="69" t="s">
        <v>128</v>
      </c>
      <c r="D1" s="122" t="s">
        <v>124</v>
      </c>
      <c r="E1" s="54" t="s">
        <v>99</v>
      </c>
      <c r="F1" s="160" t="s">
        <v>100</v>
      </c>
      <c r="G1" s="69" t="s">
        <v>119</v>
      </c>
      <c r="H1" s="152" t="s">
        <v>129</v>
      </c>
      <c r="J1" s="17" t="s">
        <v>144</v>
      </c>
      <c r="K1" s="17" t="s">
        <v>123</v>
      </c>
    </row>
    <row r="2" spans="1:17" x14ac:dyDescent="0.3">
      <c r="B2" s="204" t="s">
        <v>130</v>
      </c>
      <c r="C2" s="186"/>
      <c r="D2" s="188"/>
      <c r="E2" s="97"/>
      <c r="F2" s="187"/>
      <c r="G2" s="189"/>
      <c r="H2" s="205"/>
      <c r="J2" s="100"/>
      <c r="K2" s="183">
        <v>-10.809900000000001</v>
      </c>
    </row>
    <row r="3" spans="1:17" x14ac:dyDescent="0.3">
      <c r="B3" s="123" t="s">
        <v>19</v>
      </c>
      <c r="C3" s="137">
        <v>5.8000000000000007</v>
      </c>
      <c r="D3" s="90">
        <v>0</v>
      </c>
      <c r="E3" s="137">
        <v>-1.1000000000000001</v>
      </c>
      <c r="F3" s="180" t="s">
        <v>108</v>
      </c>
      <c r="G3" s="181">
        <v>-3.4099999999999984</v>
      </c>
      <c r="H3" s="154"/>
      <c r="J3" s="101"/>
      <c r="K3" s="184">
        <v>-0.32172200000000001</v>
      </c>
    </row>
    <row r="4" spans="1:17" x14ac:dyDescent="0.3">
      <c r="B4" s="123" t="s">
        <v>20</v>
      </c>
      <c r="C4" s="137">
        <v>4.8</v>
      </c>
      <c r="D4" s="90">
        <v>0</v>
      </c>
      <c r="E4" s="137">
        <v>-1.8</v>
      </c>
      <c r="F4" s="180" t="s">
        <v>108</v>
      </c>
      <c r="G4" s="181">
        <v>-2.9066666666666983</v>
      </c>
      <c r="H4" s="154"/>
      <c r="J4" s="101"/>
      <c r="K4" s="184">
        <v>0.99935499999999999</v>
      </c>
    </row>
    <row r="5" spans="1:17" ht="15.65" thickBot="1" x14ac:dyDescent="0.35">
      <c r="B5" s="123" t="s">
        <v>21</v>
      </c>
      <c r="C5" s="137">
        <v>4.9000000000000004</v>
      </c>
      <c r="D5" s="90">
        <v>0</v>
      </c>
      <c r="E5" s="137">
        <v>-3.3</v>
      </c>
      <c r="F5" s="180" t="s">
        <v>108</v>
      </c>
      <c r="G5" s="181">
        <v>-4.3649999999999984</v>
      </c>
      <c r="H5" s="154"/>
      <c r="J5" s="102"/>
      <c r="K5" s="185">
        <v>1.2889470000000001</v>
      </c>
    </row>
    <row r="6" spans="1:17" ht="15.65" thickBot="1" x14ac:dyDescent="0.35">
      <c r="B6" s="123" t="s">
        <v>22</v>
      </c>
      <c r="C6" s="137">
        <v>5.6000000000000005</v>
      </c>
      <c r="D6" s="90">
        <v>0</v>
      </c>
      <c r="E6" s="137">
        <v>-0.6</v>
      </c>
      <c r="F6" s="180" t="s">
        <v>108</v>
      </c>
      <c r="G6" s="181">
        <v>0.538333333333334</v>
      </c>
      <c r="H6" s="154"/>
    </row>
    <row r="7" spans="1:17" x14ac:dyDescent="0.3">
      <c r="B7" s="123" t="s">
        <v>23</v>
      </c>
      <c r="C7" s="137">
        <v>9.3000000000000007</v>
      </c>
      <c r="D7" s="90">
        <v>0</v>
      </c>
      <c r="E7" s="137">
        <v>3.7</v>
      </c>
      <c r="F7" s="180" t="s">
        <v>108</v>
      </c>
      <c r="G7" s="181">
        <v>-3.90625</v>
      </c>
      <c r="H7" s="154"/>
      <c r="J7" s="99" t="s">
        <v>127</v>
      </c>
      <c r="K7" s="95"/>
      <c r="L7" s="95"/>
      <c r="M7" s="95"/>
      <c r="N7" s="95"/>
      <c r="O7" s="95"/>
      <c r="P7" s="95"/>
      <c r="Q7" s="87"/>
    </row>
    <row r="8" spans="1:17" ht="15.65" thickBot="1" x14ac:dyDescent="0.35">
      <c r="B8" s="123" t="s">
        <v>24</v>
      </c>
      <c r="C8" s="137">
        <v>11.4</v>
      </c>
      <c r="D8" s="90">
        <v>0</v>
      </c>
      <c r="E8" s="137">
        <v>4.5999999999999996</v>
      </c>
      <c r="F8" s="180">
        <v>9.6999999999999993</v>
      </c>
      <c r="G8" s="181">
        <v>-6.5399999999999991</v>
      </c>
      <c r="H8" s="154"/>
      <c r="J8" s="88"/>
      <c r="K8" s="96"/>
      <c r="L8" s="96"/>
      <c r="M8" s="96"/>
      <c r="N8" s="96"/>
      <c r="O8" s="96"/>
      <c r="P8" s="96"/>
      <c r="Q8" s="89"/>
    </row>
    <row r="9" spans="1:17" x14ac:dyDescent="0.3">
      <c r="B9" s="123" t="s">
        <v>25</v>
      </c>
      <c r="C9" s="137">
        <v>5.7</v>
      </c>
      <c r="D9" s="90">
        <v>0</v>
      </c>
      <c r="E9" s="137">
        <v>3.3</v>
      </c>
      <c r="F9" s="180">
        <v>9.8000000000000007</v>
      </c>
      <c r="G9" s="181">
        <v>1.83</v>
      </c>
      <c r="H9" s="154"/>
    </row>
    <row r="10" spans="1:17" x14ac:dyDescent="0.3">
      <c r="B10" s="123" t="s">
        <v>26</v>
      </c>
      <c r="C10" s="137">
        <v>12.3</v>
      </c>
      <c r="D10" s="90">
        <v>0</v>
      </c>
      <c r="E10" s="137">
        <v>8.1999999999999993</v>
      </c>
      <c r="F10" s="180">
        <v>9.1</v>
      </c>
      <c r="G10" s="181">
        <v>4.75</v>
      </c>
      <c r="H10" s="154"/>
    </row>
    <row r="11" spans="1:17" x14ac:dyDescent="0.3">
      <c r="B11" s="123" t="s">
        <v>27</v>
      </c>
      <c r="C11" s="137">
        <v>13.100000000000001</v>
      </c>
      <c r="D11" s="90">
        <v>0</v>
      </c>
      <c r="E11" s="137">
        <v>2.2000000000000002</v>
      </c>
      <c r="F11" s="180">
        <v>9.8000000000000007</v>
      </c>
      <c r="G11" s="181">
        <v>6</v>
      </c>
      <c r="H11" s="154"/>
    </row>
    <row r="12" spans="1:17" x14ac:dyDescent="0.3">
      <c r="B12" s="123" t="s">
        <v>28</v>
      </c>
      <c r="C12" s="137">
        <v>12.7</v>
      </c>
      <c r="D12" s="90">
        <v>0</v>
      </c>
      <c r="E12" s="137">
        <v>4.4000000000000004</v>
      </c>
      <c r="F12" s="180">
        <v>9.4</v>
      </c>
      <c r="G12" s="181">
        <v>1.9900000000000002</v>
      </c>
      <c r="H12" s="154"/>
    </row>
    <row r="13" spans="1:17" x14ac:dyDescent="0.3">
      <c r="B13" s="123" t="s">
        <v>29</v>
      </c>
      <c r="C13" s="137">
        <v>14.000000000000002</v>
      </c>
      <c r="D13" s="90">
        <v>0</v>
      </c>
      <c r="E13" s="137">
        <v>5.6</v>
      </c>
      <c r="F13" s="180">
        <v>8.4</v>
      </c>
      <c r="G13" s="181">
        <v>15.49</v>
      </c>
      <c r="H13" s="154"/>
    </row>
    <row r="14" spans="1:17" x14ac:dyDescent="0.3">
      <c r="B14" s="123" t="s">
        <v>30</v>
      </c>
      <c r="C14" s="137">
        <v>9</v>
      </c>
      <c r="D14" s="90">
        <v>0</v>
      </c>
      <c r="E14" s="137">
        <v>12.3</v>
      </c>
      <c r="F14" s="180">
        <v>9.1999999999999993</v>
      </c>
      <c r="G14" s="181">
        <v>1.9900000000000002</v>
      </c>
      <c r="H14" s="154"/>
      <c r="I14" s="24"/>
      <c r="J14" s="24"/>
      <c r="K14" s="24"/>
      <c r="L14" s="24"/>
      <c r="M14" s="24"/>
      <c r="N14" s="24"/>
      <c r="O14" s="24"/>
      <c r="P14" s="24"/>
    </row>
    <row r="15" spans="1:17" x14ac:dyDescent="0.3">
      <c r="B15" s="123" t="s">
        <v>31</v>
      </c>
      <c r="C15" s="137">
        <v>5.0999999999999996</v>
      </c>
      <c r="D15" s="90">
        <v>0</v>
      </c>
      <c r="E15" s="137">
        <v>4.4000000000000004</v>
      </c>
      <c r="F15" s="180">
        <v>9.3000000000000007</v>
      </c>
      <c r="G15" s="181">
        <v>6.91</v>
      </c>
      <c r="H15" s="154"/>
      <c r="I15" s="24"/>
      <c r="J15" s="190"/>
      <c r="K15" s="191"/>
      <c r="L15" s="24"/>
      <c r="M15" s="24"/>
      <c r="N15" s="24"/>
      <c r="O15" s="24"/>
      <c r="P15" s="24"/>
    </row>
    <row r="16" spans="1:17" x14ac:dyDescent="0.3">
      <c r="B16" s="123" t="s">
        <v>32</v>
      </c>
      <c r="C16" s="137">
        <v>3.6999999999999997</v>
      </c>
      <c r="D16" s="90">
        <v>0</v>
      </c>
      <c r="E16" s="137">
        <v>6.4</v>
      </c>
      <c r="F16" s="180">
        <v>8.5</v>
      </c>
      <c r="G16" s="181">
        <v>7.41</v>
      </c>
      <c r="H16" s="154"/>
      <c r="I16" s="24"/>
      <c r="J16" s="24"/>
      <c r="K16" s="24"/>
      <c r="L16" s="24"/>
      <c r="M16" s="24"/>
      <c r="N16" s="24"/>
      <c r="O16" s="24"/>
      <c r="P16" s="24"/>
    </row>
    <row r="17" spans="2:8" x14ac:dyDescent="0.3">
      <c r="B17" s="123" t="s">
        <v>33</v>
      </c>
      <c r="C17" s="137">
        <v>1.6</v>
      </c>
      <c r="D17" s="90">
        <v>0</v>
      </c>
      <c r="E17" s="137">
        <v>7.1</v>
      </c>
      <c r="F17" s="180">
        <v>7.6</v>
      </c>
      <c r="G17" s="181">
        <v>3.7699999999999996</v>
      </c>
      <c r="H17" s="154"/>
    </row>
    <row r="18" spans="2:8" x14ac:dyDescent="0.3">
      <c r="B18" s="123" t="s">
        <v>34</v>
      </c>
      <c r="C18" s="137">
        <v>2.2999999999999998</v>
      </c>
      <c r="D18" s="90">
        <v>0</v>
      </c>
      <c r="E18" s="137">
        <v>10.3</v>
      </c>
      <c r="F18" s="180">
        <v>7.8</v>
      </c>
      <c r="G18" s="181">
        <v>3.7699999999999996</v>
      </c>
      <c r="H18" s="154"/>
    </row>
    <row r="19" spans="2:8" x14ac:dyDescent="0.3">
      <c r="B19" s="123" t="s">
        <v>35</v>
      </c>
      <c r="C19" s="137">
        <v>4.8</v>
      </c>
      <c r="D19" s="90">
        <v>0</v>
      </c>
      <c r="E19" s="137">
        <v>2.7</v>
      </c>
      <c r="F19" s="180">
        <v>8.5</v>
      </c>
      <c r="G19" s="181">
        <v>0.50999999999999979</v>
      </c>
      <c r="H19" s="154"/>
    </row>
    <row r="20" spans="2:8" x14ac:dyDescent="0.3">
      <c r="B20" s="123" t="s">
        <v>36</v>
      </c>
      <c r="C20" s="137">
        <v>7.1</v>
      </c>
      <c r="D20" s="90">
        <v>0</v>
      </c>
      <c r="E20" s="137">
        <v>2.9</v>
      </c>
      <c r="F20" s="180">
        <v>7.4</v>
      </c>
      <c r="G20" s="181">
        <v>0.50999999999999979</v>
      </c>
      <c r="H20" s="154"/>
    </row>
    <row r="21" spans="2:8" x14ac:dyDescent="0.3">
      <c r="B21" s="123" t="s">
        <v>37</v>
      </c>
      <c r="C21" s="137">
        <v>7.5</v>
      </c>
      <c r="D21" s="90">
        <v>0</v>
      </c>
      <c r="E21" s="137">
        <v>5.9</v>
      </c>
      <c r="F21" s="180">
        <v>6.9</v>
      </c>
      <c r="G21" s="181">
        <v>3.5</v>
      </c>
      <c r="H21" s="154"/>
    </row>
    <row r="22" spans="2:8" x14ac:dyDescent="0.3">
      <c r="B22" s="123" t="s">
        <v>38</v>
      </c>
      <c r="C22" s="137">
        <v>9.7000000000000011</v>
      </c>
      <c r="D22" s="90">
        <v>0</v>
      </c>
      <c r="E22" s="137">
        <v>11.6</v>
      </c>
      <c r="F22" s="180">
        <v>7.4</v>
      </c>
      <c r="G22" s="181">
        <v>0.51999999999999957</v>
      </c>
      <c r="H22" s="154"/>
    </row>
    <row r="23" spans="2:8" x14ac:dyDescent="0.3">
      <c r="B23" s="123" t="s">
        <v>39</v>
      </c>
      <c r="C23" s="137">
        <v>10.6</v>
      </c>
      <c r="D23" s="90">
        <v>0</v>
      </c>
      <c r="E23" s="137">
        <v>1.3</v>
      </c>
      <c r="F23" s="180">
        <v>8</v>
      </c>
      <c r="G23" s="181">
        <v>-0.69000000000000039</v>
      </c>
      <c r="H23" s="154"/>
    </row>
    <row r="24" spans="2:8" x14ac:dyDescent="0.3">
      <c r="B24" s="123" t="s">
        <v>40</v>
      </c>
      <c r="C24" s="137">
        <v>9.7000000000000011</v>
      </c>
      <c r="D24" s="90">
        <v>0</v>
      </c>
      <c r="E24" s="137">
        <v>4.2</v>
      </c>
      <c r="F24" s="180">
        <v>7.1</v>
      </c>
      <c r="G24" s="181">
        <v>-0.8100000000000005</v>
      </c>
      <c r="H24" s="154"/>
    </row>
    <row r="25" spans="2:8" x14ac:dyDescent="0.3">
      <c r="B25" s="123" t="s">
        <v>41</v>
      </c>
      <c r="C25" s="137">
        <v>4.3999999999999995</v>
      </c>
      <c r="D25" s="90">
        <v>0</v>
      </c>
      <c r="E25" s="137">
        <v>8.6</v>
      </c>
      <c r="F25" s="180">
        <v>6.7</v>
      </c>
      <c r="G25" s="181">
        <v>-0.60000000000000053</v>
      </c>
      <c r="H25" s="154"/>
    </row>
    <row r="26" spans="2:8" x14ac:dyDescent="0.3">
      <c r="B26" s="123" t="s">
        <v>42</v>
      </c>
      <c r="C26" s="137">
        <v>6.9</v>
      </c>
      <c r="D26" s="90">
        <v>0</v>
      </c>
      <c r="E26" s="137">
        <v>16.600000000000001</v>
      </c>
      <c r="F26" s="180">
        <v>6.9</v>
      </c>
      <c r="G26" s="181">
        <v>-0.69000000000000039</v>
      </c>
      <c r="H26" s="154"/>
    </row>
    <row r="27" spans="2:8" x14ac:dyDescent="0.3">
      <c r="B27" s="123" t="s">
        <v>43</v>
      </c>
      <c r="C27" s="137">
        <v>8.5</v>
      </c>
      <c r="D27" s="90">
        <v>0</v>
      </c>
      <c r="E27" s="137">
        <v>9.6999999999999993</v>
      </c>
      <c r="F27" s="180">
        <v>7.6</v>
      </c>
      <c r="G27" s="181">
        <v>1.2799999999999994</v>
      </c>
      <c r="H27" s="154"/>
    </row>
    <row r="28" spans="2:8" x14ac:dyDescent="0.3">
      <c r="B28" s="123" t="s">
        <v>44</v>
      </c>
      <c r="C28" s="137">
        <v>6.2</v>
      </c>
      <c r="D28" s="90">
        <v>0</v>
      </c>
      <c r="E28" s="137">
        <v>15.5</v>
      </c>
      <c r="F28" s="180">
        <v>6.8</v>
      </c>
      <c r="G28" s="181">
        <v>1.2799999999999994</v>
      </c>
      <c r="H28" s="154"/>
    </row>
    <row r="29" spans="2:8" x14ac:dyDescent="0.3">
      <c r="B29" s="123" t="s">
        <v>45</v>
      </c>
      <c r="C29" s="137">
        <v>4.3</v>
      </c>
      <c r="D29" s="90">
        <v>0</v>
      </c>
      <c r="E29" s="137">
        <v>16.100000000000001</v>
      </c>
      <c r="F29" s="180">
        <v>6.5</v>
      </c>
      <c r="G29" s="181">
        <v>3.9499999999999993</v>
      </c>
      <c r="H29" s="154"/>
    </row>
    <row r="30" spans="2:8" x14ac:dyDescent="0.3">
      <c r="B30" s="123" t="s">
        <v>46</v>
      </c>
      <c r="C30" s="137">
        <v>-7.8</v>
      </c>
      <c r="D30" s="90">
        <v>0</v>
      </c>
      <c r="E30" s="137">
        <v>22.3</v>
      </c>
      <c r="F30" s="180">
        <v>6.9</v>
      </c>
      <c r="G30" s="181">
        <v>-0.86857142857142833</v>
      </c>
      <c r="H30" s="154"/>
    </row>
    <row r="31" spans="2:8" x14ac:dyDescent="0.3">
      <c r="B31" s="123" t="s">
        <v>47</v>
      </c>
      <c r="C31" s="137">
        <v>-19.600000000000001</v>
      </c>
      <c r="D31" s="90">
        <v>1</v>
      </c>
      <c r="E31" s="137">
        <v>5.9</v>
      </c>
      <c r="F31" s="180">
        <v>10.3</v>
      </c>
      <c r="G31" s="181">
        <v>-1.9000000000000004</v>
      </c>
      <c r="H31" s="154"/>
    </row>
    <row r="32" spans="2:8" x14ac:dyDescent="0.3">
      <c r="B32" s="123" t="s">
        <v>48</v>
      </c>
      <c r="C32" s="137">
        <v>-17.299999999999997</v>
      </c>
      <c r="D32" s="90">
        <v>1</v>
      </c>
      <c r="E32" s="137">
        <v>8.6</v>
      </c>
      <c r="F32" s="180">
        <v>9.9</v>
      </c>
      <c r="G32" s="181">
        <v>-5.9</v>
      </c>
      <c r="H32" s="154"/>
    </row>
    <row r="33" spans="2:8" x14ac:dyDescent="0.3">
      <c r="B33" s="123" t="s">
        <v>49</v>
      </c>
      <c r="C33" s="137">
        <v>-15.7</v>
      </c>
      <c r="D33" s="90">
        <v>1</v>
      </c>
      <c r="E33" s="137">
        <v>9.1</v>
      </c>
      <c r="F33" s="180">
        <v>9.4</v>
      </c>
      <c r="G33" s="181">
        <v>-5.4</v>
      </c>
      <c r="H33" s="154"/>
    </row>
    <row r="34" spans="2:8" x14ac:dyDescent="0.3">
      <c r="B34" s="123" t="s">
        <v>50</v>
      </c>
      <c r="C34" s="137">
        <v>-6.7</v>
      </c>
      <c r="D34" s="90">
        <v>1</v>
      </c>
      <c r="E34" s="137">
        <v>12.3</v>
      </c>
      <c r="F34" s="180">
        <v>9.6</v>
      </c>
      <c r="G34" s="181">
        <v>-14.26</v>
      </c>
      <c r="H34" s="154"/>
    </row>
    <row r="35" spans="2:8" x14ac:dyDescent="0.3">
      <c r="B35" s="123" t="s">
        <v>51</v>
      </c>
      <c r="C35" s="137">
        <v>4.5</v>
      </c>
      <c r="D35" s="90">
        <v>0</v>
      </c>
      <c r="E35" s="137">
        <v>4.7</v>
      </c>
      <c r="F35" s="180">
        <v>9.8000000000000007</v>
      </c>
      <c r="G35" s="181">
        <v>-0.625</v>
      </c>
      <c r="H35" s="154"/>
    </row>
    <row r="36" spans="2:8" x14ac:dyDescent="0.3">
      <c r="B36" s="123" t="s">
        <v>52</v>
      </c>
      <c r="C36" s="137">
        <v>5.4</v>
      </c>
      <c r="D36" s="90">
        <v>0</v>
      </c>
      <c r="E36" s="137">
        <v>3.3</v>
      </c>
      <c r="F36" s="180">
        <v>9.1999999999999993</v>
      </c>
      <c r="G36" s="181">
        <v>6.8000000000000007</v>
      </c>
      <c r="H36" s="154"/>
    </row>
    <row r="37" spans="2:8" x14ac:dyDescent="0.3">
      <c r="B37" s="123" t="s">
        <v>53</v>
      </c>
      <c r="C37" s="137">
        <v>3.3000000000000003</v>
      </c>
      <c r="D37" s="90">
        <v>0</v>
      </c>
      <c r="E37" s="137">
        <v>7.4</v>
      </c>
      <c r="F37" s="180">
        <v>8.6999999999999993</v>
      </c>
      <c r="G37" s="181">
        <v>5.4833333333333343</v>
      </c>
      <c r="H37" s="154"/>
    </row>
    <row r="38" spans="2:8" x14ac:dyDescent="0.3">
      <c r="B38" s="123" t="s">
        <v>54</v>
      </c>
      <c r="C38" s="137">
        <v>3.6999999999999997</v>
      </c>
      <c r="D38" s="90">
        <v>0</v>
      </c>
      <c r="E38" s="137">
        <v>9.1</v>
      </c>
      <c r="F38" s="180">
        <v>8.8000000000000007</v>
      </c>
      <c r="G38" s="181">
        <v>4</v>
      </c>
      <c r="H38" s="154"/>
    </row>
    <row r="39" spans="2:8" x14ac:dyDescent="0.3">
      <c r="B39" s="123" t="s">
        <v>55</v>
      </c>
      <c r="C39" s="137">
        <v>5.5</v>
      </c>
      <c r="D39" s="90">
        <v>0</v>
      </c>
      <c r="E39" s="137">
        <v>3.3</v>
      </c>
      <c r="F39" s="180">
        <v>9.5</v>
      </c>
      <c r="G39" s="181">
        <v>5.4999999999999991</v>
      </c>
      <c r="H39" s="154"/>
    </row>
    <row r="40" spans="2:8" x14ac:dyDescent="0.3">
      <c r="B40" s="123" t="s">
        <v>56</v>
      </c>
      <c r="C40" s="137">
        <v>4.3999999999999995</v>
      </c>
      <c r="D40" s="90">
        <v>0</v>
      </c>
      <c r="E40" s="137">
        <v>5.9</v>
      </c>
      <c r="F40" s="180">
        <v>8.9</v>
      </c>
      <c r="G40" s="181">
        <v>4.5500000000000007</v>
      </c>
      <c r="H40" s="154"/>
    </row>
    <row r="41" spans="2:8" x14ac:dyDescent="0.3">
      <c r="B41" s="123" t="s">
        <v>57</v>
      </c>
      <c r="C41" s="137">
        <v>6.7</v>
      </c>
      <c r="D41" s="90">
        <v>0</v>
      </c>
      <c r="E41" s="137">
        <v>4.2</v>
      </c>
      <c r="F41" s="180">
        <v>8.5</v>
      </c>
      <c r="G41" s="181">
        <v>2.5600000000000005</v>
      </c>
      <c r="H41" s="154"/>
    </row>
    <row r="42" spans="2:8" x14ac:dyDescent="0.3">
      <c r="B42" s="123" t="s">
        <v>58</v>
      </c>
      <c r="C42" s="137">
        <v>5.0999999999999996</v>
      </c>
      <c r="D42" s="90">
        <v>0</v>
      </c>
      <c r="E42" s="137">
        <v>4.5999999999999996</v>
      </c>
      <c r="F42" s="180">
        <v>8.6</v>
      </c>
      <c r="G42" s="181">
        <v>-4.620000000000001</v>
      </c>
      <c r="H42" s="154"/>
    </row>
    <row r="43" spans="2:8" x14ac:dyDescent="0.3">
      <c r="B43" s="123" t="s">
        <v>59</v>
      </c>
      <c r="C43" s="137">
        <v>2.4</v>
      </c>
      <c r="D43" s="90">
        <v>0</v>
      </c>
      <c r="E43" s="137">
        <v>0.7</v>
      </c>
      <c r="F43" s="180">
        <v>9.1</v>
      </c>
      <c r="G43" s="181">
        <v>7.5555555555556708E-2</v>
      </c>
      <c r="H43" s="154"/>
    </row>
    <row r="44" spans="2:8" x14ac:dyDescent="0.3">
      <c r="B44" s="123" t="s">
        <v>60</v>
      </c>
      <c r="C44" s="137">
        <v>3</v>
      </c>
      <c r="D44" s="90">
        <v>0</v>
      </c>
      <c r="E44" s="137">
        <v>0.1</v>
      </c>
      <c r="F44" s="180">
        <v>8.4</v>
      </c>
      <c r="G44" s="181">
        <v>0.16999999999999815</v>
      </c>
      <c r="H44" s="154"/>
    </row>
    <row r="45" spans="2:8" x14ac:dyDescent="0.3">
      <c r="B45" s="123" t="s">
        <v>61</v>
      </c>
      <c r="C45" s="137">
        <v>-1.5</v>
      </c>
      <c r="D45" s="90">
        <v>0</v>
      </c>
      <c r="E45" s="137">
        <v>-0.3</v>
      </c>
      <c r="F45" s="180">
        <v>8</v>
      </c>
      <c r="G45" s="181">
        <v>0.75000000000000178</v>
      </c>
      <c r="H45" s="154"/>
    </row>
    <row r="46" spans="2:8" x14ac:dyDescent="0.3">
      <c r="B46" s="123" t="s">
        <v>62</v>
      </c>
      <c r="C46" s="137">
        <v>-2.4</v>
      </c>
      <c r="D46" s="90">
        <v>1</v>
      </c>
      <c r="E46" s="137">
        <v>-0.2</v>
      </c>
      <c r="F46" s="180">
        <v>8.1</v>
      </c>
      <c r="G46" s="181">
        <v>0.74999999999999822</v>
      </c>
      <c r="H46" s="154"/>
    </row>
    <row r="47" spans="2:8" x14ac:dyDescent="0.3">
      <c r="B47" s="123" t="s">
        <v>63</v>
      </c>
      <c r="C47" s="137">
        <v>-1.3</v>
      </c>
      <c r="D47" s="90">
        <v>1</v>
      </c>
      <c r="E47" s="137">
        <v>0.1</v>
      </c>
      <c r="F47" s="180">
        <v>8.6</v>
      </c>
      <c r="G47" s="181">
        <v>6.0835041594810413</v>
      </c>
      <c r="H47" s="154"/>
    </row>
    <row r="48" spans="2:8" x14ac:dyDescent="0.3">
      <c r="B48" s="123" t="s">
        <v>64</v>
      </c>
      <c r="C48" s="137">
        <v>-1.2</v>
      </c>
      <c r="D48" s="90">
        <v>1</v>
      </c>
      <c r="E48" s="137">
        <v>0.2</v>
      </c>
      <c r="F48" s="180">
        <v>8</v>
      </c>
      <c r="G48" s="181">
        <v>6.5050000000000008</v>
      </c>
      <c r="H48" s="154"/>
    </row>
    <row r="49" spans="2:11" x14ac:dyDescent="0.3">
      <c r="B49" s="123" t="s">
        <v>65</v>
      </c>
      <c r="C49" s="137">
        <v>-1.0999999999999999</v>
      </c>
      <c r="D49" s="90">
        <v>1</v>
      </c>
      <c r="E49" s="137">
        <v>-0.6</v>
      </c>
      <c r="F49" s="180">
        <v>7.6</v>
      </c>
      <c r="G49" s="181">
        <v>6.1710909090909087</v>
      </c>
      <c r="H49" s="154"/>
    </row>
    <row r="50" spans="2:11" x14ac:dyDescent="0.3">
      <c r="B50" s="123" t="s">
        <v>66</v>
      </c>
      <c r="C50" s="137">
        <v>3.4000000000000004</v>
      </c>
      <c r="D50" s="90">
        <v>1</v>
      </c>
      <c r="E50" s="137">
        <v>0.5</v>
      </c>
      <c r="F50" s="180">
        <v>7.7</v>
      </c>
      <c r="G50" s="181">
        <v>7.3658333333333337</v>
      </c>
      <c r="H50" s="154"/>
    </row>
    <row r="51" spans="2:11" x14ac:dyDescent="0.3">
      <c r="B51" s="123" t="s">
        <v>67</v>
      </c>
      <c r="C51" s="137">
        <v>-1</v>
      </c>
      <c r="D51" s="90">
        <v>1</v>
      </c>
      <c r="E51" s="137">
        <v>3</v>
      </c>
      <c r="F51" s="180">
        <v>9.4</v>
      </c>
      <c r="G51" s="181">
        <v>2.3833333333333346</v>
      </c>
      <c r="H51" s="154"/>
    </row>
    <row r="52" spans="2:11" x14ac:dyDescent="0.3">
      <c r="B52" s="123" t="s">
        <v>68</v>
      </c>
      <c r="C52" s="137">
        <v>-4.3</v>
      </c>
      <c r="D52" s="90">
        <v>1</v>
      </c>
      <c r="E52" s="137">
        <v>11.6</v>
      </c>
      <c r="F52" s="180">
        <v>9</v>
      </c>
      <c r="G52" s="181">
        <v>-8.0000000000000071E-2</v>
      </c>
      <c r="H52" s="154"/>
    </row>
    <row r="53" spans="2:11" x14ac:dyDescent="0.3">
      <c r="B53" s="123" t="s">
        <v>69</v>
      </c>
      <c r="C53" s="137">
        <v>-5.3</v>
      </c>
      <c r="D53" s="90">
        <v>1</v>
      </c>
      <c r="E53" s="137">
        <v>16.2</v>
      </c>
      <c r="F53" s="180">
        <v>9.3000000000000007</v>
      </c>
      <c r="G53" s="181">
        <v>2.6000000000000014</v>
      </c>
      <c r="H53" s="154"/>
    </row>
    <row r="54" spans="2:11" x14ac:dyDescent="0.3">
      <c r="B54" s="123" t="s">
        <v>70</v>
      </c>
      <c r="C54" s="137">
        <v>-14.399999999999999</v>
      </c>
      <c r="D54" s="90">
        <v>1</v>
      </c>
      <c r="E54" s="137">
        <v>24.9</v>
      </c>
      <c r="F54" s="180">
        <v>9.6999999999999993</v>
      </c>
      <c r="G54" s="181">
        <v>-2.7142857142857135</v>
      </c>
      <c r="H54" s="154"/>
    </row>
    <row r="55" spans="2:11" x14ac:dyDescent="0.3">
      <c r="B55" s="123" t="s">
        <v>71</v>
      </c>
      <c r="C55" s="137">
        <v>-16</v>
      </c>
      <c r="D55" s="90">
        <v>1</v>
      </c>
      <c r="E55" s="137">
        <v>20.3</v>
      </c>
      <c r="F55" s="180">
        <v>10</v>
      </c>
      <c r="G55" s="181">
        <v>-3.9448428571428558</v>
      </c>
      <c r="H55" s="154"/>
    </row>
    <row r="56" spans="2:11" x14ac:dyDescent="0.3">
      <c r="B56" s="123" t="s">
        <v>72</v>
      </c>
      <c r="C56" s="137">
        <v>-14.499999999999998</v>
      </c>
      <c r="D56" s="90">
        <v>1</v>
      </c>
      <c r="E56" s="137">
        <v>40.700000000000003</v>
      </c>
      <c r="F56" s="180">
        <v>9.6</v>
      </c>
      <c r="G56" s="181">
        <v>-3.9448428571428558</v>
      </c>
      <c r="H56" s="154"/>
    </row>
    <row r="57" spans="2:11" x14ac:dyDescent="0.3">
      <c r="B57" s="123" t="s">
        <v>73</v>
      </c>
      <c r="C57" s="137">
        <v>-7.0000000000000009</v>
      </c>
      <c r="D57" s="90">
        <v>1</v>
      </c>
      <c r="E57" s="137">
        <v>41.4</v>
      </c>
      <c r="F57" s="180">
        <v>9.4</v>
      </c>
      <c r="G57" s="181">
        <v>-8.6692999999999998</v>
      </c>
      <c r="H57" s="154"/>
    </row>
    <row r="58" spans="2:11" x14ac:dyDescent="0.3">
      <c r="B58" s="123" t="s">
        <v>74</v>
      </c>
      <c r="C58" s="137">
        <v>-2.4</v>
      </c>
      <c r="D58" s="90">
        <v>1</v>
      </c>
      <c r="E58" s="137">
        <v>43.3</v>
      </c>
      <c r="F58" s="180">
        <v>9.5</v>
      </c>
      <c r="G58" s="181">
        <v>-7.8047999999999984</v>
      </c>
      <c r="H58" s="154"/>
    </row>
    <row r="59" spans="2:11" x14ac:dyDescent="0.3">
      <c r="B59" s="123" t="s">
        <v>75</v>
      </c>
      <c r="C59" s="137">
        <v>0.1</v>
      </c>
      <c r="D59" s="90">
        <v>0</v>
      </c>
      <c r="E59" s="137">
        <v>1.5</v>
      </c>
      <c r="F59" s="180">
        <v>10.3</v>
      </c>
      <c r="G59" s="181">
        <v>-8.4080999999999992</v>
      </c>
      <c r="H59" s="154"/>
    </row>
    <row r="60" spans="2:11" x14ac:dyDescent="0.3">
      <c r="B60" s="123" t="s">
        <v>76</v>
      </c>
      <c r="C60" s="137">
        <v>1.7000000000000002</v>
      </c>
      <c r="D60" s="90">
        <v>0</v>
      </c>
      <c r="E60" s="137">
        <v>4.9000000000000004</v>
      </c>
      <c r="F60" s="180">
        <v>9.8000000000000007</v>
      </c>
      <c r="G60" s="181">
        <v>1.1999999999999993</v>
      </c>
      <c r="H60" s="154"/>
    </row>
    <row r="61" spans="2:11" x14ac:dyDescent="0.3">
      <c r="B61" s="123" t="s">
        <v>77</v>
      </c>
      <c r="C61" s="137">
        <v>2.7</v>
      </c>
      <c r="D61" s="90">
        <v>0</v>
      </c>
      <c r="E61" s="137">
        <v>6.4</v>
      </c>
      <c r="F61" s="180">
        <v>9.6</v>
      </c>
      <c r="G61" s="181">
        <v>0.92220000000000013</v>
      </c>
      <c r="H61" s="154"/>
    </row>
    <row r="62" spans="2:11" x14ac:dyDescent="0.3">
      <c r="B62" s="123" t="s">
        <v>78</v>
      </c>
      <c r="C62" s="137">
        <v>4.5999999999999996</v>
      </c>
      <c r="D62" s="90">
        <v>0</v>
      </c>
      <c r="E62" s="137">
        <v>12.4</v>
      </c>
      <c r="F62" s="180">
        <v>9.6999999999999993</v>
      </c>
      <c r="G62" s="181">
        <v>-3.9557000000000002</v>
      </c>
      <c r="H62" s="206"/>
    </row>
    <row r="63" spans="2:11" x14ac:dyDescent="0.3">
      <c r="B63" s="123" t="s">
        <v>79</v>
      </c>
      <c r="C63" s="137">
        <v>2.8000000000000003</v>
      </c>
      <c r="D63" s="90">
        <v>0</v>
      </c>
      <c r="E63" s="137">
        <v>3.9</v>
      </c>
      <c r="F63" s="180">
        <v>10.5</v>
      </c>
      <c r="G63" s="181">
        <v>-5.1989000000000001</v>
      </c>
      <c r="H63" s="165">
        <f>$K$2+$K$3*G62+$K$4*C62+$K$5*F61</f>
        <v>7.4336599153999998</v>
      </c>
      <c r="K63" s="182"/>
    </row>
    <row r="64" spans="2:11" x14ac:dyDescent="0.3">
      <c r="B64" s="123" t="s">
        <v>80</v>
      </c>
      <c r="C64" s="137">
        <v>2.7</v>
      </c>
      <c r="D64" s="90">
        <v>0</v>
      </c>
      <c r="E64" s="137">
        <v>7.9</v>
      </c>
      <c r="F64" s="180">
        <v>10</v>
      </c>
      <c r="G64" s="181">
        <v>-2.2279</v>
      </c>
      <c r="H64" s="165">
        <f t="shared" ref="H64:H74" si="0">$K$2+$K$3*G63+$K$4*C63+$K$5*F62</f>
        <v>6.1636804057999992</v>
      </c>
    </row>
    <row r="65" spans="2:10" x14ac:dyDescent="0.3">
      <c r="B65" s="123" t="s">
        <v>81</v>
      </c>
      <c r="C65" s="137">
        <v>2.2999999999999998</v>
      </c>
      <c r="D65" s="90">
        <v>0</v>
      </c>
      <c r="E65" s="137">
        <v>10.199999999999999</v>
      </c>
      <c r="F65" s="180">
        <v>9.6999999999999993</v>
      </c>
      <c r="G65" s="181">
        <v>-2.8919999999999995</v>
      </c>
      <c r="H65" s="165">
        <f t="shared" si="0"/>
        <v>6.1390664438000009</v>
      </c>
    </row>
    <row r="66" spans="2:10" x14ac:dyDescent="0.3">
      <c r="B66" s="123" t="s">
        <v>82</v>
      </c>
      <c r="C66" s="137">
        <v>2.1999999999999997</v>
      </c>
      <c r="D66" s="90">
        <v>0</v>
      </c>
      <c r="E66" s="137">
        <v>13.7</v>
      </c>
      <c r="F66" s="180">
        <v>9.9</v>
      </c>
      <c r="G66" s="181">
        <v>-0.32499999999999929</v>
      </c>
      <c r="H66" s="165">
        <f t="shared" si="0"/>
        <v>5.3085065240000002</v>
      </c>
    </row>
    <row r="67" spans="2:10" x14ac:dyDescent="0.3">
      <c r="B67" s="123" t="s">
        <v>83</v>
      </c>
      <c r="C67" s="137">
        <v>3.3000000000000003</v>
      </c>
      <c r="D67" s="90">
        <v>0</v>
      </c>
      <c r="E67" s="137">
        <v>3.5</v>
      </c>
      <c r="F67" s="180">
        <v>10</v>
      </c>
      <c r="G67" s="181">
        <v>-0.82499999999999929</v>
      </c>
      <c r="H67" s="165">
        <f t="shared" si="0"/>
        <v>3.9960265499999998</v>
      </c>
    </row>
    <row r="68" spans="2:10" x14ac:dyDescent="0.3">
      <c r="B68" s="123" t="s">
        <v>84</v>
      </c>
      <c r="C68" s="137">
        <v>3.8</v>
      </c>
      <c r="D68" s="90">
        <v>0</v>
      </c>
      <c r="E68" s="137">
        <v>4.4000000000000004</v>
      </c>
      <c r="F68" s="180">
        <v>9.3000000000000007</v>
      </c>
      <c r="G68" s="181">
        <v>-1.168571428571429</v>
      </c>
      <c r="H68" s="165">
        <f t="shared" si="0"/>
        <v>5.51396745</v>
      </c>
      <c r="J68" s="19"/>
    </row>
    <row r="69" spans="2:10" x14ac:dyDescent="0.3">
      <c r="B69" s="123" t="s">
        <v>85</v>
      </c>
      <c r="C69" s="137">
        <v>2.8000000000000003</v>
      </c>
      <c r="D69" s="90">
        <v>0</v>
      </c>
      <c r="E69" s="137">
        <v>5.6</v>
      </c>
      <c r="F69" s="180">
        <v>9</v>
      </c>
      <c r="G69" s="181">
        <v>-2.125</v>
      </c>
      <c r="H69" s="165">
        <f t="shared" si="0"/>
        <v>6.2530741371428569</v>
      </c>
      <c r="J69" s="19"/>
    </row>
    <row r="70" spans="2:10" x14ac:dyDescent="0.3">
      <c r="B70" s="123" t="s">
        <v>86</v>
      </c>
      <c r="C70" s="137">
        <v>3.5000000000000004</v>
      </c>
      <c r="D70" s="90">
        <v>0</v>
      </c>
      <c r="E70" s="137">
        <v>9.8000000000000007</v>
      </c>
      <c r="F70" s="180">
        <v>9.1</v>
      </c>
      <c r="G70" s="181">
        <v>-8.7225352941176464</v>
      </c>
      <c r="H70" s="165">
        <f t="shared" si="0"/>
        <v>4.6591603500000005</v>
      </c>
      <c r="J70" s="19"/>
    </row>
    <row r="71" spans="2:10" x14ac:dyDescent="0.3">
      <c r="B71" s="123" t="s">
        <v>87</v>
      </c>
      <c r="C71" s="137">
        <v>2.5</v>
      </c>
      <c r="D71" s="90">
        <v>0</v>
      </c>
      <c r="E71" s="137">
        <v>2.4</v>
      </c>
      <c r="F71" s="180">
        <v>9.6</v>
      </c>
      <c r="G71" s="181">
        <v>-8.7151000000000014</v>
      </c>
      <c r="H71" s="165">
        <f t="shared" si="0"/>
        <v>7.0945969998941179</v>
      </c>
      <c r="J71" s="19"/>
    </row>
    <row r="72" spans="2:10" x14ac:dyDescent="0.3">
      <c r="B72" s="123" t="s">
        <v>88</v>
      </c>
      <c r="C72" s="137">
        <v>4.5999999999999996</v>
      </c>
      <c r="D72" s="90">
        <v>0</v>
      </c>
      <c r="E72" s="137">
        <v>3.6</v>
      </c>
      <c r="F72" s="180">
        <v>8.8000000000000007</v>
      </c>
      <c r="G72" s="181">
        <v>-4.8271222222222239</v>
      </c>
      <c r="H72" s="165">
        <f t="shared" si="0"/>
        <v>6.2217446021999994</v>
      </c>
      <c r="J72" s="19"/>
    </row>
    <row r="73" spans="2:10" x14ac:dyDescent="0.3">
      <c r="B73" s="123" t="s">
        <v>89</v>
      </c>
      <c r="C73" s="137">
        <v>4.1000000000000005</v>
      </c>
      <c r="D73" s="90">
        <v>0</v>
      </c>
      <c r="E73" s="137">
        <v>3.4</v>
      </c>
      <c r="F73" s="180">
        <v>8.4</v>
      </c>
      <c r="G73" s="181">
        <v>-1.6322222222222234</v>
      </c>
      <c r="H73" s="165">
        <f t="shared" si="0"/>
        <v>7.7140156155777788</v>
      </c>
      <c r="J73" s="19"/>
    </row>
    <row r="74" spans="2:10" ht="15.65" thickBot="1" x14ac:dyDescent="0.35">
      <c r="B74" s="126" t="s">
        <v>90</v>
      </c>
      <c r="C74" s="118">
        <v>1.5</v>
      </c>
      <c r="D74" s="207">
        <v>1</v>
      </c>
      <c r="E74" s="118">
        <v>4.0999999999999996</v>
      </c>
      <c r="F74" s="208">
        <v>8.6</v>
      </c>
      <c r="G74" s="209">
        <v>-5.4436</v>
      </c>
      <c r="H74" s="169">
        <f t="shared" si="0"/>
        <v>5.1553108977777793</v>
      </c>
      <c r="J74" s="19"/>
    </row>
    <row r="75" spans="2:10" x14ac:dyDescent="0.3">
      <c r="J75" s="19"/>
    </row>
  </sheetData>
  <hyperlinks>
    <hyperlink ref="A1" location="'Title Page'!A1" display="'Title Page'!A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Title Page</vt:lpstr>
      <vt:lpstr>Greece</vt:lpstr>
      <vt:lpstr>OLS modelling for Greece</vt:lpstr>
      <vt:lpstr>India</vt:lpstr>
      <vt:lpstr>OLS modelling for India</vt:lpstr>
      <vt:lpstr>South Africa</vt:lpstr>
      <vt:lpstr>OLS modelling for South Africa</vt:lpstr>
      <vt:lpstr>Ukraine</vt:lpstr>
      <vt:lpstr>OLS modelling for Ukraine</vt:lpstr>
      <vt:lpstr>Probit modelling for Greece</vt:lpstr>
      <vt:lpstr>Probit modelling for India</vt:lpstr>
      <vt:lpstr>Probit modelling for SA</vt:lpstr>
      <vt:lpstr>Probit Modelling for Ukraine</vt:lpstr>
      <vt:lpstr>Error Estimates Greece</vt:lpstr>
      <vt:lpstr>Error Estimates India</vt:lpstr>
      <vt:lpstr>Error Estimates South Africa</vt:lpstr>
      <vt:lpstr>Error Estimates Ukraine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Iryna Dadashova</dc:creator>
  <cp:keywords/>
  <dc:description/>
  <cp:lastModifiedBy>Ira</cp:lastModifiedBy>
  <cp:revision/>
  <dcterms:created xsi:type="dcterms:W3CDTF">2020-04-22T19:51:33Z</dcterms:created>
  <dcterms:modified xsi:type="dcterms:W3CDTF">2020-06-27T20:29:01Z</dcterms:modified>
  <cp:category/>
  <cp:contentStatus/>
</cp:coreProperties>
</file>