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cfc0136a11feae65/Skole 3. År 2. Semester/Bacheloroppgave/"/>
    </mc:Choice>
  </mc:AlternateContent>
  <xr:revisionPtr revIDLastSave="24" documentId="8_{65EE6E6E-67D3-4E9F-8F8E-EAC4DE596275}" xr6:coauthVersionLast="45" xr6:coauthVersionMax="45" xr10:uidLastSave="{C74E75B8-AB49-4B15-B488-CD5BEBD6F77E}"/>
  <bookViews>
    <workbookView xWindow="5760" yWindow="3216" windowWidth="17280" windowHeight="9420" activeTab="1" xr2:uid="{00000000-000D-0000-FFFF-FFFF00000000}"/>
  </bookViews>
  <sheets>
    <sheet name="MOWI 1" sheetId="8" r:id="rId1"/>
    <sheet name="MOWI 2" sheetId="9" r:id="rId2"/>
    <sheet name="MOWI 3" sheetId="10" r:id="rId3"/>
    <sheet name="MOWI 4" sheetId="11" r:id="rId4"/>
    <sheet name="MOWI 5" sheetId="12" r:id="rId5"/>
  </sheets>
  <externalReferences>
    <externalReference r:id="rId6"/>
  </externalReferenc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" i="9" l="1"/>
  <c r="B44" i="9"/>
  <c r="F43" i="9"/>
  <c r="B43" i="9"/>
  <c r="F42" i="9"/>
  <c r="B42" i="9"/>
  <c r="F41" i="9"/>
  <c r="B41" i="9"/>
  <c r="F40" i="9"/>
  <c r="B40" i="9"/>
  <c r="D42" i="9"/>
  <c r="R26" i="12" l="1"/>
  <c r="Q26" i="12"/>
  <c r="P26" i="12"/>
  <c r="O26" i="12"/>
  <c r="L26" i="12"/>
  <c r="K26" i="12"/>
  <c r="J26" i="12"/>
  <c r="I26" i="12"/>
  <c r="F26" i="12"/>
  <c r="E26" i="12"/>
  <c r="D26" i="12"/>
  <c r="C26" i="12"/>
  <c r="C27" i="12" s="1"/>
  <c r="C28" i="12" s="1"/>
  <c r="C30" i="12" s="1"/>
  <c r="C31" i="12" s="1"/>
  <c r="R25" i="12"/>
  <c r="O35" i="12"/>
  <c r="O34" i="12"/>
  <c r="I35" i="12"/>
  <c r="I34" i="12"/>
  <c r="L25" i="12"/>
  <c r="F25" i="12"/>
  <c r="C35" i="12"/>
  <c r="C34" i="12"/>
  <c r="C32" i="12"/>
  <c r="I32" i="12" s="1"/>
  <c r="O32" i="12" s="1"/>
  <c r="C29" i="12"/>
  <c r="I29" i="12" s="1"/>
  <c r="E25" i="12"/>
  <c r="K25" i="12" s="1"/>
  <c r="Q25" i="12" s="1"/>
  <c r="D25" i="12"/>
  <c r="J25" i="12" s="1"/>
  <c r="P25" i="12" s="1"/>
  <c r="C25" i="12"/>
  <c r="I25" i="12" s="1"/>
  <c r="O25" i="12" s="1"/>
  <c r="F13" i="12"/>
  <c r="K18" i="12"/>
  <c r="J18" i="12"/>
  <c r="C18" i="12"/>
  <c r="K17" i="12"/>
  <c r="J17" i="12"/>
  <c r="D17" i="12"/>
  <c r="C17" i="12"/>
  <c r="K16" i="12"/>
  <c r="E16" i="12"/>
  <c r="D16" i="12"/>
  <c r="C16" i="12"/>
  <c r="F15" i="12"/>
  <c r="E15" i="12"/>
  <c r="D15" i="12"/>
  <c r="G14" i="12"/>
  <c r="F14" i="12"/>
  <c r="E14" i="12"/>
  <c r="H13" i="12"/>
  <c r="G13" i="12"/>
  <c r="C13" i="12"/>
  <c r="J12" i="12"/>
  <c r="I12" i="12"/>
  <c r="F12" i="12"/>
  <c r="E12" i="12"/>
  <c r="D12" i="12"/>
  <c r="K11" i="12"/>
  <c r="J11" i="12"/>
  <c r="G11" i="12"/>
  <c r="F11" i="12"/>
  <c r="E11" i="12"/>
  <c r="C11" i="12"/>
  <c r="K10" i="12"/>
  <c r="H10" i="12"/>
  <c r="G10" i="12"/>
  <c r="F10" i="12"/>
  <c r="D10" i="12"/>
  <c r="C10" i="12"/>
  <c r="I9" i="12"/>
  <c r="H9" i="12"/>
  <c r="G9" i="12"/>
  <c r="E9" i="12"/>
  <c r="D9" i="12"/>
  <c r="J8" i="12"/>
  <c r="I8" i="12"/>
  <c r="H8" i="12"/>
  <c r="F8" i="12"/>
  <c r="E8" i="12"/>
  <c r="K7" i="12"/>
  <c r="J7" i="12"/>
  <c r="I7" i="12"/>
  <c r="G7" i="12"/>
  <c r="F7" i="12"/>
  <c r="C7" i="12"/>
  <c r="K6" i="12"/>
  <c r="J6" i="12"/>
  <c r="H6" i="12"/>
  <c r="G6" i="12"/>
  <c r="D6" i="12"/>
  <c r="C6" i="12"/>
  <c r="B111" i="8"/>
  <c r="N3" i="12"/>
  <c r="I18" i="12" s="1"/>
  <c r="E119" i="8"/>
  <c r="W12" i="9"/>
  <c r="V12" i="9"/>
  <c r="W11" i="9"/>
  <c r="V11" i="9"/>
  <c r="W10" i="9"/>
  <c r="V10" i="9"/>
  <c r="W9" i="9"/>
  <c r="V9" i="9"/>
  <c r="W8" i="9"/>
  <c r="V8" i="9"/>
  <c r="L15" i="9"/>
  <c r="T12" i="9"/>
  <c r="T13" i="9"/>
  <c r="T11" i="9"/>
  <c r="T9" i="9"/>
  <c r="T10" i="9"/>
  <c r="T8" i="9"/>
  <c r="B128" i="8"/>
  <c r="L17" i="9"/>
  <c r="L16" i="9"/>
  <c r="L14" i="9"/>
  <c r="P13" i="9"/>
  <c r="O13" i="9"/>
  <c r="N13" i="9"/>
  <c r="M13" i="9"/>
  <c r="L12" i="9"/>
  <c r="P11" i="9"/>
  <c r="O11" i="9"/>
  <c r="N11" i="9"/>
  <c r="M11" i="9"/>
  <c r="O10" i="9"/>
  <c r="P9" i="9"/>
  <c r="O9" i="9"/>
  <c r="N9" i="9"/>
  <c r="M9" i="9"/>
  <c r="P8" i="9"/>
  <c r="O8" i="9"/>
  <c r="N8" i="9"/>
  <c r="M8" i="9"/>
  <c r="P5" i="9"/>
  <c r="AA4" i="9"/>
  <c r="AA5" i="9"/>
  <c r="Z5" i="9"/>
  <c r="Y5" i="9"/>
  <c r="X5" i="9"/>
  <c r="W5" i="9"/>
  <c r="V5" i="9"/>
  <c r="U5" i="9"/>
  <c r="T5" i="9"/>
  <c r="Z4" i="9"/>
  <c r="Y4" i="9"/>
  <c r="X4" i="9"/>
  <c r="W4" i="9"/>
  <c r="V4" i="9"/>
  <c r="U4" i="9"/>
  <c r="T4" i="9"/>
  <c r="S4" i="9"/>
  <c r="P6" i="9"/>
  <c r="O6" i="9"/>
  <c r="N6" i="9"/>
  <c r="M6" i="9"/>
  <c r="L6" i="9"/>
  <c r="O5" i="9"/>
  <c r="N5" i="9"/>
  <c r="M5" i="9"/>
  <c r="L5" i="9"/>
  <c r="H100" i="8"/>
  <c r="G100" i="8"/>
  <c r="J47" i="8"/>
  <c r="I47" i="8"/>
  <c r="H47" i="8"/>
  <c r="I102" i="8"/>
  <c r="G102" i="8"/>
  <c r="G104" i="8" s="1"/>
  <c r="C118" i="8" s="1"/>
  <c r="C119" i="8" s="1"/>
  <c r="F102" i="8"/>
  <c r="F104" i="8" s="1"/>
  <c r="B118" i="8" s="1"/>
  <c r="B119" i="8" s="1"/>
  <c r="H109" i="8"/>
  <c r="G109" i="8"/>
  <c r="F109" i="8"/>
  <c r="E109" i="8"/>
  <c r="D109" i="8"/>
  <c r="C109" i="8"/>
  <c r="E117" i="8"/>
  <c r="D117" i="8"/>
  <c r="C117" i="8"/>
  <c r="B117" i="8"/>
  <c r="I100" i="8"/>
  <c r="I101" i="8"/>
  <c r="I103" i="8"/>
  <c r="I108" i="8"/>
  <c r="I107" i="8"/>
  <c r="I106" i="8"/>
  <c r="H108" i="8"/>
  <c r="G108" i="8"/>
  <c r="F108" i="8"/>
  <c r="E108" i="8"/>
  <c r="D108" i="8"/>
  <c r="C108" i="8"/>
  <c r="E107" i="8"/>
  <c r="H107" i="8"/>
  <c r="G107" i="8"/>
  <c r="F107" i="8"/>
  <c r="D107" i="8"/>
  <c r="C107" i="8"/>
  <c r="H106" i="8"/>
  <c r="G106" i="8"/>
  <c r="F106" i="8"/>
  <c r="E106" i="8"/>
  <c r="D106" i="8"/>
  <c r="C106" i="8"/>
  <c r="E104" i="8"/>
  <c r="D104" i="8"/>
  <c r="C104" i="8"/>
  <c r="B104" i="8"/>
  <c r="H103" i="8"/>
  <c r="G103" i="8"/>
  <c r="F103" i="8"/>
  <c r="E103" i="8"/>
  <c r="D103" i="8"/>
  <c r="C103" i="8"/>
  <c r="B103" i="8"/>
  <c r="E102" i="8"/>
  <c r="D102" i="8"/>
  <c r="C102" i="8"/>
  <c r="B102" i="8"/>
  <c r="H101" i="8"/>
  <c r="G101" i="8"/>
  <c r="F101" i="8"/>
  <c r="E101" i="8"/>
  <c r="D101" i="8"/>
  <c r="C101" i="8"/>
  <c r="B101" i="8"/>
  <c r="F100" i="8"/>
  <c r="E100" i="8"/>
  <c r="D100" i="8"/>
  <c r="C100" i="8"/>
  <c r="B100" i="8"/>
  <c r="O27" i="12" l="1"/>
  <c r="O28" i="12" s="1"/>
  <c r="I27" i="12"/>
  <c r="I28" i="12" s="1"/>
  <c r="I30" i="12" s="1"/>
  <c r="I31" i="12" s="1"/>
  <c r="O29" i="12"/>
  <c r="E6" i="12"/>
  <c r="C8" i="12"/>
  <c r="K8" i="12"/>
  <c r="J9" i="12"/>
  <c r="I10" i="12"/>
  <c r="H11" i="12"/>
  <c r="G12" i="12"/>
  <c r="I13" i="12"/>
  <c r="H14" i="12"/>
  <c r="G15" i="12"/>
  <c r="F16" i="12"/>
  <c r="E17" i="12"/>
  <c r="E18" i="12"/>
  <c r="E13" i="12"/>
  <c r="D7" i="12"/>
  <c r="F6" i="12"/>
  <c r="E7" i="12"/>
  <c r="D8" i="12"/>
  <c r="C9" i="12"/>
  <c r="K9" i="12"/>
  <c r="J10" i="12"/>
  <c r="I11" i="12"/>
  <c r="H12" i="12"/>
  <c r="J13" i="12"/>
  <c r="I14" i="12"/>
  <c r="H15" i="12"/>
  <c r="G16" i="12"/>
  <c r="F17" i="12"/>
  <c r="F18" i="12"/>
  <c r="D13" i="12"/>
  <c r="K13" i="12"/>
  <c r="J14" i="12"/>
  <c r="I15" i="12"/>
  <c r="H16" i="12"/>
  <c r="G17" i="12"/>
  <c r="G18" i="12"/>
  <c r="D18" i="12"/>
  <c r="C14" i="12"/>
  <c r="K14" i="12"/>
  <c r="J15" i="12"/>
  <c r="I16" i="12"/>
  <c r="H17" i="12"/>
  <c r="H18" i="12"/>
  <c r="I6" i="12"/>
  <c r="H7" i="12"/>
  <c r="G8" i="12"/>
  <c r="F9" i="12"/>
  <c r="E10" i="12"/>
  <c r="D11" i="12"/>
  <c r="C12" i="12"/>
  <c r="K12" i="12"/>
  <c r="D14" i="12"/>
  <c r="C15" i="12"/>
  <c r="K15" i="12"/>
  <c r="J16" i="12"/>
  <c r="I17" i="12"/>
  <c r="H102" i="8"/>
  <c r="I109" i="8"/>
  <c r="F61" i="8"/>
  <c r="G61" i="8" s="1"/>
  <c r="H61" i="8" s="1"/>
  <c r="H86" i="8"/>
  <c r="G86" i="8"/>
  <c r="F86" i="8"/>
  <c r="H80" i="8"/>
  <c r="G80" i="8"/>
  <c r="F80" i="8"/>
  <c r="F75" i="8"/>
  <c r="G75" i="8" s="1"/>
  <c r="H75" i="8" s="1"/>
  <c r="F73" i="8"/>
  <c r="F64" i="8"/>
  <c r="G64" i="8" s="1"/>
  <c r="H64" i="8" s="1"/>
  <c r="F90" i="8"/>
  <c r="E89" i="8"/>
  <c r="D89" i="8"/>
  <c r="C89" i="8"/>
  <c r="H87" i="8"/>
  <c r="G87" i="8"/>
  <c r="F87" i="8"/>
  <c r="H85" i="8"/>
  <c r="G85" i="8"/>
  <c r="F85" i="8"/>
  <c r="H84" i="8"/>
  <c r="G84" i="8"/>
  <c r="F84" i="8"/>
  <c r="H83" i="8"/>
  <c r="G83" i="8"/>
  <c r="F83" i="8"/>
  <c r="H82" i="8"/>
  <c r="G82" i="8"/>
  <c r="F82" i="8"/>
  <c r="H81" i="8"/>
  <c r="G81" i="8"/>
  <c r="F81" i="8"/>
  <c r="H79" i="8"/>
  <c r="G79" i="8"/>
  <c r="F79" i="8"/>
  <c r="F76" i="8"/>
  <c r="G76" i="8" s="1"/>
  <c r="H76" i="8" s="1"/>
  <c r="H73" i="8"/>
  <c r="G73" i="8"/>
  <c r="H62" i="8"/>
  <c r="G62" i="8"/>
  <c r="F62" i="8"/>
  <c r="H69" i="8"/>
  <c r="G69" i="8"/>
  <c r="F69" i="8"/>
  <c r="H68" i="8"/>
  <c r="G68" i="8"/>
  <c r="F68" i="8"/>
  <c r="H67" i="8"/>
  <c r="G67" i="8"/>
  <c r="F67" i="8"/>
  <c r="H66" i="8"/>
  <c r="G66" i="8"/>
  <c r="F66" i="8"/>
  <c r="G65" i="8"/>
  <c r="H65" i="8" s="1"/>
  <c r="F65" i="8"/>
  <c r="H96" i="8"/>
  <c r="G96" i="8"/>
  <c r="F96" i="8"/>
  <c r="E96" i="8"/>
  <c r="D96" i="8"/>
  <c r="C96" i="8"/>
  <c r="B96" i="8"/>
  <c r="H60" i="8"/>
  <c r="G60" i="8"/>
  <c r="F60" i="8"/>
  <c r="H59" i="8"/>
  <c r="G59" i="8"/>
  <c r="F59" i="8"/>
  <c r="H95" i="8"/>
  <c r="G95" i="8"/>
  <c r="F95" i="8"/>
  <c r="E95" i="8"/>
  <c r="D95" i="8"/>
  <c r="C95" i="8"/>
  <c r="B95" i="8"/>
  <c r="O30" i="12" l="1"/>
  <c r="O31" i="12" s="1"/>
  <c r="H104" i="8"/>
  <c r="D118" i="8" s="1"/>
  <c r="D119" i="8" s="1"/>
  <c r="I104" i="8"/>
  <c r="E118" i="8" s="1"/>
  <c r="H88" i="8"/>
  <c r="G88" i="8"/>
  <c r="F88" i="8"/>
  <c r="G70" i="8"/>
  <c r="G89" i="8" s="1"/>
  <c r="G91" i="8" s="1"/>
  <c r="H70" i="8"/>
  <c r="H89" i="8" s="1"/>
  <c r="H91" i="8" s="1"/>
  <c r="F70" i="8"/>
  <c r="B89" i="8"/>
  <c r="B91" i="8" s="1"/>
  <c r="B92" i="8" s="1"/>
  <c r="E91" i="8"/>
  <c r="E92" i="8" s="1"/>
  <c r="D91" i="8"/>
  <c r="D92" i="8" s="1"/>
  <c r="C91" i="8"/>
  <c r="C92" i="8" s="1"/>
  <c r="C88" i="8"/>
  <c r="C76" i="8"/>
  <c r="C70" i="8"/>
  <c r="D88" i="8"/>
  <c r="B76" i="8"/>
  <c r="E76" i="8"/>
  <c r="D76" i="8"/>
  <c r="E88" i="8"/>
  <c r="E70" i="8"/>
  <c r="D70" i="8"/>
  <c r="B88" i="8"/>
  <c r="B70" i="8"/>
  <c r="I50" i="9"/>
  <c r="I49" i="9"/>
  <c r="H50" i="9"/>
  <c r="H49" i="9"/>
  <c r="G50" i="9"/>
  <c r="G49" i="9"/>
  <c r="F50" i="9"/>
  <c r="F49" i="9"/>
  <c r="B120" i="8" l="1"/>
  <c r="B121" i="8" s="1"/>
  <c r="B123" i="8" s="1"/>
  <c r="B124" i="8" s="1"/>
  <c r="F89" i="8"/>
  <c r="F91" i="8" s="1"/>
  <c r="F92" i="8" s="1"/>
  <c r="G90" i="8" s="1"/>
  <c r="G92" i="8"/>
  <c r="H90" i="8" s="1"/>
  <c r="H92" i="8" s="1"/>
  <c r="D1198" i="11"/>
  <c r="C1198" i="11"/>
  <c r="E1198" i="11" s="1"/>
  <c r="D1197" i="11"/>
  <c r="C1197" i="11"/>
  <c r="E1197" i="11" s="1"/>
  <c r="D1196" i="11"/>
  <c r="C1196" i="11"/>
  <c r="E1196" i="11" s="1"/>
  <c r="D1195" i="11"/>
  <c r="C1195" i="11"/>
  <c r="D1194" i="11"/>
  <c r="C1194" i="11"/>
  <c r="E1194" i="11" s="1"/>
  <c r="D1193" i="11"/>
  <c r="C1193" i="11"/>
  <c r="D1192" i="11"/>
  <c r="C1192" i="11"/>
  <c r="E1192" i="11" s="1"/>
  <c r="D1191" i="11"/>
  <c r="C1191" i="11"/>
  <c r="E1191" i="11" s="1"/>
  <c r="D1190" i="11"/>
  <c r="C1190" i="11"/>
  <c r="E1190" i="11" s="1"/>
  <c r="D1189" i="11"/>
  <c r="C1189" i="11"/>
  <c r="E1189" i="11" s="1"/>
  <c r="D1188" i="11"/>
  <c r="C1188" i="11"/>
  <c r="D1187" i="11"/>
  <c r="C1187" i="11"/>
  <c r="E1187" i="11" s="1"/>
  <c r="D1186" i="11"/>
  <c r="C1186" i="11"/>
  <c r="D1185" i="11"/>
  <c r="C1185" i="11"/>
  <c r="E1185" i="11" s="1"/>
  <c r="D1184" i="11"/>
  <c r="C1184" i="11"/>
  <c r="E1184" i="11" s="1"/>
  <c r="E1183" i="11"/>
  <c r="D1183" i="11"/>
  <c r="C1183" i="11"/>
  <c r="D1182" i="11"/>
  <c r="C1182" i="11"/>
  <c r="E1182" i="11" s="1"/>
  <c r="D1181" i="11"/>
  <c r="C1181" i="11"/>
  <c r="D1180" i="11"/>
  <c r="C1180" i="11"/>
  <c r="E1180" i="11" s="1"/>
  <c r="E1179" i="11"/>
  <c r="D1179" i="11"/>
  <c r="C1179" i="11"/>
  <c r="D1178" i="11"/>
  <c r="C1178" i="11"/>
  <c r="D1177" i="11"/>
  <c r="C1177" i="11"/>
  <c r="E1177" i="11" s="1"/>
  <c r="E1176" i="11"/>
  <c r="D1176" i="11"/>
  <c r="C1176" i="11"/>
  <c r="D1175" i="11"/>
  <c r="C1175" i="11"/>
  <c r="E1175" i="11" s="1"/>
  <c r="D1174" i="11"/>
  <c r="C1174" i="11"/>
  <c r="E1174" i="11" s="1"/>
  <c r="D1173" i="11"/>
  <c r="C1173" i="11"/>
  <c r="D1172" i="11"/>
  <c r="C1172" i="11"/>
  <c r="E1172" i="11" s="1"/>
  <c r="D1171" i="11"/>
  <c r="C1171" i="11"/>
  <c r="D1170" i="11"/>
  <c r="C1170" i="11"/>
  <c r="E1170" i="11" s="1"/>
  <c r="D1169" i="11"/>
  <c r="C1169" i="11"/>
  <c r="E1169" i="11" s="1"/>
  <c r="D1168" i="11"/>
  <c r="C1168" i="11"/>
  <c r="D1167" i="11"/>
  <c r="C1167" i="11"/>
  <c r="E1168" i="11" s="1"/>
  <c r="D1166" i="11"/>
  <c r="C1166" i="11"/>
  <c r="D1165" i="11"/>
  <c r="C1165" i="11"/>
  <c r="E1165" i="11" s="1"/>
  <c r="D1164" i="11"/>
  <c r="C1164" i="11"/>
  <c r="E1163" i="11"/>
  <c r="D1163" i="11"/>
  <c r="C1163" i="11"/>
  <c r="E1164" i="11" s="1"/>
  <c r="D1162" i="11"/>
  <c r="C1162" i="11"/>
  <c r="E1162" i="11" s="1"/>
  <c r="D1161" i="11"/>
  <c r="C1161" i="11"/>
  <c r="D1160" i="11"/>
  <c r="C1160" i="11"/>
  <c r="E1160" i="11" s="1"/>
  <c r="D1159" i="11"/>
  <c r="C1159" i="11"/>
  <c r="E1159" i="11" s="1"/>
  <c r="D1158" i="11"/>
  <c r="C1158" i="11"/>
  <c r="D1157" i="11"/>
  <c r="C1157" i="11"/>
  <c r="E1157" i="11" s="1"/>
  <c r="D1156" i="11"/>
  <c r="C1156" i="11"/>
  <c r="D1155" i="11"/>
  <c r="C1155" i="11"/>
  <c r="E1156" i="11" s="1"/>
  <c r="D1154" i="11"/>
  <c r="C1154" i="11"/>
  <c r="D1153" i="11"/>
  <c r="C1153" i="11"/>
  <c r="E1153" i="11" s="1"/>
  <c r="D1152" i="11"/>
  <c r="C1152" i="11"/>
  <c r="E1152" i="11" s="1"/>
  <c r="D1151" i="11"/>
  <c r="C1151" i="11"/>
  <c r="D1150" i="11"/>
  <c r="C1150" i="11"/>
  <c r="E1150" i="11" s="1"/>
  <c r="D1149" i="11"/>
  <c r="C1149" i="11"/>
  <c r="D1148" i="11"/>
  <c r="C1148" i="11"/>
  <c r="D1147" i="11"/>
  <c r="C1147" i="11"/>
  <c r="D1146" i="11"/>
  <c r="C1146" i="11"/>
  <c r="D1145" i="11"/>
  <c r="C1145" i="11"/>
  <c r="E1145" i="11" s="1"/>
  <c r="E1144" i="11"/>
  <c r="D1144" i="11"/>
  <c r="C1144" i="11"/>
  <c r="E1143" i="11"/>
  <c r="D1143" i="11"/>
  <c r="C1143" i="11"/>
  <c r="D1142" i="11"/>
  <c r="C1142" i="11"/>
  <c r="E1142" i="11" s="1"/>
  <c r="D1141" i="11"/>
  <c r="C1141" i="11"/>
  <c r="D1140" i="11"/>
  <c r="C1140" i="11"/>
  <c r="E1139" i="11"/>
  <c r="D1139" i="11"/>
  <c r="C1139" i="11"/>
  <c r="D1138" i="11"/>
  <c r="C1138" i="11"/>
  <c r="E1138" i="11" s="1"/>
  <c r="D1137" i="11"/>
  <c r="C1137" i="11"/>
  <c r="E1137" i="11" s="1"/>
  <c r="D1136" i="11"/>
  <c r="C1136" i="11"/>
  <c r="D1135" i="11"/>
  <c r="C1135" i="11"/>
  <c r="E1135" i="11" s="1"/>
  <c r="D1134" i="11"/>
  <c r="C1134" i="11"/>
  <c r="D1133" i="11"/>
  <c r="C1133" i="11"/>
  <c r="E1133" i="11" s="1"/>
  <c r="D1132" i="11"/>
  <c r="C1132" i="11"/>
  <c r="D1131" i="11"/>
  <c r="C1131" i="11"/>
  <c r="D1130" i="11"/>
  <c r="C1130" i="11"/>
  <c r="E1130" i="11" s="1"/>
  <c r="D1129" i="11"/>
  <c r="C1129" i="11"/>
  <c r="D1128" i="11"/>
  <c r="C1128" i="11"/>
  <c r="E1128" i="11" s="1"/>
  <c r="D1127" i="11"/>
  <c r="C1127" i="11"/>
  <c r="E1127" i="11" s="1"/>
  <c r="D1126" i="11"/>
  <c r="C1126" i="11"/>
  <c r="D1125" i="11"/>
  <c r="C1125" i="11"/>
  <c r="E1124" i="11"/>
  <c r="D1124" i="11"/>
  <c r="C1124" i="11"/>
  <c r="E1123" i="11"/>
  <c r="D1123" i="11"/>
  <c r="C1123" i="11"/>
  <c r="D1122" i="11"/>
  <c r="C1122" i="11"/>
  <c r="E1122" i="11" s="1"/>
  <c r="D1121" i="11"/>
  <c r="C1121" i="11"/>
  <c r="D1120" i="11"/>
  <c r="C1120" i="11"/>
  <c r="E1120" i="11" s="1"/>
  <c r="D1119" i="11"/>
  <c r="C1119" i="11"/>
  <c r="E1119" i="11" s="1"/>
  <c r="D1118" i="11"/>
  <c r="C1118" i="11"/>
  <c r="D1117" i="11"/>
  <c r="C1117" i="11"/>
  <c r="E1117" i="11" s="1"/>
  <c r="D1116" i="11"/>
  <c r="C1116" i="11"/>
  <c r="D1115" i="11"/>
  <c r="C1115" i="11"/>
  <c r="E1116" i="11" s="1"/>
  <c r="D1114" i="11"/>
  <c r="C1114" i="11"/>
  <c r="D1113" i="11"/>
  <c r="C1113" i="11"/>
  <c r="E1113" i="11" s="1"/>
  <c r="D1112" i="11"/>
  <c r="C1112" i="11"/>
  <c r="E1112" i="11" s="1"/>
  <c r="D1111" i="11"/>
  <c r="C1111" i="11"/>
  <c r="D1110" i="11"/>
  <c r="C1110" i="11"/>
  <c r="E1110" i="11" s="1"/>
  <c r="D1109" i="11"/>
  <c r="C1109" i="11"/>
  <c r="D1108" i="11"/>
  <c r="C1108" i="11"/>
  <c r="D1107" i="11"/>
  <c r="C1107" i="11"/>
  <c r="D1106" i="11"/>
  <c r="C1106" i="11"/>
  <c r="D1105" i="11"/>
  <c r="C1105" i="11"/>
  <c r="E1104" i="11"/>
  <c r="D1104" i="11"/>
  <c r="C1104" i="11"/>
  <c r="E1103" i="11"/>
  <c r="D1103" i="11"/>
  <c r="C1103" i="11"/>
  <c r="D1102" i="11"/>
  <c r="C1102" i="11"/>
  <c r="E1102" i="11" s="1"/>
  <c r="D1101" i="11"/>
  <c r="C1101" i="11"/>
  <c r="D1100" i="11"/>
  <c r="C1100" i="11"/>
  <c r="E1099" i="11"/>
  <c r="D1099" i="11"/>
  <c r="C1099" i="11"/>
  <c r="D1098" i="11"/>
  <c r="C1098" i="11"/>
  <c r="E1098" i="11" s="1"/>
  <c r="D1097" i="11"/>
  <c r="C1097" i="11"/>
  <c r="E1097" i="11" s="1"/>
  <c r="D1096" i="11"/>
  <c r="C1096" i="11"/>
  <c r="D1095" i="11"/>
  <c r="C1095" i="11"/>
  <c r="E1095" i="11" s="1"/>
  <c r="D1094" i="11"/>
  <c r="C1094" i="11"/>
  <c r="D1093" i="11"/>
  <c r="C1093" i="11"/>
  <c r="E1093" i="11" s="1"/>
  <c r="D1092" i="11"/>
  <c r="C1092" i="11"/>
  <c r="D1091" i="11"/>
  <c r="C1091" i="11"/>
  <c r="D1090" i="11"/>
  <c r="C1090" i="11"/>
  <c r="E1090" i="11" s="1"/>
  <c r="D1089" i="11"/>
  <c r="C1089" i="11"/>
  <c r="D1088" i="11"/>
  <c r="C1088" i="11"/>
  <c r="E1088" i="11" s="1"/>
  <c r="D1087" i="11"/>
  <c r="C1087" i="11"/>
  <c r="E1087" i="11" s="1"/>
  <c r="D1086" i="11"/>
  <c r="C1086" i="11"/>
  <c r="E1086" i="11" s="1"/>
  <c r="D1085" i="11"/>
  <c r="C1085" i="11"/>
  <c r="E1085" i="11" s="1"/>
  <c r="D1084" i="11"/>
  <c r="C1084" i="11"/>
  <c r="D1083" i="11"/>
  <c r="C1083" i="11"/>
  <c r="E1084" i="11" s="1"/>
  <c r="D1082" i="11"/>
  <c r="C1082" i="11"/>
  <c r="D1081" i="11"/>
  <c r="C1081" i="11"/>
  <c r="E1081" i="11" s="1"/>
  <c r="D1080" i="11"/>
  <c r="C1080" i="11"/>
  <c r="E1080" i="11" s="1"/>
  <c r="E1079" i="11"/>
  <c r="D1079" i="11"/>
  <c r="C1079" i="11"/>
  <c r="D1078" i="11"/>
  <c r="C1078" i="11"/>
  <c r="E1078" i="11" s="1"/>
  <c r="D1077" i="11"/>
  <c r="C1077" i="11"/>
  <c r="D1076" i="11"/>
  <c r="C1076" i="11"/>
  <c r="D1075" i="11"/>
  <c r="C1075" i="11"/>
  <c r="E1075" i="11" s="1"/>
  <c r="D1074" i="11"/>
  <c r="C1074" i="11"/>
  <c r="D1073" i="11"/>
  <c r="C1073" i="11"/>
  <c r="E1073" i="11" s="1"/>
  <c r="E1072" i="11"/>
  <c r="D1072" i="11"/>
  <c r="C1072" i="11"/>
  <c r="D1071" i="11"/>
  <c r="C1071" i="11"/>
  <c r="D1070" i="11"/>
  <c r="C1070" i="11"/>
  <c r="E1070" i="11" s="1"/>
  <c r="D1069" i="11"/>
  <c r="C1069" i="11"/>
  <c r="D1068" i="11"/>
  <c r="C1068" i="11"/>
  <c r="D1067" i="11"/>
  <c r="C1067" i="11"/>
  <c r="E1068" i="11" s="1"/>
  <c r="D1066" i="11"/>
  <c r="C1066" i="11"/>
  <c r="E1066" i="11" s="1"/>
  <c r="D1065" i="11"/>
  <c r="C1065" i="11"/>
  <c r="E1065" i="11" s="1"/>
  <c r="D1064" i="11"/>
  <c r="C1064" i="11"/>
  <c r="D1063" i="11"/>
  <c r="C1063" i="11"/>
  <c r="E1064" i="11" s="1"/>
  <c r="D1062" i="11"/>
  <c r="C1062" i="11"/>
  <c r="D1061" i="11"/>
  <c r="C1061" i="11"/>
  <c r="E1061" i="11" s="1"/>
  <c r="D1060" i="11"/>
  <c r="C1060" i="11"/>
  <c r="E1059" i="11"/>
  <c r="D1059" i="11"/>
  <c r="C1059" i="11"/>
  <c r="D1058" i="11"/>
  <c r="C1058" i="11"/>
  <c r="E1058" i="11" s="1"/>
  <c r="D1057" i="11"/>
  <c r="C1057" i="11"/>
  <c r="D1056" i="11"/>
  <c r="C1056" i="11"/>
  <c r="E1056" i="11" s="1"/>
  <c r="D1055" i="11"/>
  <c r="C1055" i="11"/>
  <c r="E1055" i="11" s="1"/>
  <c r="D1054" i="11"/>
  <c r="C1054" i="11"/>
  <c r="D1053" i="11"/>
  <c r="C1053" i="11"/>
  <c r="E1053" i="11" s="1"/>
  <c r="D1052" i="11"/>
  <c r="C1052" i="11"/>
  <c r="D1051" i="11"/>
  <c r="C1051" i="11"/>
  <c r="E1052" i="11" s="1"/>
  <c r="D1050" i="11"/>
  <c r="C1050" i="11"/>
  <c r="D1049" i="11"/>
  <c r="C1049" i="11"/>
  <c r="E1049" i="11" s="1"/>
  <c r="D1048" i="11"/>
  <c r="C1048" i="11"/>
  <c r="E1048" i="11" s="1"/>
  <c r="D1047" i="11"/>
  <c r="C1047" i="11"/>
  <c r="D1046" i="11"/>
  <c r="C1046" i="11"/>
  <c r="E1046" i="11" s="1"/>
  <c r="D1045" i="11"/>
  <c r="C1045" i="11"/>
  <c r="D1044" i="11"/>
  <c r="C1044" i="11"/>
  <c r="D1043" i="11"/>
  <c r="C1043" i="11"/>
  <c r="D1042" i="11"/>
  <c r="C1042" i="11"/>
  <c r="D1041" i="11"/>
  <c r="C1041" i="11"/>
  <c r="E1040" i="11"/>
  <c r="D1040" i="11"/>
  <c r="C1040" i="11"/>
  <c r="E1039" i="11"/>
  <c r="D1039" i="11"/>
  <c r="C1039" i="11"/>
  <c r="D1038" i="11"/>
  <c r="C1038" i="11"/>
  <c r="E1038" i="11" s="1"/>
  <c r="D1037" i="11"/>
  <c r="C1037" i="11"/>
  <c r="D1036" i="11"/>
  <c r="C1036" i="11"/>
  <c r="E1035" i="11"/>
  <c r="D1035" i="11"/>
  <c r="C1035" i="11"/>
  <c r="D1034" i="11"/>
  <c r="C1034" i="11"/>
  <c r="E1034" i="11" s="1"/>
  <c r="D1033" i="11"/>
  <c r="C1033" i="11"/>
  <c r="E1033" i="11" s="1"/>
  <c r="D1032" i="11"/>
  <c r="C1032" i="11"/>
  <c r="D1031" i="11"/>
  <c r="C1031" i="11"/>
  <c r="E1031" i="11" s="1"/>
  <c r="D1030" i="11"/>
  <c r="C1030" i="11"/>
  <c r="D1029" i="11"/>
  <c r="C1029" i="11"/>
  <c r="E1029" i="11" s="1"/>
  <c r="D1028" i="11"/>
  <c r="C1028" i="11"/>
  <c r="D1027" i="11"/>
  <c r="C1027" i="11"/>
  <c r="E1028" i="11" s="1"/>
  <c r="D1026" i="11"/>
  <c r="C1026" i="11"/>
  <c r="E1026" i="11" s="1"/>
  <c r="D1025" i="11"/>
  <c r="C1025" i="11"/>
  <c r="D1024" i="11"/>
  <c r="C1024" i="11"/>
  <c r="E1024" i="11" s="1"/>
  <c r="D1023" i="11"/>
  <c r="C1023" i="11"/>
  <c r="E1023" i="11" s="1"/>
  <c r="D1022" i="11"/>
  <c r="C1022" i="11"/>
  <c r="E1022" i="11" s="1"/>
  <c r="D1021" i="11"/>
  <c r="C1021" i="11"/>
  <c r="E1021" i="11" s="1"/>
  <c r="D1020" i="11"/>
  <c r="C1020" i="11"/>
  <c r="D1019" i="11"/>
  <c r="C1019" i="11"/>
  <c r="E1020" i="11" s="1"/>
  <c r="D1018" i="11"/>
  <c r="C1018" i="11"/>
  <c r="D1017" i="11"/>
  <c r="C1017" i="11"/>
  <c r="E1017" i="11" s="1"/>
  <c r="D1016" i="11"/>
  <c r="C1016" i="11"/>
  <c r="E1016" i="11" s="1"/>
  <c r="E1015" i="11"/>
  <c r="D1015" i="11"/>
  <c r="C1015" i="11"/>
  <c r="D1014" i="11"/>
  <c r="C1014" i="11"/>
  <c r="E1014" i="11" s="1"/>
  <c r="D1013" i="11"/>
  <c r="C1013" i="11"/>
  <c r="D1012" i="11"/>
  <c r="C1012" i="11"/>
  <c r="D1011" i="11"/>
  <c r="C1011" i="11"/>
  <c r="E1011" i="11" s="1"/>
  <c r="D1010" i="11"/>
  <c r="C1010" i="11"/>
  <c r="D1009" i="11"/>
  <c r="C1009" i="11"/>
  <c r="E1009" i="11" s="1"/>
  <c r="E1008" i="11"/>
  <c r="D1008" i="11"/>
  <c r="C1008" i="11"/>
  <c r="D1007" i="11"/>
  <c r="C1007" i="11"/>
  <c r="E1007" i="11" s="1"/>
  <c r="D1006" i="11"/>
  <c r="C1006" i="11"/>
  <c r="E1006" i="11" s="1"/>
  <c r="D1005" i="11"/>
  <c r="C1005" i="11"/>
  <c r="D1004" i="11"/>
  <c r="C1004" i="11"/>
  <c r="D1003" i="11"/>
  <c r="C1003" i="11"/>
  <c r="E1004" i="11" s="1"/>
  <c r="D1002" i="11"/>
  <c r="C1002" i="11"/>
  <c r="E1002" i="11" s="1"/>
  <c r="D1001" i="11"/>
  <c r="C1001" i="11"/>
  <c r="D1000" i="11"/>
  <c r="C1000" i="11"/>
  <c r="E1000" i="11" s="1"/>
  <c r="D999" i="11"/>
  <c r="C999" i="11"/>
  <c r="E999" i="11" s="1"/>
  <c r="D998" i="11"/>
  <c r="C998" i="11"/>
  <c r="D997" i="11"/>
  <c r="C997" i="11"/>
  <c r="E997" i="11" s="1"/>
  <c r="D996" i="11"/>
  <c r="C996" i="11"/>
  <c r="E995" i="11"/>
  <c r="D995" i="11"/>
  <c r="C995" i="11"/>
  <c r="D994" i="11"/>
  <c r="C994" i="11"/>
  <c r="D993" i="11"/>
  <c r="C993" i="11"/>
  <c r="D992" i="11"/>
  <c r="C992" i="11"/>
  <c r="E992" i="11" s="1"/>
  <c r="D991" i="11"/>
  <c r="C991" i="11"/>
  <c r="E991" i="11" s="1"/>
  <c r="D990" i="11"/>
  <c r="C990" i="11"/>
  <c r="D989" i="11"/>
  <c r="C989" i="11"/>
  <c r="E989" i="11" s="1"/>
  <c r="D988" i="11"/>
  <c r="C988" i="11"/>
  <c r="D987" i="11"/>
  <c r="C987" i="11"/>
  <c r="E988" i="11" s="1"/>
  <c r="D986" i="11"/>
  <c r="C986" i="11"/>
  <c r="D985" i="11"/>
  <c r="C985" i="11"/>
  <c r="E985" i="11" s="1"/>
  <c r="D984" i="11"/>
  <c r="C984" i="11"/>
  <c r="E984" i="11" s="1"/>
  <c r="D983" i="11"/>
  <c r="C983" i="11"/>
  <c r="D982" i="11"/>
  <c r="C982" i="11"/>
  <c r="E982" i="11" s="1"/>
  <c r="D981" i="11"/>
  <c r="C981" i="11"/>
  <c r="D980" i="11"/>
  <c r="C980" i="11"/>
  <c r="D979" i="11"/>
  <c r="C979" i="11"/>
  <c r="D978" i="11"/>
  <c r="C978" i="11"/>
  <c r="D977" i="11"/>
  <c r="C977" i="11"/>
  <c r="E976" i="11"/>
  <c r="D976" i="11"/>
  <c r="C976" i="11"/>
  <c r="E975" i="11"/>
  <c r="D975" i="11"/>
  <c r="C975" i="11"/>
  <c r="D974" i="11"/>
  <c r="C974" i="11"/>
  <c r="E974" i="11" s="1"/>
  <c r="D973" i="11"/>
  <c r="C973" i="11"/>
  <c r="D972" i="11"/>
  <c r="C972" i="11"/>
  <c r="E971" i="11"/>
  <c r="D971" i="11"/>
  <c r="C971" i="11"/>
  <c r="D970" i="11"/>
  <c r="C970" i="11"/>
  <c r="E970" i="11" s="1"/>
  <c r="D969" i="11"/>
  <c r="C969" i="11"/>
  <c r="E969" i="11" s="1"/>
  <c r="D968" i="11"/>
  <c r="C968" i="11"/>
  <c r="D967" i="11"/>
  <c r="C967" i="11"/>
  <c r="E967" i="11" s="1"/>
  <c r="D966" i="11"/>
  <c r="C966" i="11"/>
  <c r="D965" i="11"/>
  <c r="C965" i="11"/>
  <c r="E965" i="11" s="1"/>
  <c r="D964" i="11"/>
  <c r="C964" i="11"/>
  <c r="D963" i="11"/>
  <c r="C963" i="11"/>
  <c r="D962" i="11"/>
  <c r="C962" i="11"/>
  <c r="E962" i="11" s="1"/>
  <c r="D961" i="11"/>
  <c r="C961" i="11"/>
  <c r="D960" i="11"/>
  <c r="C960" i="11"/>
  <c r="E960" i="11" s="1"/>
  <c r="D959" i="11"/>
  <c r="C959" i="11"/>
  <c r="E959" i="11" s="1"/>
  <c r="D958" i="11"/>
  <c r="C958" i="11"/>
  <c r="E958" i="11" s="1"/>
  <c r="D957" i="11"/>
  <c r="C957" i="11"/>
  <c r="D956" i="11"/>
  <c r="C956" i="11"/>
  <c r="D955" i="11"/>
  <c r="C955" i="11"/>
  <c r="E956" i="11" s="1"/>
  <c r="D954" i="11"/>
  <c r="C954" i="11"/>
  <c r="D953" i="11"/>
  <c r="C953" i="11"/>
  <c r="E953" i="11" s="1"/>
  <c r="D952" i="11"/>
  <c r="C952" i="11"/>
  <c r="E952" i="11" s="1"/>
  <c r="E951" i="11"/>
  <c r="D951" i="11"/>
  <c r="C951" i="11"/>
  <c r="D950" i="11"/>
  <c r="C950" i="11"/>
  <c r="E950" i="11" s="1"/>
  <c r="D949" i="11"/>
  <c r="C949" i="11"/>
  <c r="D948" i="11"/>
  <c r="C948" i="11"/>
  <c r="D947" i="11"/>
  <c r="C947" i="11"/>
  <c r="E947" i="11" s="1"/>
  <c r="D946" i="11"/>
  <c r="C946" i="11"/>
  <c r="D945" i="11"/>
  <c r="C945" i="11"/>
  <c r="E945" i="11" s="1"/>
  <c r="E944" i="11"/>
  <c r="D944" i="11"/>
  <c r="C944" i="11"/>
  <c r="D943" i="11"/>
  <c r="C943" i="11"/>
  <c r="E943" i="11" s="1"/>
  <c r="D942" i="11"/>
  <c r="C942" i="11"/>
  <c r="E942" i="11" s="1"/>
  <c r="D941" i="11"/>
  <c r="C941" i="11"/>
  <c r="D940" i="11"/>
  <c r="C940" i="11"/>
  <c r="D939" i="11"/>
  <c r="C939" i="11"/>
  <c r="D938" i="11"/>
  <c r="C938" i="11"/>
  <c r="E938" i="11" s="1"/>
  <c r="D937" i="11"/>
  <c r="C937" i="11"/>
  <c r="E937" i="11" s="1"/>
  <c r="D936" i="11"/>
  <c r="C936" i="11"/>
  <c r="E936" i="11" s="1"/>
  <c r="D935" i="11"/>
  <c r="C935" i="11"/>
  <c r="E935" i="11" s="1"/>
  <c r="D934" i="11"/>
  <c r="C934" i="11"/>
  <c r="D933" i="11"/>
  <c r="C933" i="11"/>
  <c r="E933" i="11" s="1"/>
  <c r="D932" i="11"/>
  <c r="C932" i="11"/>
  <c r="E932" i="11" s="1"/>
  <c r="E931" i="11"/>
  <c r="D931" i="11"/>
  <c r="C931" i="11"/>
  <c r="D930" i="11"/>
  <c r="C930" i="11"/>
  <c r="D929" i="11"/>
  <c r="C929" i="11"/>
  <c r="D928" i="11"/>
  <c r="C928" i="11"/>
  <c r="E928" i="11" s="1"/>
  <c r="D927" i="11"/>
  <c r="C927" i="11"/>
  <c r="E927" i="11" s="1"/>
  <c r="D926" i="11"/>
  <c r="C926" i="11"/>
  <c r="D925" i="11"/>
  <c r="C925" i="11"/>
  <c r="E925" i="11" s="1"/>
  <c r="D924" i="11"/>
  <c r="C924" i="11"/>
  <c r="D923" i="11"/>
  <c r="C923" i="11"/>
  <c r="E923" i="11" s="1"/>
  <c r="D922" i="11"/>
  <c r="C922" i="11"/>
  <c r="D921" i="11"/>
  <c r="C921" i="11"/>
  <c r="E921" i="11" s="1"/>
  <c r="D920" i="11"/>
  <c r="C920" i="11"/>
  <c r="E920" i="11" s="1"/>
  <c r="D919" i="11"/>
  <c r="C919" i="11"/>
  <c r="D918" i="11"/>
  <c r="C918" i="11"/>
  <c r="E918" i="11" s="1"/>
  <c r="D917" i="11"/>
  <c r="C917" i="11"/>
  <c r="E917" i="11" s="1"/>
  <c r="D916" i="11"/>
  <c r="C916" i="11"/>
  <c r="E916" i="11" s="1"/>
  <c r="D915" i="11"/>
  <c r="C915" i="11"/>
  <c r="E915" i="11" s="1"/>
  <c r="D914" i="11"/>
  <c r="C914" i="11"/>
  <c r="D913" i="11"/>
  <c r="C913" i="11"/>
  <c r="E913" i="11" s="1"/>
  <c r="D912" i="11"/>
  <c r="C912" i="11"/>
  <c r="E912" i="11" s="1"/>
  <c r="E911" i="11"/>
  <c r="D911" i="11"/>
  <c r="C911" i="11"/>
  <c r="D910" i="11"/>
  <c r="C910" i="11"/>
  <c r="E910" i="11" s="1"/>
  <c r="D909" i="11"/>
  <c r="C909" i="11"/>
  <c r="E909" i="11" s="1"/>
  <c r="D908" i="11"/>
  <c r="C908" i="11"/>
  <c r="D907" i="11"/>
  <c r="C907" i="11"/>
  <c r="E907" i="11" s="1"/>
  <c r="D906" i="11"/>
  <c r="C906" i="11"/>
  <c r="D905" i="11"/>
  <c r="C905" i="11"/>
  <c r="E905" i="11" s="1"/>
  <c r="D904" i="11"/>
  <c r="C904" i="11"/>
  <c r="E904" i="11" s="1"/>
  <c r="D903" i="11"/>
  <c r="C903" i="11"/>
  <c r="D902" i="11"/>
  <c r="C902" i="11"/>
  <c r="E902" i="11" s="1"/>
  <c r="D901" i="11"/>
  <c r="C901" i="11"/>
  <c r="E901" i="11" s="1"/>
  <c r="D900" i="11"/>
  <c r="C900" i="11"/>
  <c r="E900" i="11" s="1"/>
  <c r="D899" i="11"/>
  <c r="C899" i="11"/>
  <c r="E899" i="11" s="1"/>
  <c r="D898" i="11"/>
  <c r="C898" i="11"/>
  <c r="D897" i="11"/>
  <c r="C897" i="11"/>
  <c r="E897" i="11" s="1"/>
  <c r="D896" i="11"/>
  <c r="C896" i="11"/>
  <c r="E896" i="11" s="1"/>
  <c r="E895" i="11"/>
  <c r="D895" i="11"/>
  <c r="C895" i="11"/>
  <c r="D894" i="11"/>
  <c r="C894" i="11"/>
  <c r="E894" i="11" s="1"/>
  <c r="D893" i="11"/>
  <c r="C893" i="11"/>
  <c r="E893" i="11" s="1"/>
  <c r="D892" i="11"/>
  <c r="C892" i="11"/>
  <c r="D891" i="11"/>
  <c r="C891" i="11"/>
  <c r="E891" i="11" s="1"/>
  <c r="D890" i="11"/>
  <c r="C890" i="11"/>
  <c r="D889" i="11"/>
  <c r="C889" i="11"/>
  <c r="E889" i="11" s="1"/>
  <c r="D888" i="11"/>
  <c r="C888" i="11"/>
  <c r="E888" i="11" s="1"/>
  <c r="D887" i="11"/>
  <c r="C887" i="11"/>
  <c r="D886" i="11"/>
  <c r="C886" i="11"/>
  <c r="E886" i="11" s="1"/>
  <c r="D885" i="11"/>
  <c r="C885" i="11"/>
  <c r="E885" i="11" s="1"/>
  <c r="D884" i="11"/>
  <c r="C884" i="11"/>
  <c r="E884" i="11" s="1"/>
  <c r="D883" i="11"/>
  <c r="C883" i="11"/>
  <c r="E883" i="11" s="1"/>
  <c r="D882" i="11"/>
  <c r="C882" i="11"/>
  <c r="D881" i="11"/>
  <c r="C881" i="11"/>
  <c r="E881" i="11" s="1"/>
  <c r="D880" i="11"/>
  <c r="C880" i="11"/>
  <c r="E880" i="11" s="1"/>
  <c r="E879" i="11"/>
  <c r="D879" i="11"/>
  <c r="C879" i="11"/>
  <c r="D878" i="11"/>
  <c r="C878" i="11"/>
  <c r="E878" i="11" s="1"/>
  <c r="D877" i="11"/>
  <c r="C877" i="11"/>
  <c r="E877" i="11" s="1"/>
  <c r="D876" i="11"/>
  <c r="C876" i="11"/>
  <c r="D875" i="11"/>
  <c r="C875" i="11"/>
  <c r="E875" i="11" s="1"/>
  <c r="D874" i="11"/>
  <c r="C874" i="11"/>
  <c r="D873" i="11"/>
  <c r="C873" i="11"/>
  <c r="E873" i="11" s="1"/>
  <c r="D872" i="11"/>
  <c r="C872" i="11"/>
  <c r="E872" i="11" s="1"/>
  <c r="D871" i="11"/>
  <c r="C871" i="11"/>
  <c r="D870" i="11"/>
  <c r="C870" i="11"/>
  <c r="E870" i="11" s="1"/>
  <c r="D869" i="11"/>
  <c r="C869" i="11"/>
  <c r="E869" i="11" s="1"/>
  <c r="D868" i="11"/>
  <c r="C868" i="11"/>
  <c r="E868" i="11" s="1"/>
  <c r="D867" i="11"/>
  <c r="C867" i="11"/>
  <c r="E867" i="11" s="1"/>
  <c r="D866" i="11"/>
  <c r="C866" i="11"/>
  <c r="D865" i="11"/>
  <c r="C865" i="11"/>
  <c r="E865" i="11" s="1"/>
  <c r="D864" i="11"/>
  <c r="C864" i="11"/>
  <c r="E864" i="11" s="1"/>
  <c r="E863" i="11"/>
  <c r="D863" i="11"/>
  <c r="C863" i="11"/>
  <c r="D862" i="11"/>
  <c r="C862" i="11"/>
  <c r="E862" i="11" s="1"/>
  <c r="D861" i="11"/>
  <c r="C861" i="11"/>
  <c r="E861" i="11" s="1"/>
  <c r="D860" i="11"/>
  <c r="C860" i="11"/>
  <c r="D859" i="11"/>
  <c r="C859" i="11"/>
  <c r="E859" i="11" s="1"/>
  <c r="D858" i="11"/>
  <c r="C858" i="11"/>
  <c r="D857" i="11"/>
  <c r="C857" i="11"/>
  <c r="E857" i="11" s="1"/>
  <c r="D856" i="11"/>
  <c r="C856" i="11"/>
  <c r="E856" i="11" s="1"/>
  <c r="D855" i="11"/>
  <c r="C855" i="11"/>
  <c r="D854" i="11"/>
  <c r="C854" i="11"/>
  <c r="E854" i="11" s="1"/>
  <c r="D853" i="11"/>
  <c r="C853" i="11"/>
  <c r="E853" i="11" s="1"/>
  <c r="D852" i="11"/>
  <c r="C852" i="11"/>
  <c r="E852" i="11" s="1"/>
  <c r="D851" i="11"/>
  <c r="C851" i="11"/>
  <c r="E851" i="11" s="1"/>
  <c r="D850" i="11"/>
  <c r="C850" i="11"/>
  <c r="D849" i="11"/>
  <c r="C849" i="11"/>
  <c r="E849" i="11" s="1"/>
  <c r="D848" i="11"/>
  <c r="C848" i="11"/>
  <c r="E848" i="11" s="1"/>
  <c r="E847" i="11"/>
  <c r="D847" i="11"/>
  <c r="C847" i="11"/>
  <c r="D846" i="11"/>
  <c r="C846" i="11"/>
  <c r="E846" i="11" s="1"/>
  <c r="D845" i="11"/>
  <c r="C845" i="11"/>
  <c r="E845" i="11" s="1"/>
  <c r="D844" i="11"/>
  <c r="C844" i="11"/>
  <c r="D843" i="11"/>
  <c r="C843" i="11"/>
  <c r="E843" i="11" s="1"/>
  <c r="D842" i="11"/>
  <c r="C842" i="11"/>
  <c r="D841" i="11"/>
  <c r="C841" i="11"/>
  <c r="E841" i="11" s="1"/>
  <c r="D840" i="11"/>
  <c r="C840" i="11"/>
  <c r="E840" i="11" s="1"/>
  <c r="D839" i="11"/>
  <c r="C839" i="11"/>
  <c r="D838" i="11"/>
  <c r="C838" i="11"/>
  <c r="E838" i="11" s="1"/>
  <c r="D837" i="11"/>
  <c r="C837" i="11"/>
  <c r="E837" i="11" s="1"/>
  <c r="D836" i="11"/>
  <c r="C836" i="11"/>
  <c r="E836" i="11" s="1"/>
  <c r="D835" i="11"/>
  <c r="C835" i="11"/>
  <c r="E835" i="11" s="1"/>
  <c r="D834" i="11"/>
  <c r="C834" i="11"/>
  <c r="D833" i="11"/>
  <c r="C833" i="11"/>
  <c r="E833" i="11" s="1"/>
  <c r="D832" i="11"/>
  <c r="C832" i="11"/>
  <c r="E832" i="11" s="1"/>
  <c r="E831" i="11"/>
  <c r="D831" i="11"/>
  <c r="C831" i="11"/>
  <c r="D830" i="11"/>
  <c r="C830" i="11"/>
  <c r="E830" i="11" s="1"/>
  <c r="D829" i="11"/>
  <c r="C829" i="11"/>
  <c r="D828" i="11"/>
  <c r="C828" i="11"/>
  <c r="E828" i="11" s="1"/>
  <c r="D827" i="11"/>
  <c r="C827" i="11"/>
  <c r="E827" i="11" s="1"/>
  <c r="D826" i="11"/>
  <c r="C826" i="11"/>
  <c r="D825" i="11"/>
  <c r="C825" i="11"/>
  <c r="E825" i="11" s="1"/>
  <c r="E824" i="11"/>
  <c r="D824" i="11"/>
  <c r="C824" i="11"/>
  <c r="D823" i="11"/>
  <c r="C823" i="11"/>
  <c r="E823" i="11" s="1"/>
  <c r="D822" i="11"/>
  <c r="C822" i="11"/>
  <c r="D821" i="11"/>
  <c r="C821" i="11"/>
  <c r="D820" i="11"/>
  <c r="C820" i="11"/>
  <c r="D819" i="11"/>
  <c r="C819" i="11"/>
  <c r="D818" i="11"/>
  <c r="C818" i="11"/>
  <c r="E818" i="11" s="1"/>
  <c r="D817" i="11"/>
  <c r="C817" i="11"/>
  <c r="E817" i="11" s="1"/>
  <c r="D816" i="11"/>
  <c r="C816" i="11"/>
  <c r="E816" i="11" s="1"/>
  <c r="D815" i="11"/>
  <c r="C815" i="11"/>
  <c r="E815" i="11" s="1"/>
  <c r="D814" i="11"/>
  <c r="C814" i="11"/>
  <c r="D813" i="11"/>
  <c r="C813" i="11"/>
  <c r="E814" i="11" s="1"/>
  <c r="D812" i="11"/>
  <c r="C812" i="11"/>
  <c r="E812" i="11" s="1"/>
  <c r="E811" i="11"/>
  <c r="D811" i="11"/>
  <c r="C811" i="11"/>
  <c r="D810" i="11"/>
  <c r="C810" i="11"/>
  <c r="D809" i="11"/>
  <c r="C809" i="11"/>
  <c r="D808" i="11"/>
  <c r="C808" i="11"/>
  <c r="E808" i="11" s="1"/>
  <c r="D807" i="11"/>
  <c r="C807" i="11"/>
  <c r="E807" i="11" s="1"/>
  <c r="D806" i="11"/>
  <c r="C806" i="11"/>
  <c r="D805" i="11"/>
  <c r="C805" i="11"/>
  <c r="E806" i="11" s="1"/>
  <c r="D804" i="11"/>
  <c r="C804" i="11"/>
  <c r="D803" i="11"/>
  <c r="C803" i="11"/>
  <c r="E803" i="11" s="1"/>
  <c r="D802" i="11"/>
  <c r="C802" i="11"/>
  <c r="D801" i="11"/>
  <c r="C801" i="11"/>
  <c r="E801" i="11" s="1"/>
  <c r="D800" i="11"/>
  <c r="C800" i="11"/>
  <c r="E800" i="11" s="1"/>
  <c r="D799" i="11"/>
  <c r="C799" i="11"/>
  <c r="D798" i="11"/>
  <c r="C798" i="11"/>
  <c r="E799" i="11" s="1"/>
  <c r="D797" i="11"/>
  <c r="C797" i="11"/>
  <c r="D796" i="11"/>
  <c r="C796" i="11"/>
  <c r="E796" i="11" s="1"/>
  <c r="D795" i="11"/>
  <c r="C795" i="11"/>
  <c r="E795" i="11" s="1"/>
  <c r="D794" i="11"/>
  <c r="C794" i="11"/>
  <c r="D793" i="11"/>
  <c r="C793" i="11"/>
  <c r="E792" i="11"/>
  <c r="D792" i="11"/>
  <c r="C792" i="11"/>
  <c r="E791" i="11"/>
  <c r="D791" i="11"/>
  <c r="C791" i="11"/>
  <c r="D790" i="11"/>
  <c r="C790" i="11"/>
  <c r="D789" i="11"/>
  <c r="C789" i="11"/>
  <c r="E790" i="11" s="1"/>
  <c r="D788" i="11"/>
  <c r="C788" i="11"/>
  <c r="E788" i="11" s="1"/>
  <c r="E787" i="11"/>
  <c r="D787" i="11"/>
  <c r="C787" i="11"/>
  <c r="D786" i="11"/>
  <c r="C786" i="11"/>
  <c r="D785" i="11"/>
  <c r="C785" i="11"/>
  <c r="E785" i="11" s="1"/>
  <c r="D784" i="11"/>
  <c r="C784" i="11"/>
  <c r="D783" i="11"/>
  <c r="C783" i="11"/>
  <c r="E783" i="11" s="1"/>
  <c r="D782" i="11"/>
  <c r="C782" i="11"/>
  <c r="D781" i="11"/>
  <c r="C781" i="11"/>
  <c r="E782" i="11" s="1"/>
  <c r="D780" i="11"/>
  <c r="C780" i="11"/>
  <c r="E780" i="11" s="1"/>
  <c r="D779" i="11"/>
  <c r="C779" i="11"/>
  <c r="E779" i="11" s="1"/>
  <c r="D778" i="11"/>
  <c r="C778" i="11"/>
  <c r="E778" i="11" s="1"/>
  <c r="D777" i="11"/>
  <c r="C777" i="11"/>
  <c r="D776" i="11"/>
  <c r="C776" i="11"/>
  <c r="E776" i="11" s="1"/>
  <c r="D775" i="11"/>
  <c r="C775" i="11"/>
  <c r="E775" i="11" s="1"/>
  <c r="D774" i="11"/>
  <c r="C774" i="11"/>
  <c r="D773" i="11"/>
  <c r="C773" i="11"/>
  <c r="E774" i="11" s="1"/>
  <c r="D772" i="11"/>
  <c r="C772" i="11"/>
  <c r="D771" i="11"/>
  <c r="C771" i="11"/>
  <c r="E771" i="11" s="1"/>
  <c r="D770" i="11"/>
  <c r="C770" i="11"/>
  <c r="D769" i="11"/>
  <c r="C769" i="11"/>
  <c r="E769" i="11" s="1"/>
  <c r="D768" i="11"/>
  <c r="C768" i="11"/>
  <c r="E768" i="11" s="1"/>
  <c r="E767" i="11"/>
  <c r="D767" i="11"/>
  <c r="C767" i="11"/>
  <c r="D766" i="11"/>
  <c r="C766" i="11"/>
  <c r="D765" i="11"/>
  <c r="C765" i="11"/>
  <c r="D764" i="11"/>
  <c r="C764" i="11"/>
  <c r="E764" i="11" s="1"/>
  <c r="D763" i="11"/>
  <c r="C763" i="11"/>
  <c r="E763" i="11" s="1"/>
  <c r="D762" i="11"/>
  <c r="C762" i="11"/>
  <c r="D761" i="11"/>
  <c r="C761" i="11"/>
  <c r="E761" i="11" s="1"/>
  <c r="E760" i="11"/>
  <c r="D760" i="11"/>
  <c r="C760" i="11"/>
  <c r="D759" i="11"/>
  <c r="C759" i="11"/>
  <c r="E759" i="11" s="1"/>
  <c r="D758" i="11"/>
  <c r="C758" i="11"/>
  <c r="D757" i="11"/>
  <c r="C757" i="11"/>
  <c r="D756" i="11"/>
  <c r="C756" i="11"/>
  <c r="D755" i="11"/>
  <c r="C755" i="11"/>
  <c r="D754" i="11"/>
  <c r="C754" i="11"/>
  <c r="E754" i="11" s="1"/>
  <c r="D753" i="11"/>
  <c r="C753" i="11"/>
  <c r="E753" i="11" s="1"/>
  <c r="D752" i="11"/>
  <c r="C752" i="11"/>
  <c r="E752" i="11" s="1"/>
  <c r="D751" i="11"/>
  <c r="C751" i="11"/>
  <c r="E751" i="11" s="1"/>
  <c r="D750" i="11"/>
  <c r="C750" i="11"/>
  <c r="D749" i="11"/>
  <c r="C749" i="11"/>
  <c r="E750" i="11" s="1"/>
  <c r="D748" i="11"/>
  <c r="C748" i="11"/>
  <c r="E748" i="11" s="1"/>
  <c r="D747" i="11"/>
  <c r="C747" i="11"/>
  <c r="D746" i="11"/>
  <c r="C746" i="11"/>
  <c r="E747" i="11" s="1"/>
  <c r="D745" i="11"/>
  <c r="C745" i="11"/>
  <c r="D744" i="11"/>
  <c r="C744" i="11"/>
  <c r="E744" i="11" s="1"/>
  <c r="D743" i="11"/>
  <c r="C743" i="11"/>
  <c r="D742" i="11"/>
  <c r="C742" i="11"/>
  <c r="E742" i="11" s="1"/>
  <c r="D741" i="11"/>
  <c r="C741" i="11"/>
  <c r="E741" i="11" s="1"/>
  <c r="D740" i="11"/>
  <c r="C740" i="11"/>
  <c r="E740" i="11" s="1"/>
  <c r="D739" i="11"/>
  <c r="C739" i="11"/>
  <c r="E739" i="11" s="1"/>
  <c r="D738" i="11"/>
  <c r="C738" i="11"/>
  <c r="D737" i="11"/>
  <c r="C737" i="11"/>
  <c r="E737" i="11" s="1"/>
  <c r="E736" i="11"/>
  <c r="D736" i="11"/>
  <c r="C736" i="11"/>
  <c r="D735" i="11"/>
  <c r="C735" i="11"/>
  <c r="D734" i="11"/>
  <c r="C734" i="11"/>
  <c r="E734" i="11" s="1"/>
  <c r="D733" i="11"/>
  <c r="C733" i="11"/>
  <c r="D732" i="11"/>
  <c r="C732" i="11"/>
  <c r="E732" i="11" s="1"/>
  <c r="D731" i="11"/>
  <c r="C731" i="11"/>
  <c r="E731" i="11" s="1"/>
  <c r="D730" i="11"/>
  <c r="C730" i="11"/>
  <c r="D729" i="11"/>
  <c r="C729" i="11"/>
  <c r="E728" i="11"/>
  <c r="D728" i="11"/>
  <c r="C728" i="11"/>
  <c r="D727" i="11"/>
  <c r="C727" i="11"/>
  <c r="D726" i="11"/>
  <c r="C726" i="11"/>
  <c r="E727" i="11" s="1"/>
  <c r="E725" i="11"/>
  <c r="D725" i="11"/>
  <c r="C725" i="11"/>
  <c r="D724" i="11"/>
  <c r="C724" i="11"/>
  <c r="D723" i="11"/>
  <c r="C723" i="11"/>
  <c r="D722" i="11"/>
  <c r="C722" i="11"/>
  <c r="E722" i="11" s="1"/>
  <c r="D721" i="11"/>
  <c r="C721" i="11"/>
  <c r="E721" i="11" s="1"/>
  <c r="D720" i="11"/>
  <c r="C720" i="11"/>
  <c r="D719" i="11"/>
  <c r="C719" i="11"/>
  <c r="D718" i="11"/>
  <c r="C718" i="11"/>
  <c r="D717" i="11"/>
  <c r="C717" i="11"/>
  <c r="D716" i="11"/>
  <c r="C716" i="11"/>
  <c r="E716" i="11" s="1"/>
  <c r="E715" i="11"/>
  <c r="D715" i="11"/>
  <c r="C715" i="11"/>
  <c r="D714" i="11"/>
  <c r="C714" i="11"/>
  <c r="D713" i="11"/>
  <c r="C713" i="11"/>
  <c r="D712" i="11"/>
  <c r="C712" i="11"/>
  <c r="E712" i="11" s="1"/>
  <c r="D711" i="11"/>
  <c r="C711" i="11"/>
  <c r="E711" i="11" s="1"/>
  <c r="E710" i="11"/>
  <c r="D710" i="11"/>
  <c r="C710" i="11"/>
  <c r="E709" i="11"/>
  <c r="D709" i="11"/>
  <c r="C709" i="11"/>
  <c r="D708" i="11"/>
  <c r="C708" i="11"/>
  <c r="D707" i="11"/>
  <c r="C707" i="11"/>
  <c r="D706" i="11"/>
  <c r="C706" i="11"/>
  <c r="E706" i="11" s="1"/>
  <c r="D705" i="11"/>
  <c r="C705" i="11"/>
  <c r="E704" i="11"/>
  <c r="D704" i="11"/>
  <c r="C704" i="11"/>
  <c r="D703" i="11"/>
  <c r="C703" i="11"/>
  <c r="E703" i="11" s="1"/>
  <c r="D702" i="11"/>
  <c r="C702" i="11"/>
  <c r="D701" i="11"/>
  <c r="C701" i="11"/>
  <c r="E702" i="11" s="1"/>
  <c r="D700" i="11"/>
  <c r="C700" i="11"/>
  <c r="D699" i="11"/>
  <c r="C699" i="11"/>
  <c r="E699" i="11" s="1"/>
  <c r="D698" i="11"/>
  <c r="C698" i="11"/>
  <c r="D697" i="11"/>
  <c r="C697" i="11"/>
  <c r="E697" i="11" s="1"/>
  <c r="D696" i="11"/>
  <c r="C696" i="11"/>
  <c r="E696" i="11" s="1"/>
  <c r="E695" i="11"/>
  <c r="D695" i="11"/>
  <c r="C695" i="11"/>
  <c r="D694" i="11"/>
  <c r="C694" i="11"/>
  <c r="D693" i="11"/>
  <c r="C693" i="11"/>
  <c r="E694" i="11" s="1"/>
  <c r="D692" i="11"/>
  <c r="C692" i="11"/>
  <c r="E691" i="11"/>
  <c r="D691" i="11"/>
  <c r="C691" i="11"/>
  <c r="D690" i="11"/>
  <c r="C690" i="11"/>
  <c r="D689" i="11"/>
  <c r="C689" i="11"/>
  <c r="E689" i="11" s="1"/>
  <c r="D688" i="11"/>
  <c r="C688" i="11"/>
  <c r="E688" i="11" s="1"/>
  <c r="D687" i="11"/>
  <c r="C687" i="11"/>
  <c r="D686" i="11"/>
  <c r="C686" i="11"/>
  <c r="E687" i="11" s="1"/>
  <c r="D685" i="11"/>
  <c r="C685" i="11"/>
  <c r="D684" i="11"/>
  <c r="C684" i="11"/>
  <c r="D683" i="11"/>
  <c r="C683" i="11"/>
  <c r="E683" i="11" s="1"/>
  <c r="D682" i="11"/>
  <c r="C682" i="11"/>
  <c r="D681" i="11"/>
  <c r="C681" i="11"/>
  <c r="E681" i="11" s="1"/>
  <c r="E680" i="11"/>
  <c r="D680" i="11"/>
  <c r="C680" i="11"/>
  <c r="E679" i="11"/>
  <c r="D679" i="11"/>
  <c r="C679" i="11"/>
  <c r="D678" i="11"/>
  <c r="C678" i="11"/>
  <c r="D677" i="11"/>
  <c r="C677" i="11"/>
  <c r="D676" i="11"/>
  <c r="C676" i="11"/>
  <c r="E675" i="11"/>
  <c r="D675" i="11"/>
  <c r="C675" i="11"/>
  <c r="D674" i="11"/>
  <c r="C674" i="11"/>
  <c r="D673" i="11"/>
  <c r="C673" i="11"/>
  <c r="E673" i="11" s="1"/>
  <c r="D672" i="11"/>
  <c r="C672" i="11"/>
  <c r="E671" i="11"/>
  <c r="D671" i="11"/>
  <c r="C671" i="11"/>
  <c r="E672" i="11" s="1"/>
  <c r="D670" i="11"/>
  <c r="C670" i="11"/>
  <c r="E670" i="11" s="1"/>
  <c r="D669" i="11"/>
  <c r="C669" i="11"/>
  <c r="D668" i="11"/>
  <c r="C668" i="11"/>
  <c r="E668" i="11" s="1"/>
  <c r="E667" i="11"/>
  <c r="D667" i="11"/>
  <c r="C667" i="11"/>
  <c r="D666" i="11"/>
  <c r="C666" i="11"/>
  <c r="D665" i="11"/>
  <c r="C665" i="11"/>
  <c r="E665" i="11" s="1"/>
  <c r="D664" i="11"/>
  <c r="C664" i="11"/>
  <c r="D663" i="11"/>
  <c r="C663" i="11"/>
  <c r="D662" i="11"/>
  <c r="C662" i="11"/>
  <c r="D661" i="11"/>
  <c r="C661" i="11"/>
  <c r="D660" i="11"/>
  <c r="C660" i="11"/>
  <c r="E661" i="11" s="1"/>
  <c r="D659" i="11"/>
  <c r="C659" i="11"/>
  <c r="D658" i="11"/>
  <c r="C658" i="11"/>
  <c r="E658" i="11" s="1"/>
  <c r="D657" i="11"/>
  <c r="C657" i="11"/>
  <c r="D656" i="11"/>
  <c r="C656" i="11"/>
  <c r="E656" i="11" s="1"/>
  <c r="D655" i="11"/>
  <c r="C655" i="11"/>
  <c r="E655" i="11" s="1"/>
  <c r="D654" i="11"/>
  <c r="C654" i="11"/>
  <c r="D653" i="11"/>
  <c r="C653" i="11"/>
  <c r="E654" i="11" s="1"/>
  <c r="D652" i="11"/>
  <c r="C652" i="11"/>
  <c r="D651" i="11"/>
  <c r="C651" i="11"/>
  <c r="E651" i="11" s="1"/>
  <c r="D650" i="11"/>
  <c r="C650" i="11"/>
  <c r="D649" i="11"/>
  <c r="C649" i="11"/>
  <c r="E649" i="11" s="1"/>
  <c r="D648" i="11"/>
  <c r="C648" i="11"/>
  <c r="E648" i="11" s="1"/>
  <c r="E647" i="11"/>
  <c r="D647" i="11"/>
  <c r="C647" i="11"/>
  <c r="E646" i="11"/>
  <c r="D646" i="11"/>
  <c r="C646" i="11"/>
  <c r="D645" i="11"/>
  <c r="C645" i="11"/>
  <c r="E645" i="11" s="1"/>
  <c r="D644" i="11"/>
  <c r="C644" i="11"/>
  <c r="D643" i="11"/>
  <c r="C643" i="11"/>
  <c r="E643" i="11" s="1"/>
  <c r="D642" i="11"/>
  <c r="C642" i="11"/>
  <c r="D641" i="11"/>
  <c r="C641" i="11"/>
  <c r="E641" i="11" s="1"/>
  <c r="D640" i="11"/>
  <c r="C640" i="11"/>
  <c r="E639" i="11"/>
  <c r="D639" i="11"/>
  <c r="C639" i="11"/>
  <c r="D638" i="11"/>
  <c r="C638" i="11"/>
  <c r="D637" i="11"/>
  <c r="C637" i="11"/>
  <c r="D636" i="11"/>
  <c r="C636" i="11"/>
  <c r="E636" i="11" s="1"/>
  <c r="D635" i="11"/>
  <c r="C635" i="11"/>
  <c r="E635" i="11" s="1"/>
  <c r="D634" i="11"/>
  <c r="C634" i="11"/>
  <c r="D633" i="11"/>
  <c r="C633" i="11"/>
  <c r="D632" i="11"/>
  <c r="C632" i="11"/>
  <c r="E632" i="11" s="1"/>
  <c r="D631" i="11"/>
  <c r="C631" i="11"/>
  <c r="D630" i="11"/>
  <c r="C630" i="11"/>
  <c r="D629" i="11"/>
  <c r="C629" i="11"/>
  <c r="D628" i="11"/>
  <c r="C628" i="11"/>
  <c r="D627" i="11"/>
  <c r="C627" i="11"/>
  <c r="E627" i="11" s="1"/>
  <c r="D626" i="11"/>
  <c r="C626" i="11"/>
  <c r="D625" i="11"/>
  <c r="C625" i="11"/>
  <c r="E625" i="11" s="1"/>
  <c r="E624" i="11"/>
  <c r="D624" i="11"/>
  <c r="C624" i="11"/>
  <c r="E623" i="11"/>
  <c r="D623" i="11"/>
  <c r="C623" i="11"/>
  <c r="D622" i="11"/>
  <c r="C622" i="11"/>
  <c r="E621" i="11"/>
  <c r="D621" i="11"/>
  <c r="C621" i="11"/>
  <c r="D620" i="11"/>
  <c r="C620" i="11"/>
  <c r="D619" i="11"/>
  <c r="C619" i="11"/>
  <c r="D618" i="11"/>
  <c r="C618" i="11"/>
  <c r="E618" i="11" s="1"/>
  <c r="D617" i="11"/>
  <c r="C617" i="11"/>
  <c r="E617" i="11" s="1"/>
  <c r="D616" i="11"/>
  <c r="C616" i="11"/>
  <c r="D615" i="11"/>
  <c r="C615" i="11"/>
  <c r="E615" i="11" s="1"/>
  <c r="D614" i="11"/>
  <c r="C614" i="11"/>
  <c r="D613" i="11"/>
  <c r="C613" i="11"/>
  <c r="D612" i="11"/>
  <c r="C612" i="11"/>
  <c r="E612" i="11" s="1"/>
  <c r="D611" i="11"/>
  <c r="C611" i="11"/>
  <c r="D610" i="11"/>
  <c r="C610" i="11"/>
  <c r="E611" i="11" s="1"/>
  <c r="D609" i="11"/>
  <c r="C609" i="11"/>
  <c r="D608" i="11"/>
  <c r="C608" i="11"/>
  <c r="E608" i="11" s="1"/>
  <c r="D607" i="11"/>
  <c r="C607" i="11"/>
  <c r="E606" i="11"/>
  <c r="D606" i="11"/>
  <c r="C606" i="11"/>
  <c r="D605" i="11"/>
  <c r="C605" i="11"/>
  <c r="D604" i="11"/>
  <c r="C604" i="11"/>
  <c r="D603" i="11"/>
  <c r="C603" i="11"/>
  <c r="D602" i="11"/>
  <c r="C602" i="11"/>
  <c r="D601" i="11"/>
  <c r="C601" i="11"/>
  <c r="D600" i="11"/>
  <c r="C600" i="11"/>
  <c r="E600" i="11" s="1"/>
  <c r="D599" i="11"/>
  <c r="C599" i="11"/>
  <c r="D598" i="11"/>
  <c r="C598" i="11"/>
  <c r="D597" i="11"/>
  <c r="C597" i="11"/>
  <c r="D596" i="11"/>
  <c r="C596" i="11"/>
  <c r="E597" i="11" s="1"/>
  <c r="D595" i="11"/>
  <c r="C595" i="11"/>
  <c r="D594" i="11"/>
  <c r="C594" i="11"/>
  <c r="E594" i="11" s="1"/>
  <c r="D593" i="11"/>
  <c r="C593" i="11"/>
  <c r="E593" i="11" s="1"/>
  <c r="E592" i="11"/>
  <c r="D592" i="11"/>
  <c r="C592" i="11"/>
  <c r="D591" i="11"/>
  <c r="C591" i="11"/>
  <c r="E591" i="11" s="1"/>
  <c r="D590" i="11"/>
  <c r="C590" i="11"/>
  <c r="D589" i="11"/>
  <c r="C589" i="11"/>
  <c r="E590" i="11" s="1"/>
  <c r="D588" i="11"/>
  <c r="C588" i="11"/>
  <c r="D587" i="11"/>
  <c r="C587" i="11"/>
  <c r="E588" i="11" s="1"/>
  <c r="D586" i="11"/>
  <c r="C586" i="11"/>
  <c r="D585" i="11"/>
  <c r="C585" i="11"/>
  <c r="E585" i="11" s="1"/>
  <c r="D584" i="11"/>
  <c r="C584" i="11"/>
  <c r="E584" i="11" s="1"/>
  <c r="D583" i="11"/>
  <c r="C583" i="11"/>
  <c r="D582" i="11"/>
  <c r="C582" i="11"/>
  <c r="E583" i="11" s="1"/>
  <c r="D581" i="11"/>
  <c r="C581" i="11"/>
  <c r="D580" i="11"/>
  <c r="C580" i="11"/>
  <c r="D579" i="11"/>
  <c r="C579" i="11"/>
  <c r="E580" i="11" s="1"/>
  <c r="D578" i="11"/>
  <c r="C578" i="11"/>
  <c r="D577" i="11"/>
  <c r="C577" i="11"/>
  <c r="E577" i="11" s="1"/>
  <c r="D576" i="11"/>
  <c r="C576" i="11"/>
  <c r="D575" i="11"/>
  <c r="C575" i="11"/>
  <c r="E576" i="11" s="1"/>
  <c r="D574" i="11"/>
  <c r="C574" i="11"/>
  <c r="D573" i="11"/>
  <c r="C573" i="11"/>
  <c r="D572" i="11"/>
  <c r="C572" i="11"/>
  <c r="E571" i="11"/>
  <c r="D571" i="11"/>
  <c r="C571" i="11"/>
  <c r="D570" i="11"/>
  <c r="C570" i="11"/>
  <c r="D569" i="11"/>
  <c r="C569" i="11"/>
  <c r="E569" i="11" s="1"/>
  <c r="D568" i="11"/>
  <c r="C568" i="11"/>
  <c r="D567" i="11"/>
  <c r="C567" i="11"/>
  <c r="E568" i="11" s="1"/>
  <c r="D566" i="11"/>
  <c r="C566" i="11"/>
  <c r="D565" i="11"/>
  <c r="C565" i="11"/>
  <c r="D564" i="11"/>
  <c r="C564" i="11"/>
  <c r="D563" i="11"/>
  <c r="C563" i="11"/>
  <c r="D562" i="11"/>
  <c r="C562" i="11"/>
  <c r="D561" i="11"/>
  <c r="C561" i="11"/>
  <c r="D560" i="11"/>
  <c r="C560" i="11"/>
  <c r="E560" i="11" s="1"/>
  <c r="E559" i="11"/>
  <c r="D559" i="11"/>
  <c r="C559" i="11"/>
  <c r="D558" i="11"/>
  <c r="C558" i="11"/>
  <c r="D557" i="11"/>
  <c r="C557" i="11"/>
  <c r="E557" i="11" s="1"/>
  <c r="D556" i="11"/>
  <c r="C556" i="11"/>
  <c r="D555" i="11"/>
  <c r="C555" i="11"/>
  <c r="D554" i="11"/>
  <c r="C554" i="11"/>
  <c r="D553" i="11"/>
  <c r="C553" i="11"/>
  <c r="E553" i="11" s="1"/>
  <c r="D552" i="11"/>
  <c r="C552" i="11"/>
  <c r="D551" i="11"/>
  <c r="C551" i="11"/>
  <c r="E552" i="11" s="1"/>
  <c r="D550" i="11"/>
  <c r="C550" i="11"/>
  <c r="D549" i="11"/>
  <c r="C549" i="11"/>
  <c r="D548" i="11"/>
  <c r="C548" i="11"/>
  <c r="E548" i="11" s="1"/>
  <c r="D547" i="11"/>
  <c r="C547" i="11"/>
  <c r="D546" i="11"/>
  <c r="C546" i="11"/>
  <c r="E545" i="11"/>
  <c r="D545" i="11"/>
  <c r="C545" i="11"/>
  <c r="D544" i="11"/>
  <c r="C544" i="11"/>
  <c r="D543" i="11"/>
  <c r="C543" i="11"/>
  <c r="E544" i="11" s="1"/>
  <c r="D542" i="11"/>
  <c r="C542" i="11"/>
  <c r="D541" i="11"/>
  <c r="C541" i="11"/>
  <c r="E540" i="11"/>
  <c r="D540" i="11"/>
  <c r="C540" i="11"/>
  <c r="D539" i="11"/>
  <c r="C539" i="11"/>
  <c r="D538" i="11"/>
  <c r="C538" i="11"/>
  <c r="E537" i="11"/>
  <c r="D537" i="11"/>
  <c r="C537" i="11"/>
  <c r="D536" i="11"/>
  <c r="C536" i="11"/>
  <c r="D535" i="11"/>
  <c r="C535" i="11"/>
  <c r="D534" i="11"/>
  <c r="C534" i="11"/>
  <c r="E534" i="11" s="1"/>
  <c r="D533" i="11"/>
  <c r="C533" i="11"/>
  <c r="D532" i="11"/>
  <c r="C532" i="11"/>
  <c r="D531" i="11"/>
  <c r="C531" i="11"/>
  <c r="E531" i="11" s="1"/>
  <c r="D530" i="11"/>
  <c r="C530" i="11"/>
  <c r="D529" i="11"/>
  <c r="C529" i="11"/>
  <c r="E529" i="11" s="1"/>
  <c r="D528" i="11"/>
  <c r="C528" i="11"/>
  <c r="D527" i="11"/>
  <c r="C527" i="11"/>
  <c r="E528" i="11" s="1"/>
  <c r="D526" i="11"/>
  <c r="C526" i="11"/>
  <c r="D525" i="11"/>
  <c r="C525" i="11"/>
  <c r="E526" i="11" s="1"/>
  <c r="D524" i="11"/>
  <c r="C524" i="11"/>
  <c r="E523" i="11"/>
  <c r="D523" i="11"/>
  <c r="C523" i="11"/>
  <c r="D522" i="11"/>
  <c r="C522" i="11"/>
  <c r="D521" i="11"/>
  <c r="C521" i="11"/>
  <c r="D520" i="11"/>
  <c r="C520" i="11"/>
  <c r="E520" i="11" s="1"/>
  <c r="D519" i="11"/>
  <c r="C519" i="11"/>
  <c r="D518" i="11"/>
  <c r="C518" i="11"/>
  <c r="E518" i="11" s="1"/>
  <c r="D517" i="11"/>
  <c r="C517" i="11"/>
  <c r="D516" i="11"/>
  <c r="C516" i="11"/>
  <c r="E517" i="11" s="1"/>
  <c r="D515" i="11"/>
  <c r="C515" i="11"/>
  <c r="D514" i="11"/>
  <c r="C514" i="11"/>
  <c r="E515" i="11" s="1"/>
  <c r="D513" i="11"/>
  <c r="C513" i="11"/>
  <c r="E512" i="11"/>
  <c r="D512" i="11"/>
  <c r="C512" i="11"/>
  <c r="D511" i="11"/>
  <c r="C511" i="11"/>
  <c r="E511" i="11" s="1"/>
  <c r="D510" i="11"/>
  <c r="C510" i="11"/>
  <c r="D509" i="11"/>
  <c r="C509" i="11"/>
  <c r="D508" i="11"/>
  <c r="C508" i="11"/>
  <c r="D507" i="11"/>
  <c r="C507" i="11"/>
  <c r="E507" i="11" s="1"/>
  <c r="D506" i="11"/>
  <c r="C506" i="11"/>
  <c r="D505" i="11"/>
  <c r="C505" i="11"/>
  <c r="D504" i="11"/>
  <c r="C504" i="11"/>
  <c r="E504" i="11" s="1"/>
  <c r="D503" i="11"/>
  <c r="C503" i="11"/>
  <c r="D502" i="11"/>
  <c r="C502" i="11"/>
  <c r="E502" i="11" s="1"/>
  <c r="D501" i="11"/>
  <c r="C501" i="11"/>
  <c r="D500" i="11"/>
  <c r="C500" i="11"/>
  <c r="E501" i="11" s="1"/>
  <c r="D499" i="11"/>
  <c r="C499" i="11"/>
  <c r="D498" i="11"/>
  <c r="C498" i="11"/>
  <c r="E499" i="11" s="1"/>
  <c r="D497" i="11"/>
  <c r="C497" i="11"/>
  <c r="D496" i="11"/>
  <c r="C496" i="11"/>
  <c r="D495" i="11"/>
  <c r="C495" i="11"/>
  <c r="E495" i="11" s="1"/>
  <c r="D494" i="11"/>
  <c r="C494" i="11"/>
  <c r="D493" i="11"/>
  <c r="C493" i="11"/>
  <c r="D492" i="11"/>
  <c r="C492" i="11"/>
  <c r="D491" i="11"/>
  <c r="C491" i="11"/>
  <c r="E491" i="11" s="1"/>
  <c r="D490" i="11"/>
  <c r="C490" i="11"/>
  <c r="D489" i="11"/>
  <c r="C489" i="11"/>
  <c r="D488" i="11"/>
  <c r="C488" i="11"/>
  <c r="E488" i="11" s="1"/>
  <c r="D487" i="11"/>
  <c r="C487" i="11"/>
  <c r="D486" i="11"/>
  <c r="C486" i="11"/>
  <c r="E486" i="11" s="1"/>
  <c r="D485" i="11"/>
  <c r="C485" i="11"/>
  <c r="D484" i="11"/>
  <c r="C484" i="11"/>
  <c r="E485" i="11" s="1"/>
  <c r="E483" i="11"/>
  <c r="D483" i="11"/>
  <c r="C483" i="11"/>
  <c r="D482" i="11"/>
  <c r="C482" i="11"/>
  <c r="D481" i="11"/>
  <c r="C481" i="11"/>
  <c r="D480" i="11"/>
  <c r="C480" i="11"/>
  <c r="D479" i="11"/>
  <c r="C479" i="11"/>
  <c r="E479" i="11" s="1"/>
  <c r="D478" i="11"/>
  <c r="C478" i="11"/>
  <c r="D477" i="11"/>
  <c r="C477" i="11"/>
  <c r="D476" i="11"/>
  <c r="C476" i="11"/>
  <c r="E475" i="11"/>
  <c r="D475" i="11"/>
  <c r="C475" i="11"/>
  <c r="D474" i="11"/>
  <c r="C474" i="11"/>
  <c r="D473" i="11"/>
  <c r="C473" i="11"/>
  <c r="D472" i="11"/>
  <c r="C472" i="11"/>
  <c r="E472" i="11" s="1"/>
  <c r="D471" i="11"/>
  <c r="C471" i="11"/>
  <c r="D470" i="11"/>
  <c r="C470" i="11"/>
  <c r="E470" i="11" s="1"/>
  <c r="D469" i="11"/>
  <c r="C469" i="11"/>
  <c r="D468" i="11"/>
  <c r="C468" i="11"/>
  <c r="E469" i="11" s="1"/>
  <c r="D467" i="11"/>
  <c r="C467" i="11"/>
  <c r="E467" i="11" s="1"/>
  <c r="D466" i="11"/>
  <c r="C466" i="11"/>
  <c r="D465" i="11"/>
  <c r="C465" i="11"/>
  <c r="E464" i="11"/>
  <c r="D464" i="11"/>
  <c r="C464" i="11"/>
  <c r="D463" i="11"/>
  <c r="C463" i="11"/>
  <c r="E463" i="11" s="1"/>
  <c r="D462" i="11"/>
  <c r="C462" i="11"/>
  <c r="D461" i="11"/>
  <c r="C461" i="11"/>
  <c r="D460" i="11"/>
  <c r="C460" i="11"/>
  <c r="D459" i="11"/>
  <c r="C459" i="11"/>
  <c r="D458" i="11"/>
  <c r="C458" i="11"/>
  <c r="E459" i="11" s="1"/>
  <c r="D457" i="11"/>
  <c r="C457" i="11"/>
  <c r="D456" i="11"/>
  <c r="C456" i="11"/>
  <c r="E456" i="11" s="1"/>
  <c r="D455" i="11"/>
  <c r="C455" i="11"/>
  <c r="D454" i="11"/>
  <c r="C454" i="11"/>
  <c r="E454" i="11" s="1"/>
  <c r="D453" i="11"/>
  <c r="C453" i="11"/>
  <c r="D452" i="11"/>
  <c r="C452" i="11"/>
  <c r="E453" i="11" s="1"/>
  <c r="D451" i="11"/>
  <c r="C451" i="11"/>
  <c r="E451" i="11" s="1"/>
  <c r="D450" i="11"/>
  <c r="C450" i="11"/>
  <c r="D449" i="11"/>
  <c r="C449" i="11"/>
  <c r="D448" i="11"/>
  <c r="C448" i="11"/>
  <c r="D447" i="11"/>
  <c r="C447" i="11"/>
  <c r="E447" i="11" s="1"/>
  <c r="D446" i="11"/>
  <c r="C446" i="11"/>
  <c r="D445" i="11"/>
  <c r="C445" i="11"/>
  <c r="D444" i="11"/>
  <c r="C444" i="11"/>
  <c r="E443" i="11"/>
  <c r="D443" i="11"/>
  <c r="C443" i="11"/>
  <c r="D442" i="11"/>
  <c r="C442" i="11"/>
  <c r="D441" i="11"/>
  <c r="C441" i="11"/>
  <c r="D440" i="11"/>
  <c r="C440" i="11"/>
  <c r="E440" i="11" s="1"/>
  <c r="D439" i="11"/>
  <c r="C439" i="11"/>
  <c r="D438" i="11"/>
  <c r="C438" i="11"/>
  <c r="E438" i="11" s="1"/>
  <c r="D437" i="11"/>
  <c r="C437" i="11"/>
  <c r="D436" i="11"/>
  <c r="C436" i="11"/>
  <c r="E437" i="11" s="1"/>
  <c r="E435" i="11"/>
  <c r="D435" i="11"/>
  <c r="C435" i="11"/>
  <c r="D434" i="11"/>
  <c r="C434" i="11"/>
  <c r="D433" i="11"/>
  <c r="C433" i="11"/>
  <c r="E432" i="11"/>
  <c r="D432" i="11"/>
  <c r="C432" i="11"/>
  <c r="D431" i="11"/>
  <c r="C431" i="11"/>
  <c r="E431" i="11" s="1"/>
  <c r="D430" i="11"/>
  <c r="C430" i="11"/>
  <c r="D429" i="11"/>
  <c r="C429" i="11"/>
  <c r="D428" i="11"/>
  <c r="C428" i="11"/>
  <c r="D427" i="11"/>
  <c r="C427" i="11"/>
  <c r="E427" i="11" s="1"/>
  <c r="D426" i="11"/>
  <c r="C426" i="11"/>
  <c r="D425" i="11"/>
  <c r="C425" i="11"/>
  <c r="D424" i="11"/>
  <c r="C424" i="11"/>
  <c r="E424" i="11" s="1"/>
  <c r="D423" i="11"/>
  <c r="C423" i="11"/>
  <c r="D422" i="11"/>
  <c r="C422" i="11"/>
  <c r="E422" i="11" s="1"/>
  <c r="D421" i="11"/>
  <c r="C421" i="11"/>
  <c r="D420" i="11"/>
  <c r="C420" i="11"/>
  <c r="E421" i="11" s="1"/>
  <c r="D419" i="11"/>
  <c r="C419" i="11"/>
  <c r="E419" i="11" s="1"/>
  <c r="D418" i="11"/>
  <c r="C418" i="11"/>
  <c r="D417" i="11"/>
  <c r="C417" i="11"/>
  <c r="E416" i="11"/>
  <c r="D416" i="11"/>
  <c r="C416" i="11"/>
  <c r="D415" i="11"/>
  <c r="C415" i="11"/>
  <c r="E415" i="11" s="1"/>
  <c r="D414" i="11"/>
  <c r="C414" i="11"/>
  <c r="D413" i="11"/>
  <c r="C413" i="11"/>
  <c r="D412" i="11"/>
  <c r="C412" i="11"/>
  <c r="D411" i="11"/>
  <c r="C411" i="11"/>
  <c r="E411" i="11" s="1"/>
  <c r="D410" i="11"/>
  <c r="C410" i="11"/>
  <c r="D409" i="11"/>
  <c r="C409" i="11"/>
  <c r="D408" i="11"/>
  <c r="C408" i="11"/>
  <c r="E408" i="11" s="1"/>
  <c r="D407" i="11"/>
  <c r="C407" i="11"/>
  <c r="D406" i="11"/>
  <c r="C406" i="11"/>
  <c r="E406" i="11" s="1"/>
  <c r="D405" i="11"/>
  <c r="C405" i="11"/>
  <c r="D404" i="11"/>
  <c r="C404" i="11"/>
  <c r="E405" i="11" s="1"/>
  <c r="D403" i="11"/>
  <c r="C403" i="11"/>
  <c r="E403" i="11" s="1"/>
  <c r="D402" i="11"/>
  <c r="C402" i="11"/>
  <c r="D401" i="11"/>
  <c r="C401" i="11"/>
  <c r="D400" i="11"/>
  <c r="C400" i="11"/>
  <c r="D399" i="11"/>
  <c r="C399" i="11"/>
  <c r="E400" i="11" s="1"/>
  <c r="D398" i="11"/>
  <c r="C398" i="11"/>
  <c r="D397" i="11"/>
  <c r="C397" i="11"/>
  <c r="D396" i="11"/>
  <c r="C396" i="11"/>
  <c r="E395" i="11"/>
  <c r="D395" i="11"/>
  <c r="C395" i="11"/>
  <c r="D394" i="11"/>
  <c r="C394" i="11"/>
  <c r="D393" i="11"/>
  <c r="C393" i="11"/>
  <c r="D392" i="11"/>
  <c r="C392" i="11"/>
  <c r="E392" i="11" s="1"/>
  <c r="D391" i="11"/>
  <c r="C391" i="11"/>
  <c r="D390" i="11"/>
  <c r="C390" i="11"/>
  <c r="E391" i="11" s="1"/>
  <c r="D389" i="11"/>
  <c r="C389" i="11"/>
  <c r="D388" i="11"/>
  <c r="C388" i="11"/>
  <c r="E389" i="11" s="1"/>
  <c r="E387" i="11"/>
  <c r="D387" i="11"/>
  <c r="C387" i="11"/>
  <c r="D386" i="11"/>
  <c r="C386" i="11"/>
  <c r="D385" i="11"/>
  <c r="C385" i="11"/>
  <c r="E384" i="11"/>
  <c r="D384" i="11"/>
  <c r="C384" i="11"/>
  <c r="D383" i="11"/>
  <c r="C383" i="11"/>
  <c r="D382" i="11"/>
  <c r="C382" i="11"/>
  <c r="D381" i="11"/>
  <c r="C381" i="11"/>
  <c r="D380" i="11"/>
  <c r="C380" i="11"/>
  <c r="D379" i="11"/>
  <c r="C379" i="11"/>
  <c r="E379" i="11" s="1"/>
  <c r="D378" i="11"/>
  <c r="C378" i="11"/>
  <c r="D377" i="11"/>
  <c r="C377" i="11"/>
  <c r="D376" i="11"/>
  <c r="C376" i="11"/>
  <c r="E376" i="11" s="1"/>
  <c r="D375" i="11"/>
  <c r="C375" i="11"/>
  <c r="D374" i="11"/>
  <c r="C374" i="11"/>
  <c r="D373" i="11"/>
  <c r="C373" i="11"/>
  <c r="D372" i="11"/>
  <c r="C372" i="11"/>
  <c r="E373" i="11" s="1"/>
  <c r="D371" i="11"/>
  <c r="C371" i="11"/>
  <c r="E371" i="11" s="1"/>
  <c r="D370" i="11"/>
  <c r="C370" i="11"/>
  <c r="D369" i="11"/>
  <c r="C369" i="11"/>
  <c r="D368" i="11"/>
  <c r="C368" i="11"/>
  <c r="D367" i="11"/>
  <c r="C367" i="11"/>
  <c r="E368" i="11" s="1"/>
  <c r="D366" i="11"/>
  <c r="C366" i="11"/>
  <c r="D365" i="11"/>
  <c r="C365" i="11"/>
  <c r="D364" i="11"/>
  <c r="C364" i="11"/>
  <c r="E363" i="11"/>
  <c r="D363" i="11"/>
  <c r="C363" i="11"/>
  <c r="D362" i="11"/>
  <c r="C362" i="11"/>
  <c r="D361" i="11"/>
  <c r="C361" i="11"/>
  <c r="D360" i="11"/>
  <c r="C360" i="11"/>
  <c r="E360" i="11" s="1"/>
  <c r="D359" i="11"/>
  <c r="C359" i="11"/>
  <c r="D358" i="11"/>
  <c r="C358" i="11"/>
  <c r="D357" i="11"/>
  <c r="C357" i="11"/>
  <c r="D356" i="11"/>
  <c r="C356" i="11"/>
  <c r="E357" i="11" s="1"/>
  <c r="E355" i="11"/>
  <c r="D355" i="11"/>
  <c r="C355" i="11"/>
  <c r="D354" i="11"/>
  <c r="C354" i="11"/>
  <c r="D353" i="11"/>
  <c r="C353" i="11"/>
  <c r="E352" i="11"/>
  <c r="D352" i="11"/>
  <c r="C352" i="11"/>
  <c r="D351" i="11"/>
  <c r="C351" i="11"/>
  <c r="D350" i="11"/>
  <c r="C350" i="11"/>
  <c r="D349" i="11"/>
  <c r="C349" i="11"/>
  <c r="E350" i="11" s="1"/>
  <c r="D348" i="11"/>
  <c r="C348" i="11"/>
  <c r="D347" i="11"/>
  <c r="C347" i="11"/>
  <c r="D346" i="11"/>
  <c r="C346" i="11"/>
  <c r="E347" i="11" s="1"/>
  <c r="D345" i="11"/>
  <c r="C345" i="11"/>
  <c r="D344" i="11"/>
  <c r="C344" i="11"/>
  <c r="E344" i="11" s="1"/>
  <c r="D343" i="11"/>
  <c r="C343" i="11"/>
  <c r="D342" i="11"/>
  <c r="C342" i="11"/>
  <c r="E343" i="11" s="1"/>
  <c r="D341" i="11"/>
  <c r="C341" i="11"/>
  <c r="D340" i="11"/>
  <c r="C340" i="11"/>
  <c r="D339" i="11"/>
  <c r="C339" i="11"/>
  <c r="D338" i="11"/>
  <c r="C338" i="11"/>
  <c r="D337" i="11"/>
  <c r="C337" i="11"/>
  <c r="D336" i="11"/>
  <c r="C336" i="11"/>
  <c r="E336" i="11" s="1"/>
  <c r="D335" i="11"/>
  <c r="C335" i="11"/>
  <c r="E334" i="11"/>
  <c r="D334" i="11"/>
  <c r="C334" i="11"/>
  <c r="D333" i="11"/>
  <c r="C333" i="11"/>
  <c r="D332" i="11"/>
  <c r="C332" i="11"/>
  <c r="E331" i="11"/>
  <c r="D331" i="11"/>
  <c r="C331" i="11"/>
  <c r="D330" i="11"/>
  <c r="C330" i="11"/>
  <c r="D329" i="11"/>
  <c r="C329" i="11"/>
  <c r="D328" i="11"/>
  <c r="C328" i="11"/>
  <c r="E328" i="11" s="1"/>
  <c r="D327" i="11"/>
  <c r="C327" i="11"/>
  <c r="D326" i="11"/>
  <c r="C326" i="11"/>
  <c r="E327" i="11" s="1"/>
  <c r="D325" i="11"/>
  <c r="C325" i="11"/>
  <c r="D324" i="11"/>
  <c r="C324" i="11"/>
  <c r="D323" i="11"/>
  <c r="C323" i="11"/>
  <c r="D322" i="11"/>
  <c r="C322" i="11"/>
  <c r="E323" i="11" s="1"/>
  <c r="D321" i="11"/>
  <c r="C321" i="11"/>
  <c r="E320" i="11"/>
  <c r="D320" i="11"/>
  <c r="C320" i="11"/>
  <c r="D319" i="11"/>
  <c r="C319" i="11"/>
  <c r="D318" i="11"/>
  <c r="C318" i="11"/>
  <c r="E318" i="11" s="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E312" i="11" s="1"/>
  <c r="D311" i="11"/>
  <c r="C311" i="11"/>
  <c r="D310" i="11"/>
  <c r="C310" i="11"/>
  <c r="E311" i="11" s="1"/>
  <c r="D309" i="11"/>
  <c r="C309" i="11"/>
  <c r="D308" i="11"/>
  <c r="C308" i="11"/>
  <c r="D307" i="11"/>
  <c r="C307" i="11"/>
  <c r="E307" i="11" s="1"/>
  <c r="D306" i="11"/>
  <c r="C306" i="11"/>
  <c r="D305" i="11"/>
  <c r="C305" i="11"/>
  <c r="D304" i="11"/>
  <c r="C304" i="11"/>
  <c r="D303" i="11"/>
  <c r="C303" i="11"/>
  <c r="E304" i="11" s="1"/>
  <c r="D302" i="11"/>
  <c r="C302" i="11"/>
  <c r="D301" i="11"/>
  <c r="C301" i="11"/>
  <c r="D300" i="11"/>
  <c r="C300" i="11"/>
  <c r="E299" i="11"/>
  <c r="D299" i="11"/>
  <c r="C299" i="11"/>
  <c r="D298" i="11"/>
  <c r="C298" i="11"/>
  <c r="D297" i="11"/>
  <c r="C297" i="11"/>
  <c r="D296" i="11"/>
  <c r="C296" i="11"/>
  <c r="E296" i="11" s="1"/>
  <c r="D295" i="11"/>
  <c r="C295" i="11"/>
  <c r="D294" i="11"/>
  <c r="C294" i="11"/>
  <c r="E295" i="11" s="1"/>
  <c r="D293" i="11"/>
  <c r="C293" i="11"/>
  <c r="D292" i="11"/>
  <c r="C292" i="11"/>
  <c r="E291" i="11"/>
  <c r="D291" i="11"/>
  <c r="C291" i="11"/>
  <c r="D290" i="11"/>
  <c r="C290" i="11"/>
  <c r="D289" i="11"/>
  <c r="C289" i="11"/>
  <c r="E288" i="11"/>
  <c r="D288" i="11"/>
  <c r="C288" i="11"/>
  <c r="D287" i="11"/>
  <c r="C287" i="11"/>
  <c r="D286" i="11"/>
  <c r="C286" i="11"/>
  <c r="E287" i="11" s="1"/>
  <c r="D285" i="11"/>
  <c r="C285" i="11"/>
  <c r="D284" i="11"/>
  <c r="C284" i="11"/>
  <c r="D283" i="11"/>
  <c r="C283" i="11"/>
  <c r="D282" i="11"/>
  <c r="C282" i="11"/>
  <c r="E283" i="11" s="1"/>
  <c r="D281" i="11"/>
  <c r="C281" i="11"/>
  <c r="D280" i="11"/>
  <c r="C280" i="11"/>
  <c r="E280" i="11" s="1"/>
  <c r="D279" i="11"/>
  <c r="C279" i="11"/>
  <c r="D278" i="11"/>
  <c r="C278" i="11"/>
  <c r="D277" i="11"/>
  <c r="C277" i="11"/>
  <c r="D276" i="11"/>
  <c r="C276" i="11"/>
  <c r="D275" i="11"/>
  <c r="C275" i="11"/>
  <c r="E275" i="11" s="1"/>
  <c r="D274" i="11"/>
  <c r="C274" i="11"/>
  <c r="D273" i="11"/>
  <c r="C273" i="11"/>
  <c r="D272" i="11"/>
  <c r="C272" i="11"/>
  <c r="E272" i="11" s="1"/>
  <c r="D271" i="11"/>
  <c r="C271" i="11"/>
  <c r="D270" i="11"/>
  <c r="C270" i="11"/>
  <c r="E271" i="11" s="1"/>
  <c r="D269" i="11"/>
  <c r="C269" i="11"/>
  <c r="D268" i="11"/>
  <c r="C268" i="11"/>
  <c r="D267" i="11"/>
  <c r="C267" i="11"/>
  <c r="D266" i="11"/>
  <c r="C266" i="11"/>
  <c r="E267" i="11" s="1"/>
  <c r="D265" i="11"/>
  <c r="C265" i="11"/>
  <c r="E264" i="11"/>
  <c r="D264" i="11"/>
  <c r="C264" i="11"/>
  <c r="D263" i="11"/>
  <c r="C263" i="11"/>
  <c r="D262" i="11"/>
  <c r="C262" i="11"/>
  <c r="E263" i="11" s="1"/>
  <c r="D261" i="11"/>
  <c r="C261" i="11"/>
  <c r="D260" i="11"/>
  <c r="C260" i="11"/>
  <c r="D259" i="11"/>
  <c r="C259" i="11"/>
  <c r="D258" i="11"/>
  <c r="C258" i="11"/>
  <c r="E259" i="11" s="1"/>
  <c r="D257" i="11"/>
  <c r="C257" i="11"/>
  <c r="D256" i="11"/>
  <c r="C256" i="11"/>
  <c r="E256" i="11" s="1"/>
  <c r="D255" i="11"/>
  <c r="C255" i="11"/>
  <c r="D254" i="11"/>
  <c r="C254" i="11"/>
  <c r="D253" i="11"/>
  <c r="C253" i="11"/>
  <c r="D252" i="11"/>
  <c r="C252" i="11"/>
  <c r="D251" i="11"/>
  <c r="C251" i="11"/>
  <c r="E251" i="11" s="1"/>
  <c r="D250" i="11"/>
  <c r="C250" i="11"/>
  <c r="D249" i="11"/>
  <c r="C249" i="11"/>
  <c r="D248" i="11"/>
  <c r="C248" i="11"/>
  <c r="E248" i="11" s="1"/>
  <c r="D247" i="11"/>
  <c r="C247" i="11"/>
  <c r="D246" i="11"/>
  <c r="C246" i="11"/>
  <c r="E247" i="11" s="1"/>
  <c r="D245" i="11"/>
  <c r="C245" i="11"/>
  <c r="D244" i="11"/>
  <c r="C244" i="11"/>
  <c r="D243" i="11"/>
  <c r="C243" i="11"/>
  <c r="D242" i="11"/>
  <c r="C242" i="11"/>
  <c r="E243" i="11" s="1"/>
  <c r="D241" i="11"/>
  <c r="C241" i="11"/>
  <c r="E240" i="11"/>
  <c r="D240" i="11"/>
  <c r="C240" i="11"/>
  <c r="D239" i="11"/>
  <c r="C239" i="11"/>
  <c r="D238" i="11"/>
  <c r="C238" i="11"/>
  <c r="D237" i="11"/>
  <c r="C237" i="11"/>
  <c r="D236" i="11"/>
  <c r="C236" i="11"/>
  <c r="D235" i="11"/>
  <c r="C235" i="11"/>
  <c r="E235" i="11" s="1"/>
  <c r="D234" i="11"/>
  <c r="C234" i="11"/>
  <c r="D233" i="11"/>
  <c r="C233" i="11"/>
  <c r="D232" i="11"/>
  <c r="C232" i="11"/>
  <c r="E232" i="11" s="1"/>
  <c r="D231" i="11"/>
  <c r="C231" i="11"/>
  <c r="D230" i="11"/>
  <c r="C230" i="11"/>
  <c r="E230" i="11" s="1"/>
  <c r="D229" i="11"/>
  <c r="C229" i="11"/>
  <c r="D228" i="11"/>
  <c r="C228" i="11"/>
  <c r="D227" i="11"/>
  <c r="C227" i="11"/>
  <c r="E227" i="11" s="1"/>
  <c r="D226" i="11"/>
  <c r="C226" i="11"/>
  <c r="D225" i="11"/>
  <c r="C225" i="11"/>
  <c r="D224" i="11"/>
  <c r="C224" i="11"/>
  <c r="D223" i="11"/>
  <c r="C223" i="11"/>
  <c r="E223" i="11" s="1"/>
  <c r="D222" i="11"/>
  <c r="C222" i="11"/>
  <c r="D221" i="11"/>
  <c r="C221" i="11"/>
  <c r="E222" i="11" s="1"/>
  <c r="D220" i="11"/>
  <c r="C220" i="11"/>
  <c r="E219" i="11"/>
  <c r="D219" i="11"/>
  <c r="C219" i="11"/>
  <c r="D218" i="11"/>
  <c r="C218" i="11"/>
  <c r="D217" i="11"/>
  <c r="C217" i="11"/>
  <c r="E216" i="11"/>
  <c r="D216" i="11"/>
  <c r="C216" i="11"/>
  <c r="D215" i="11"/>
  <c r="C215" i="11"/>
  <c r="D214" i="11"/>
  <c r="C214" i="11"/>
  <c r="E215" i="11" s="1"/>
  <c r="D213" i="11"/>
  <c r="C213" i="11"/>
  <c r="D212" i="11"/>
  <c r="C212" i="11"/>
  <c r="D211" i="11"/>
  <c r="C211" i="11"/>
  <c r="E211" i="11" s="1"/>
  <c r="D210" i="11"/>
  <c r="C210" i="11"/>
  <c r="D209" i="11"/>
  <c r="C209" i="11"/>
  <c r="D208" i="11"/>
  <c r="C208" i="11"/>
  <c r="D207" i="11"/>
  <c r="C207" i="11"/>
  <c r="E208" i="11" s="1"/>
  <c r="D206" i="11"/>
  <c r="C206" i="11"/>
  <c r="E207" i="11" s="1"/>
  <c r="D205" i="11"/>
  <c r="C205" i="11"/>
  <c r="D204" i="11"/>
  <c r="C204" i="11"/>
  <c r="D203" i="11"/>
  <c r="C203" i="11"/>
  <c r="E203" i="11" s="1"/>
  <c r="D202" i="11"/>
  <c r="C202" i="11"/>
  <c r="D201" i="11"/>
  <c r="C201" i="11"/>
  <c r="D200" i="11"/>
  <c r="G3" i="11" s="1"/>
  <c r="C200" i="11"/>
  <c r="D199" i="11"/>
  <c r="C199" i="11"/>
  <c r="E200" i="11" s="1"/>
  <c r="D198" i="11"/>
  <c r="C198" i="11"/>
  <c r="D197" i="11"/>
  <c r="C197" i="11"/>
  <c r="E197" i="11" s="1"/>
  <c r="D196" i="11"/>
  <c r="C196" i="11"/>
  <c r="D195" i="11"/>
  <c r="C195" i="11"/>
  <c r="E195" i="11" s="1"/>
  <c r="D194" i="11"/>
  <c r="C194" i="11"/>
  <c r="D193" i="11"/>
  <c r="C193" i="11"/>
  <c r="D192" i="11"/>
  <c r="C192" i="11"/>
  <c r="E192" i="11" s="1"/>
  <c r="D191" i="11"/>
  <c r="C191" i="11"/>
  <c r="D190" i="11"/>
  <c r="C190" i="11"/>
  <c r="E190" i="11" s="1"/>
  <c r="D189" i="11"/>
  <c r="C189" i="11"/>
  <c r="D188" i="11"/>
  <c r="C188" i="11"/>
  <c r="E188" i="11" s="1"/>
  <c r="D187" i="11"/>
  <c r="C187" i="11"/>
  <c r="E187" i="11" s="1"/>
  <c r="D186" i="11"/>
  <c r="C186" i="11"/>
  <c r="D185" i="11"/>
  <c r="C185" i="11"/>
  <c r="D184" i="11"/>
  <c r="C184" i="11"/>
  <c r="D183" i="11"/>
  <c r="C183" i="11"/>
  <c r="E184" i="11" s="1"/>
  <c r="D182" i="11"/>
  <c r="C182" i="11"/>
  <c r="E182" i="11" s="1"/>
  <c r="E181" i="11"/>
  <c r="D181" i="11"/>
  <c r="C181" i="11"/>
  <c r="D180" i="11"/>
  <c r="C180" i="11"/>
  <c r="D179" i="11"/>
  <c r="C179" i="11"/>
  <c r="D178" i="11"/>
  <c r="C178" i="11"/>
  <c r="D177" i="11"/>
  <c r="C177" i="11"/>
  <c r="D176" i="11"/>
  <c r="C176" i="11"/>
  <c r="E176" i="11" s="1"/>
  <c r="D175" i="11"/>
  <c r="C175" i="11"/>
  <c r="E175" i="11" s="1"/>
  <c r="E174" i="11"/>
  <c r="D174" i="11"/>
  <c r="C174" i="11"/>
  <c r="D173" i="11"/>
  <c r="C173" i="11"/>
  <c r="D172" i="11"/>
  <c r="C172" i="11"/>
  <c r="E171" i="11"/>
  <c r="D171" i="11"/>
  <c r="C171" i="11"/>
  <c r="D170" i="11"/>
  <c r="C170" i="11"/>
  <c r="D169" i="11"/>
  <c r="C169" i="11"/>
  <c r="D168" i="11"/>
  <c r="C168" i="11"/>
  <c r="E168" i="11" s="1"/>
  <c r="D167" i="11"/>
  <c r="C167" i="11"/>
  <c r="D166" i="11"/>
  <c r="C166" i="11"/>
  <c r="D165" i="11"/>
  <c r="C165" i="11"/>
  <c r="E165" i="11" s="1"/>
  <c r="D164" i="11"/>
  <c r="C164" i="11"/>
  <c r="D163" i="11"/>
  <c r="C163" i="11"/>
  <c r="D162" i="11"/>
  <c r="C162" i="11"/>
  <c r="D161" i="11"/>
  <c r="C161" i="11"/>
  <c r="E160" i="11"/>
  <c r="D160" i="11"/>
  <c r="C160" i="11"/>
  <c r="D159" i="11"/>
  <c r="C159" i="11"/>
  <c r="D158" i="11"/>
  <c r="C158" i="11"/>
  <c r="E158" i="11" s="1"/>
  <c r="D157" i="11"/>
  <c r="C157" i="11"/>
  <c r="D156" i="11"/>
  <c r="C156" i="11"/>
  <c r="D155" i="11"/>
  <c r="C155" i="11"/>
  <c r="E155" i="11" s="1"/>
  <c r="D154" i="11"/>
  <c r="C154" i="11"/>
  <c r="D153" i="11"/>
  <c r="C153" i="11"/>
  <c r="D152" i="11"/>
  <c r="C152" i="11"/>
  <c r="E152" i="11" s="1"/>
  <c r="D151" i="11"/>
  <c r="C151" i="11"/>
  <c r="D150" i="11"/>
  <c r="C150" i="11"/>
  <c r="E150" i="11" s="1"/>
  <c r="D149" i="11"/>
  <c r="C149" i="11"/>
  <c r="E149" i="11" s="1"/>
  <c r="D148" i="11"/>
  <c r="C148" i="11"/>
  <c r="D147" i="11"/>
  <c r="C147" i="11"/>
  <c r="E147" i="11" s="1"/>
  <c r="D146" i="11"/>
  <c r="C146" i="11"/>
  <c r="D145" i="11"/>
  <c r="C145" i="11"/>
  <c r="D144" i="11"/>
  <c r="C144" i="11"/>
  <c r="E144" i="11" s="1"/>
  <c r="D143" i="11"/>
  <c r="C143" i="11"/>
  <c r="E143" i="11" s="1"/>
  <c r="D142" i="11"/>
  <c r="C142" i="11"/>
  <c r="E142" i="11" s="1"/>
  <c r="D141" i="11"/>
  <c r="C141" i="11"/>
  <c r="D140" i="11"/>
  <c r="C140" i="11"/>
  <c r="E140" i="11" s="1"/>
  <c r="D139" i="11"/>
  <c r="C139" i="11"/>
  <c r="D138" i="11"/>
  <c r="C138" i="11"/>
  <c r="E139" i="11" s="1"/>
  <c r="D137" i="11"/>
  <c r="C137" i="11"/>
  <c r="E136" i="11"/>
  <c r="D136" i="11"/>
  <c r="C136" i="11"/>
  <c r="D135" i="11"/>
  <c r="C135" i="11"/>
  <c r="D134" i="11"/>
  <c r="C134" i="11"/>
  <c r="E133" i="11"/>
  <c r="D133" i="11"/>
  <c r="C133" i="11"/>
  <c r="D132" i="11"/>
  <c r="C132" i="11"/>
  <c r="D131" i="11"/>
  <c r="C131" i="11"/>
  <c r="D130" i="11"/>
  <c r="C130" i="11"/>
  <c r="D129" i="11"/>
  <c r="C129" i="11"/>
  <c r="D128" i="11"/>
  <c r="C128" i="11"/>
  <c r="E128" i="11" s="1"/>
  <c r="D127" i="11"/>
  <c r="C127" i="11"/>
  <c r="D126" i="11"/>
  <c r="C126" i="11"/>
  <c r="E126" i="11" s="1"/>
  <c r="D125" i="11"/>
  <c r="C125" i="11"/>
  <c r="D124" i="11"/>
  <c r="C124" i="11"/>
  <c r="D123" i="11"/>
  <c r="C123" i="11"/>
  <c r="E123" i="11" s="1"/>
  <c r="D122" i="11"/>
  <c r="C122" i="11"/>
  <c r="D121" i="11"/>
  <c r="C121" i="11"/>
  <c r="D120" i="11"/>
  <c r="C120" i="11"/>
  <c r="E120" i="11" s="1"/>
  <c r="D119" i="11"/>
  <c r="C119" i="11"/>
  <c r="D118" i="11"/>
  <c r="C118" i="11"/>
  <c r="D117" i="11"/>
  <c r="C117" i="11"/>
  <c r="E117" i="11" s="1"/>
  <c r="D116" i="11"/>
  <c r="C116" i="11"/>
  <c r="D115" i="11"/>
  <c r="C115" i="11"/>
  <c r="D114" i="11"/>
  <c r="C114" i="11"/>
  <c r="E114" i="11" s="1"/>
  <c r="D113" i="11"/>
  <c r="C113" i="11"/>
  <c r="D112" i="11"/>
  <c r="C112" i="11"/>
  <c r="E112" i="11" s="1"/>
  <c r="D111" i="11"/>
  <c r="C111" i="11"/>
  <c r="D110" i="11"/>
  <c r="C110" i="11"/>
  <c r="E110" i="11" s="1"/>
  <c r="D109" i="11"/>
  <c r="C109" i="11"/>
  <c r="D108" i="11"/>
  <c r="C108" i="11"/>
  <c r="D107" i="11"/>
  <c r="C107" i="11"/>
  <c r="E107" i="11" s="1"/>
  <c r="D106" i="11"/>
  <c r="C106" i="11"/>
  <c r="D105" i="11"/>
  <c r="C105" i="11"/>
  <c r="E105" i="11" s="1"/>
  <c r="D104" i="11"/>
  <c r="C104" i="11"/>
  <c r="E104" i="11" s="1"/>
  <c r="D103" i="11"/>
  <c r="C103" i="11"/>
  <c r="D102" i="11"/>
  <c r="C102" i="11"/>
  <c r="E102" i="11" s="1"/>
  <c r="E101" i="11"/>
  <c r="D101" i="11"/>
  <c r="C101" i="11"/>
  <c r="D100" i="11"/>
  <c r="C100" i="11"/>
  <c r="D99" i="11"/>
  <c r="C99" i="11"/>
  <c r="E99" i="11" s="1"/>
  <c r="E98" i="11"/>
  <c r="D98" i="11"/>
  <c r="C98" i="11"/>
  <c r="D97" i="11"/>
  <c r="C97" i="11"/>
  <c r="D96" i="11"/>
  <c r="C96" i="11"/>
  <c r="D95" i="11"/>
  <c r="C95" i="11"/>
  <c r="E95" i="11" s="1"/>
  <c r="E94" i="11"/>
  <c r="D94" i="11"/>
  <c r="C94" i="11"/>
  <c r="D93" i="11"/>
  <c r="C93" i="11"/>
  <c r="D92" i="11"/>
  <c r="C92" i="11"/>
  <c r="E92" i="11" s="1"/>
  <c r="E91" i="11"/>
  <c r="D91" i="11"/>
  <c r="C91" i="11"/>
  <c r="D90" i="11"/>
  <c r="C90" i="11"/>
  <c r="D89" i="11"/>
  <c r="C89" i="11"/>
  <c r="D88" i="11"/>
  <c r="C88" i="11"/>
  <c r="E88" i="11" s="1"/>
  <c r="D87" i="11"/>
  <c r="C87" i="11"/>
  <c r="D86" i="11"/>
  <c r="C86" i="11"/>
  <c r="E86" i="11" s="1"/>
  <c r="D85" i="11"/>
  <c r="C85" i="11"/>
  <c r="D84" i="11"/>
  <c r="C84" i="11"/>
  <c r="D83" i="11"/>
  <c r="C83" i="11"/>
  <c r="E83" i="11" s="1"/>
  <c r="D82" i="11"/>
  <c r="C82" i="11"/>
  <c r="D81" i="11"/>
  <c r="C81" i="11"/>
  <c r="D80" i="11"/>
  <c r="C80" i="11"/>
  <c r="E80" i="11" s="1"/>
  <c r="D79" i="11"/>
  <c r="C79" i="11"/>
  <c r="D78" i="11"/>
  <c r="C78" i="11"/>
  <c r="E78" i="11" s="1"/>
  <c r="E77" i="11"/>
  <c r="D77" i="11"/>
  <c r="C77" i="11"/>
  <c r="D76" i="11"/>
  <c r="C76" i="11"/>
  <c r="D75" i="11"/>
  <c r="C75" i="11"/>
  <c r="E75" i="11" s="1"/>
  <c r="E74" i="11"/>
  <c r="D74" i="11"/>
  <c r="C74" i="11"/>
  <c r="D73" i="11"/>
  <c r="C73" i="11"/>
  <c r="D72" i="11"/>
  <c r="C72" i="11"/>
  <c r="D71" i="11"/>
  <c r="C71" i="11"/>
  <c r="E71" i="11" s="1"/>
  <c r="E70" i="11"/>
  <c r="D70" i="11"/>
  <c r="C70" i="11"/>
  <c r="D69" i="11"/>
  <c r="C69" i="11"/>
  <c r="D68" i="11"/>
  <c r="C68" i="11"/>
  <c r="E68" i="11" s="1"/>
  <c r="E67" i="11"/>
  <c r="D67" i="11"/>
  <c r="C67" i="11"/>
  <c r="D66" i="11"/>
  <c r="C66" i="11"/>
  <c r="D65" i="11"/>
  <c r="C65" i="11"/>
  <c r="D64" i="11"/>
  <c r="C64" i="11"/>
  <c r="E64" i="11" s="1"/>
  <c r="D63" i="11"/>
  <c r="C63" i="11"/>
  <c r="D62" i="11"/>
  <c r="C62" i="11"/>
  <c r="D61" i="11"/>
  <c r="C61" i="11"/>
  <c r="E61" i="11" s="1"/>
  <c r="D60" i="11"/>
  <c r="C60" i="11"/>
  <c r="D59" i="11"/>
  <c r="C59" i="11"/>
  <c r="D58" i="11"/>
  <c r="C58" i="11"/>
  <c r="E58" i="11" s="1"/>
  <c r="D57" i="11"/>
  <c r="C57" i="11"/>
  <c r="D56" i="11"/>
  <c r="C56" i="11"/>
  <c r="D55" i="11"/>
  <c r="C55" i="11"/>
  <c r="D54" i="11"/>
  <c r="C54" i="11"/>
  <c r="E54" i="11" s="1"/>
  <c r="E53" i="11"/>
  <c r="D53" i="11"/>
  <c r="C53" i="11"/>
  <c r="D52" i="11"/>
  <c r="C52" i="11"/>
  <c r="D51" i="11"/>
  <c r="C51" i="11"/>
  <c r="D50" i="11"/>
  <c r="C50" i="11"/>
  <c r="E50" i="11" s="1"/>
  <c r="D49" i="11"/>
  <c r="C49" i="11"/>
  <c r="D48" i="11"/>
  <c r="C48" i="11"/>
  <c r="D47" i="11"/>
  <c r="C47" i="11"/>
  <c r="E47" i="11" s="1"/>
  <c r="E46" i="11"/>
  <c r="D46" i="11"/>
  <c r="C46" i="11"/>
  <c r="D45" i="11"/>
  <c r="C45" i="11"/>
  <c r="D44" i="11"/>
  <c r="C44" i="11"/>
  <c r="D43" i="11"/>
  <c r="C43" i="11"/>
  <c r="E43" i="11" s="1"/>
  <c r="D42" i="11"/>
  <c r="C42" i="11"/>
  <c r="D41" i="11"/>
  <c r="C41" i="11"/>
  <c r="D40" i="11"/>
  <c r="C40" i="11"/>
  <c r="E40" i="11" s="1"/>
  <c r="D39" i="11"/>
  <c r="C39" i="11"/>
  <c r="D38" i="11"/>
  <c r="C38" i="11"/>
  <c r="D37" i="11"/>
  <c r="C37" i="11"/>
  <c r="E37" i="11" s="1"/>
  <c r="D36" i="11"/>
  <c r="C36" i="11"/>
  <c r="E36" i="11" s="1"/>
  <c r="D35" i="11"/>
  <c r="C35" i="11"/>
  <c r="D34" i="11"/>
  <c r="C34" i="11"/>
  <c r="E34" i="11" s="1"/>
  <c r="D33" i="11"/>
  <c r="C33" i="11"/>
  <c r="D32" i="11"/>
  <c r="C32" i="11"/>
  <c r="D31" i="11"/>
  <c r="C31" i="11"/>
  <c r="D30" i="11"/>
  <c r="C30" i="11"/>
  <c r="D29" i="11"/>
  <c r="C29" i="11"/>
  <c r="E29" i="11" s="1"/>
  <c r="D28" i="11"/>
  <c r="C28" i="11"/>
  <c r="E28" i="11" s="1"/>
  <c r="D27" i="11"/>
  <c r="C27" i="11"/>
  <c r="D26" i="11"/>
  <c r="C26" i="11"/>
  <c r="E26" i="11" s="1"/>
  <c r="D25" i="11"/>
  <c r="C25" i="11"/>
  <c r="D24" i="11"/>
  <c r="C24" i="11"/>
  <c r="D23" i="11"/>
  <c r="C23" i="11"/>
  <c r="E23" i="11" s="1"/>
  <c r="E22" i="11"/>
  <c r="D22" i="11"/>
  <c r="C22" i="11"/>
  <c r="D21" i="11"/>
  <c r="C21" i="11"/>
  <c r="D20" i="11"/>
  <c r="C20" i="11"/>
  <c r="E21" i="11" s="1"/>
  <c r="D19" i="11"/>
  <c r="C19" i="11"/>
  <c r="D18" i="11"/>
  <c r="C18" i="11"/>
  <c r="D17" i="11"/>
  <c r="C17" i="11"/>
  <c r="D16" i="11"/>
  <c r="C16" i="11"/>
  <c r="E16" i="11" s="1"/>
  <c r="D15" i="11"/>
  <c r="C15" i="11"/>
  <c r="D14" i="11"/>
  <c r="C14" i="11"/>
  <c r="D13" i="11"/>
  <c r="C13" i="11"/>
  <c r="D12" i="11"/>
  <c r="C12" i="11"/>
  <c r="E13" i="11" s="1"/>
  <c r="E11" i="11"/>
  <c r="D11" i="11"/>
  <c r="C11" i="11"/>
  <c r="D10" i="11"/>
  <c r="C10" i="11"/>
  <c r="D9" i="11"/>
  <c r="C9" i="11"/>
  <c r="D8" i="11"/>
  <c r="C8" i="11"/>
  <c r="E8" i="11" s="1"/>
  <c r="D7" i="11"/>
  <c r="C7" i="11"/>
  <c r="G6" i="11"/>
  <c r="D6" i="11"/>
  <c r="C6" i="11"/>
  <c r="E6" i="11" s="1"/>
  <c r="G5" i="11"/>
  <c r="D5" i="11"/>
  <c r="C5" i="11"/>
  <c r="G4" i="11"/>
  <c r="D4" i="11"/>
  <c r="C4" i="11"/>
  <c r="D3" i="11"/>
  <c r="G2" i="11" s="1"/>
  <c r="C3" i="11"/>
  <c r="E3" i="11" s="1"/>
  <c r="C2" i="11"/>
  <c r="B104" i="9"/>
  <c r="Q54" i="9"/>
  <c r="P54" i="9"/>
  <c r="O54" i="9"/>
  <c r="N54" i="9"/>
  <c r="Q53" i="9"/>
  <c r="P53" i="9"/>
  <c r="O53" i="9"/>
  <c r="N53" i="9"/>
  <c r="Q52" i="9"/>
  <c r="P52" i="9"/>
  <c r="O52" i="9"/>
  <c r="N52" i="9"/>
  <c r="Q51" i="9"/>
  <c r="P51" i="9"/>
  <c r="O51" i="9"/>
  <c r="N51" i="9"/>
  <c r="E30" i="11" l="1"/>
  <c r="E24" i="11"/>
  <c r="E48" i="11"/>
  <c r="E62" i="11"/>
  <c r="E131" i="11"/>
  <c r="E10" i="11"/>
  <c r="E17" i="11"/>
  <c r="E38" i="11"/>
  <c r="E59" i="11"/>
  <c r="E159" i="11"/>
  <c r="E166" i="11"/>
  <c r="E224" i="11"/>
  <c r="E14" i="11"/>
  <c r="E35" i="11"/>
  <c r="E56" i="11"/>
  <c r="E111" i="11"/>
  <c r="E118" i="11"/>
  <c r="E156" i="11"/>
  <c r="E163" i="11"/>
  <c r="E19" i="11"/>
  <c r="E32" i="11"/>
  <c r="E108" i="11"/>
  <c r="E115" i="11"/>
  <c r="E191" i="11"/>
  <c r="E198" i="11"/>
  <c r="E246" i="11"/>
  <c r="E270" i="11"/>
  <c r="E303" i="11"/>
  <c r="E335" i="11"/>
  <c r="E381" i="11"/>
  <c r="E551" i="11"/>
  <c r="E564" i="11"/>
  <c r="E575" i="11"/>
  <c r="E574" i="11"/>
  <c r="E582" i="11"/>
  <c r="E603" i="11"/>
  <c r="E616" i="11"/>
  <c r="E642" i="11"/>
  <c r="E735" i="11"/>
  <c r="E255" i="11"/>
  <c r="E279" i="11"/>
  <c r="E542" i="11"/>
  <c r="E729" i="11"/>
  <c r="E719" i="11"/>
  <c r="E720" i="11"/>
  <c r="E4" i="11"/>
  <c r="E44" i="11"/>
  <c r="E51" i="11"/>
  <c r="E65" i="11"/>
  <c r="E72" i="11"/>
  <c r="E89" i="11"/>
  <c r="E96" i="11"/>
  <c r="E127" i="11"/>
  <c r="E134" i="11"/>
  <c r="E172" i="11"/>
  <c r="E179" i="11"/>
  <c r="E206" i="11"/>
  <c r="E238" i="11"/>
  <c r="E339" i="11"/>
  <c r="E351" i="11"/>
  <c r="E480" i="11"/>
  <c r="E521" i="11"/>
  <c r="E546" i="11"/>
  <c r="E561" i="11"/>
  <c r="E565" i="11"/>
  <c r="E601" i="11"/>
  <c r="E640" i="11"/>
  <c r="E666" i="11"/>
  <c r="E676" i="11"/>
  <c r="E262" i="11"/>
  <c r="E286" i="11"/>
  <c r="E315" i="11"/>
  <c r="E532" i="11"/>
  <c r="E554" i="11"/>
  <c r="E558" i="11"/>
  <c r="E619" i="11"/>
  <c r="E633" i="11"/>
  <c r="E698" i="11"/>
  <c r="E448" i="11"/>
  <c r="E630" i="11"/>
  <c r="E631" i="11"/>
  <c r="E663" i="11"/>
  <c r="E664" i="11"/>
  <c r="E9" i="11"/>
  <c r="E27" i="11"/>
  <c r="E41" i="11"/>
  <c r="E124" i="11"/>
  <c r="E204" i="11"/>
  <c r="E326" i="11"/>
  <c r="E496" i="11"/>
  <c r="E556" i="11"/>
  <c r="E596" i="11"/>
  <c r="E718" i="11"/>
  <c r="E726" i="11"/>
  <c r="E365" i="11"/>
  <c r="E397" i="11"/>
  <c r="E407" i="11"/>
  <c r="E414" i="11"/>
  <c r="E429" i="11"/>
  <c r="E439" i="11"/>
  <c r="E446" i="11"/>
  <c r="E461" i="11"/>
  <c r="E471" i="11"/>
  <c r="E478" i="11"/>
  <c r="E493" i="11"/>
  <c r="E503" i="11"/>
  <c r="E510" i="11"/>
  <c r="E538" i="11"/>
  <c r="E634" i="11"/>
  <c r="E657" i="11"/>
  <c r="E662" i="11"/>
  <c r="E700" i="11"/>
  <c r="E707" i="11"/>
  <c r="E713" i="11"/>
  <c r="E730" i="11"/>
  <c r="E758" i="11"/>
  <c r="E777" i="11"/>
  <c r="E794" i="11"/>
  <c r="E804" i="11"/>
  <c r="E822" i="11"/>
  <c r="E924" i="11"/>
  <c r="E941" i="11"/>
  <c r="E961" i="11"/>
  <c r="E978" i="11"/>
  <c r="E996" i="11"/>
  <c r="E1005" i="11"/>
  <c r="E1025" i="11"/>
  <c r="E1042" i="11"/>
  <c r="E1060" i="11"/>
  <c r="E1069" i="11"/>
  <c r="E1089" i="11"/>
  <c r="E1106" i="11"/>
  <c r="E1126" i="11"/>
  <c r="E1129" i="11"/>
  <c r="E1146" i="11"/>
  <c r="E1173" i="11"/>
  <c r="E1193" i="11"/>
  <c r="E743" i="11"/>
  <c r="E686" i="11"/>
  <c r="E784" i="11"/>
  <c r="E844" i="11"/>
  <c r="E860" i="11"/>
  <c r="E876" i="11"/>
  <c r="E892" i="11"/>
  <c r="E908" i="11"/>
  <c r="E968" i="11"/>
  <c r="E980" i="11"/>
  <c r="E1032" i="11"/>
  <c r="E1044" i="11"/>
  <c r="E1096" i="11"/>
  <c r="E1108" i="11"/>
  <c r="E1136" i="11"/>
  <c r="E1148" i="11"/>
  <c r="E766" i="11"/>
  <c r="E802" i="11"/>
  <c r="E829" i="11"/>
  <c r="E842" i="11"/>
  <c r="E858" i="11"/>
  <c r="E874" i="11"/>
  <c r="E890" i="11"/>
  <c r="E906" i="11"/>
  <c r="E922" i="11"/>
  <c r="E949" i="11"/>
  <c r="E955" i="11"/>
  <c r="E966" i="11"/>
  <c r="E986" i="11"/>
  <c r="E1013" i="11"/>
  <c r="E1019" i="11"/>
  <c r="E1030" i="11"/>
  <c r="E1050" i="11"/>
  <c r="E1063" i="11"/>
  <c r="E1077" i="11"/>
  <c r="E1083" i="11"/>
  <c r="E1094" i="11"/>
  <c r="E1114" i="11"/>
  <c r="E1134" i="11"/>
  <c r="E1154" i="11"/>
  <c r="E1167" i="11"/>
  <c r="E1181" i="11"/>
  <c r="E399" i="11"/>
  <c r="E413" i="11"/>
  <c r="E423" i="11"/>
  <c r="E430" i="11"/>
  <c r="E445" i="11"/>
  <c r="E455" i="11"/>
  <c r="E462" i="11"/>
  <c r="E477" i="11"/>
  <c r="E487" i="11"/>
  <c r="E494" i="11"/>
  <c r="E509" i="11"/>
  <c r="E519" i="11"/>
  <c r="E533" i="11"/>
  <c r="E607" i="11"/>
  <c r="E609" i="11"/>
  <c r="E652" i="11"/>
  <c r="E659" i="11"/>
  <c r="E682" i="11"/>
  <c r="E685" i="11"/>
  <c r="E705" i="11"/>
  <c r="E745" i="11"/>
  <c r="E762" i="11"/>
  <c r="E772" i="11"/>
  <c r="E809" i="11"/>
  <c r="E826" i="11"/>
  <c r="E926" i="11"/>
  <c r="E929" i="11"/>
  <c r="E946" i="11"/>
  <c r="E964" i="11"/>
  <c r="E973" i="11"/>
  <c r="E979" i="11"/>
  <c r="E990" i="11"/>
  <c r="E993" i="11"/>
  <c r="E1010" i="11"/>
  <c r="E1037" i="11"/>
  <c r="E1043" i="11"/>
  <c r="E1054" i="11"/>
  <c r="E1057" i="11"/>
  <c r="E1074" i="11"/>
  <c r="E1092" i="11"/>
  <c r="E1101" i="11"/>
  <c r="E1107" i="11"/>
  <c r="E1118" i="11"/>
  <c r="E1121" i="11"/>
  <c r="E1132" i="11"/>
  <c r="E1141" i="11"/>
  <c r="E1147" i="11"/>
  <c r="E1158" i="11"/>
  <c r="E1161" i="11"/>
  <c r="E1178" i="11"/>
  <c r="E1188" i="11"/>
  <c r="E1195" i="11"/>
  <c r="E755" i="11"/>
  <c r="E819" i="11"/>
  <c r="E839" i="11"/>
  <c r="E855" i="11"/>
  <c r="E871" i="11"/>
  <c r="E887" i="11"/>
  <c r="E903" i="11"/>
  <c r="E919" i="11"/>
  <c r="E939" i="11"/>
  <c r="E983" i="11"/>
  <c r="E1003" i="11"/>
  <c r="E1047" i="11"/>
  <c r="E1067" i="11"/>
  <c r="E1111" i="11"/>
  <c r="E1151" i="11"/>
  <c r="E1171" i="11"/>
  <c r="E756" i="11"/>
  <c r="E793" i="11"/>
  <c r="E820" i="11"/>
  <c r="E930" i="11"/>
  <c r="E940" i="11"/>
  <c r="E948" i="11"/>
  <c r="E957" i="11"/>
  <c r="E963" i="11"/>
  <c r="E977" i="11"/>
  <c r="E994" i="11"/>
  <c r="E1012" i="11"/>
  <c r="E1027" i="11"/>
  <c r="E1041" i="11"/>
  <c r="E1071" i="11"/>
  <c r="E1076" i="11"/>
  <c r="E1091" i="11"/>
  <c r="E1105" i="11"/>
  <c r="E1125" i="11"/>
  <c r="E1131" i="11"/>
  <c r="E562" i="11"/>
  <c r="E586" i="11"/>
  <c r="E622" i="11"/>
  <c r="E638" i="11"/>
  <c r="E723" i="11"/>
  <c r="E770" i="11"/>
  <c r="E798" i="11"/>
  <c r="E850" i="11"/>
  <c r="E866" i="11"/>
  <c r="E882" i="11"/>
  <c r="E898" i="11"/>
  <c r="E914" i="11"/>
  <c r="E934" i="11"/>
  <c r="E954" i="11"/>
  <c r="I6" i="11" s="1"/>
  <c r="E972" i="11"/>
  <c r="E981" i="11"/>
  <c r="E987" i="11"/>
  <c r="E998" i="11"/>
  <c r="E1001" i="11"/>
  <c r="E1018" i="11"/>
  <c r="E1036" i="11"/>
  <c r="E1045" i="11"/>
  <c r="E1051" i="11"/>
  <c r="E1062" i="11"/>
  <c r="E1082" i="11"/>
  <c r="E1100" i="11"/>
  <c r="E1109" i="11"/>
  <c r="E1115" i="11"/>
  <c r="E1140" i="11"/>
  <c r="E1149" i="11"/>
  <c r="E1155" i="11"/>
  <c r="E1166" i="11"/>
  <c r="E1186" i="11"/>
  <c r="E20" i="11"/>
  <c r="E84" i="11"/>
  <c r="E87" i="11"/>
  <c r="E218" i="11"/>
  <c r="E217" i="11"/>
  <c r="E245" i="11"/>
  <c r="E244" i="11"/>
  <c r="E282" i="11"/>
  <c r="E281" i="11"/>
  <c r="E294" i="11"/>
  <c r="E309" i="11"/>
  <c r="E308" i="11"/>
  <c r="E346" i="11"/>
  <c r="E345" i="11"/>
  <c r="E367" i="11"/>
  <c r="E366" i="11"/>
  <c r="E547" i="11"/>
  <c r="E692" i="11"/>
  <c r="E693" i="11"/>
  <c r="E15" i="11"/>
  <c r="E12" i="11"/>
  <c r="E18" i="11"/>
  <c r="E57" i="11"/>
  <c r="E60" i="11"/>
  <c r="E63" i="11"/>
  <c r="E90" i="11"/>
  <c r="E93" i="11"/>
  <c r="E122" i="11"/>
  <c r="E121" i="11"/>
  <c r="E138" i="11"/>
  <c r="E137" i="11"/>
  <c r="E154" i="11"/>
  <c r="E153" i="11"/>
  <c r="E170" i="11"/>
  <c r="E169" i="11"/>
  <c r="E186" i="11"/>
  <c r="E185" i="11"/>
  <c r="E202" i="11"/>
  <c r="E201" i="11"/>
  <c r="E231" i="11"/>
  <c r="E242" i="11"/>
  <c r="E241" i="11"/>
  <c r="E254" i="11"/>
  <c r="E269" i="11"/>
  <c r="E268" i="11"/>
  <c r="E306" i="11"/>
  <c r="E305" i="11"/>
  <c r="E333" i="11"/>
  <c r="E332" i="11"/>
  <c r="E378" i="11"/>
  <c r="E377" i="11"/>
  <c r="E410" i="11"/>
  <c r="E409" i="11"/>
  <c r="E442" i="11"/>
  <c r="E441" i="11"/>
  <c r="E474" i="11"/>
  <c r="E473" i="11"/>
  <c r="E506" i="11"/>
  <c r="E505" i="11"/>
  <c r="E614" i="11"/>
  <c r="E613" i="11"/>
  <c r="E5" i="11"/>
  <c r="E258" i="11"/>
  <c r="E257" i="11"/>
  <c r="E81" i="11"/>
  <c r="E33" i="11"/>
  <c r="E7" i="11"/>
  <c r="E39" i="11"/>
  <c r="E66" i="11"/>
  <c r="E69" i="11"/>
  <c r="E97" i="11"/>
  <c r="E100" i="11"/>
  <c r="E103" i="11"/>
  <c r="E214" i="11"/>
  <c r="E229" i="11"/>
  <c r="E228" i="11"/>
  <c r="E266" i="11"/>
  <c r="E265" i="11"/>
  <c r="E278" i="11"/>
  <c r="E293" i="11"/>
  <c r="E292" i="11"/>
  <c r="E319" i="11"/>
  <c r="E330" i="11"/>
  <c r="E329" i="11"/>
  <c r="E342" i="11"/>
  <c r="E375" i="11"/>
  <c r="E374" i="11"/>
  <c r="E573" i="11"/>
  <c r="E572" i="11"/>
  <c r="E221" i="11"/>
  <c r="E220" i="11"/>
  <c r="E285" i="11"/>
  <c r="E284" i="11"/>
  <c r="E322" i="11"/>
  <c r="E321" i="11"/>
  <c r="E25" i="11"/>
  <c r="E42" i="11"/>
  <c r="E45" i="11"/>
  <c r="E73" i="11"/>
  <c r="E76" i="11"/>
  <c r="E79" i="11"/>
  <c r="E106" i="11"/>
  <c r="E109" i="11"/>
  <c r="E226" i="11"/>
  <c r="E225" i="11"/>
  <c r="E253" i="11"/>
  <c r="E252" i="11"/>
  <c r="E290" i="11"/>
  <c r="E289" i="11"/>
  <c r="E302" i="11"/>
  <c r="E317" i="11"/>
  <c r="E316" i="11"/>
  <c r="E354" i="11"/>
  <c r="E353" i="11"/>
  <c r="E386" i="11"/>
  <c r="E385" i="11"/>
  <c r="E418" i="11"/>
  <c r="E417" i="11"/>
  <c r="E450" i="11"/>
  <c r="E449" i="11"/>
  <c r="E482" i="11"/>
  <c r="E481" i="11"/>
  <c r="E514" i="11"/>
  <c r="E513" i="11"/>
  <c r="E31" i="11"/>
  <c r="E49" i="11"/>
  <c r="E52" i="11"/>
  <c r="E55" i="11"/>
  <c r="E82" i="11"/>
  <c r="E85" i="11"/>
  <c r="E113" i="11"/>
  <c r="E116" i="11"/>
  <c r="E119" i="11"/>
  <c r="E125" i="11"/>
  <c r="E132" i="11"/>
  <c r="E135" i="11"/>
  <c r="E141" i="11"/>
  <c r="E148" i="11"/>
  <c r="E151" i="11"/>
  <c r="E157" i="11"/>
  <c r="E164" i="11"/>
  <c r="E167" i="11"/>
  <c r="E173" i="11"/>
  <c r="E180" i="11"/>
  <c r="E183" i="11"/>
  <c r="E189" i="11"/>
  <c r="E196" i="11"/>
  <c r="E199" i="11"/>
  <c r="I3" i="11" s="1"/>
  <c r="E205" i="11"/>
  <c r="E213" i="11"/>
  <c r="E212" i="11"/>
  <c r="E239" i="11"/>
  <c r="E250" i="11"/>
  <c r="E249" i="11"/>
  <c r="E277" i="11"/>
  <c r="E276" i="11"/>
  <c r="E314" i="11"/>
  <c r="E313" i="11"/>
  <c r="E341" i="11"/>
  <c r="E340" i="11"/>
  <c r="E383" i="11"/>
  <c r="E382" i="11"/>
  <c r="E525" i="11"/>
  <c r="E524" i="11"/>
  <c r="E567" i="11"/>
  <c r="E566" i="11"/>
  <c r="E605" i="11"/>
  <c r="E604" i="11"/>
  <c r="E678" i="11"/>
  <c r="E677" i="11"/>
  <c r="E130" i="11"/>
  <c r="E129" i="11"/>
  <c r="E146" i="11"/>
  <c r="E145" i="11"/>
  <c r="E162" i="11"/>
  <c r="E161" i="11"/>
  <c r="E178" i="11"/>
  <c r="E177" i="11"/>
  <c r="E194" i="11"/>
  <c r="E193" i="11"/>
  <c r="E210" i="11"/>
  <c r="E209" i="11"/>
  <c r="E237" i="11"/>
  <c r="E236" i="11"/>
  <c r="E274" i="11"/>
  <c r="E273" i="11"/>
  <c r="E301" i="11"/>
  <c r="E300" i="11"/>
  <c r="E338" i="11"/>
  <c r="E337" i="11"/>
  <c r="E362" i="11"/>
  <c r="E361" i="11"/>
  <c r="E394" i="11"/>
  <c r="E393" i="11"/>
  <c r="E426" i="11"/>
  <c r="E425" i="11"/>
  <c r="E458" i="11"/>
  <c r="E457" i="11"/>
  <c r="E490" i="11"/>
  <c r="E489" i="11"/>
  <c r="E536" i="11"/>
  <c r="E535" i="11"/>
  <c r="E550" i="11"/>
  <c r="E549" i="11"/>
  <c r="E628" i="11"/>
  <c r="E629" i="11"/>
  <c r="E234" i="11"/>
  <c r="E233" i="11"/>
  <c r="E261" i="11"/>
  <c r="E260" i="11"/>
  <c r="E298" i="11"/>
  <c r="E297" i="11"/>
  <c r="E310" i="11"/>
  <c r="E325" i="11"/>
  <c r="E324" i="11"/>
  <c r="E359" i="11"/>
  <c r="E358" i="11"/>
  <c r="E599" i="11"/>
  <c r="E598" i="11"/>
  <c r="E349" i="11"/>
  <c r="E348" i="11"/>
  <c r="E370" i="11"/>
  <c r="E369" i="11"/>
  <c r="E402" i="11"/>
  <c r="E401" i="11"/>
  <c r="E434" i="11"/>
  <c r="E433" i="11"/>
  <c r="E466" i="11"/>
  <c r="E465" i="11"/>
  <c r="E498" i="11"/>
  <c r="E497" i="11"/>
  <c r="E390" i="11"/>
  <c r="E398" i="11"/>
  <c r="E543" i="11"/>
  <c r="E563" i="11"/>
  <c r="E578" i="11"/>
  <c r="E589" i="11"/>
  <c r="E595" i="11"/>
  <c r="E610" i="11"/>
  <c r="E637" i="11"/>
  <c r="E674" i="11"/>
  <c r="E701" i="11"/>
  <c r="E738" i="11"/>
  <c r="E530" i="11"/>
  <c r="E644" i="11"/>
  <c r="E650" i="11"/>
  <c r="E708" i="11"/>
  <c r="E714" i="11"/>
  <c r="E786" i="11"/>
  <c r="E356" i="11"/>
  <c r="E364" i="11"/>
  <c r="E372" i="11"/>
  <c r="E380" i="11"/>
  <c r="E388" i="11"/>
  <c r="E396" i="11"/>
  <c r="E404" i="11"/>
  <c r="E412" i="11"/>
  <c r="E420" i="11"/>
  <c r="E428" i="11"/>
  <c r="E436" i="11"/>
  <c r="E444" i="11"/>
  <c r="E452" i="11"/>
  <c r="E460" i="11"/>
  <c r="E468" i="11"/>
  <c r="E476" i="11"/>
  <c r="E484" i="11"/>
  <c r="E492" i="11"/>
  <c r="E500" i="11"/>
  <c r="E508" i="11"/>
  <c r="E516" i="11"/>
  <c r="E522" i="11"/>
  <c r="E527" i="11"/>
  <c r="E541" i="11"/>
  <c r="E555" i="11"/>
  <c r="E570" i="11"/>
  <c r="E581" i="11"/>
  <c r="E587" i="11"/>
  <c r="E602" i="11"/>
  <c r="E620" i="11"/>
  <c r="E626" i="11"/>
  <c r="E653" i="11"/>
  <c r="E684" i="11"/>
  <c r="E690" i="11"/>
  <c r="E717" i="11"/>
  <c r="E746" i="11"/>
  <c r="E810" i="11"/>
  <c r="E660" i="11"/>
  <c r="E724" i="11"/>
  <c r="E834" i="11"/>
  <c r="E539" i="11"/>
  <c r="E579" i="11"/>
  <c r="E669" i="11"/>
  <c r="E733" i="11"/>
  <c r="E749" i="11"/>
  <c r="E757" i="11"/>
  <c r="E765" i="11"/>
  <c r="E773" i="11"/>
  <c r="E781" i="11"/>
  <c r="E789" i="11"/>
  <c r="E797" i="11"/>
  <c r="E805" i="11"/>
  <c r="E813" i="11"/>
  <c r="E821" i="11"/>
  <c r="H3" i="11" l="1"/>
  <c r="J3" i="11" s="1"/>
  <c r="O49" i="9" s="1"/>
  <c r="O50" i="9" s="1"/>
  <c r="O56" i="9" s="1"/>
  <c r="O63" i="9" s="1"/>
  <c r="I2" i="11"/>
  <c r="J2" i="11" s="1"/>
  <c r="N49" i="9" s="1"/>
  <c r="N50" i="9" s="1"/>
  <c r="N56" i="9" s="1"/>
  <c r="N63" i="9" s="1"/>
  <c r="H6" i="11"/>
  <c r="J6" i="11" s="1"/>
  <c r="I5" i="11"/>
  <c r="H5" i="11"/>
  <c r="H2" i="11"/>
  <c r="I4" i="11"/>
  <c r="H4" i="11"/>
  <c r="G7" i="10"/>
  <c r="F7" i="10"/>
  <c r="E7" i="10"/>
  <c r="D7" i="10"/>
  <c r="G5" i="10"/>
  <c r="F5" i="10"/>
  <c r="E5" i="10"/>
  <c r="D5" i="10"/>
  <c r="H22" i="8"/>
  <c r="J7" i="10"/>
  <c r="I7" i="10"/>
  <c r="H7" i="10"/>
  <c r="J5" i="10"/>
  <c r="I5" i="10"/>
  <c r="H5" i="10"/>
  <c r="AF4" i="8"/>
  <c r="AE4" i="8"/>
  <c r="AD4" i="8"/>
  <c r="AD21" i="8"/>
  <c r="AE21" i="8" s="1"/>
  <c r="AF21" i="8" s="1"/>
  <c r="AE20" i="8"/>
  <c r="AF20" i="8" s="1"/>
  <c r="AD20" i="8"/>
  <c r="AE19" i="8"/>
  <c r="AF19" i="8" s="1"/>
  <c r="AD19" i="8"/>
  <c r="AE17" i="8"/>
  <c r="AF17" i="8" s="1"/>
  <c r="AD17" i="8"/>
  <c r="AE9" i="8"/>
  <c r="AF9" i="8" s="1"/>
  <c r="AD9" i="8"/>
  <c r="AF10" i="8"/>
  <c r="AE10" i="8"/>
  <c r="AD10" i="8"/>
  <c r="T13" i="8"/>
  <c r="U13" i="8" s="1"/>
  <c r="S13" i="8"/>
  <c r="S12" i="8"/>
  <c r="T12" i="8" s="1"/>
  <c r="U12" i="8" s="1"/>
  <c r="T11" i="8"/>
  <c r="U11" i="8" s="1"/>
  <c r="S11" i="8"/>
  <c r="S8" i="8"/>
  <c r="T8" i="8" s="1"/>
  <c r="U8" i="8" s="1"/>
  <c r="S7" i="8"/>
  <c r="T7" i="8" s="1"/>
  <c r="U7" i="8" s="1"/>
  <c r="T6" i="8"/>
  <c r="U6" i="8" s="1"/>
  <c r="S6" i="8"/>
  <c r="T5" i="8"/>
  <c r="U5" i="8" s="1"/>
  <c r="S5" i="8"/>
  <c r="AF12" i="8"/>
  <c r="AE12" i="8"/>
  <c r="AD12" i="8"/>
  <c r="AF11" i="8"/>
  <c r="AE11" i="8"/>
  <c r="AD11" i="8"/>
  <c r="AO8" i="8"/>
  <c r="AP8" i="8" s="1"/>
  <c r="AQ8" i="8" s="1"/>
  <c r="AN8" i="8"/>
  <c r="AM8" i="8"/>
  <c r="AL8" i="8"/>
  <c r="AK8" i="8"/>
  <c r="AP7" i="8"/>
  <c r="AQ7" i="8" s="1"/>
  <c r="AO7" i="8"/>
  <c r="AN7" i="8"/>
  <c r="AM7" i="8"/>
  <c r="AL7" i="8"/>
  <c r="AK7" i="8"/>
  <c r="U23" i="8"/>
  <c r="T23" i="8"/>
  <c r="S23" i="8"/>
  <c r="U22" i="8"/>
  <c r="T22" i="8"/>
  <c r="S22" i="8"/>
  <c r="U21" i="8"/>
  <c r="T21" i="8"/>
  <c r="S21" i="8"/>
  <c r="U20" i="8"/>
  <c r="T20" i="8"/>
  <c r="S20" i="8"/>
  <c r="U18" i="8"/>
  <c r="T18" i="8"/>
  <c r="S18" i="8"/>
  <c r="AQ6" i="8"/>
  <c r="AP6" i="8"/>
  <c r="AO6" i="8"/>
  <c r="AN6" i="8"/>
  <c r="AM6" i="8"/>
  <c r="AL6" i="8"/>
  <c r="AK6" i="8"/>
  <c r="AQ5" i="8"/>
  <c r="AP5" i="8"/>
  <c r="AQ4" i="8"/>
  <c r="AP4" i="8"/>
  <c r="AO5" i="8"/>
  <c r="AO4" i="8"/>
  <c r="AQ3" i="8"/>
  <c r="AK5" i="8"/>
  <c r="AN5" i="8"/>
  <c r="AM5" i="8"/>
  <c r="AL5" i="8"/>
  <c r="AN4" i="8"/>
  <c r="AM4" i="8"/>
  <c r="AL4" i="8"/>
  <c r="AK4" i="8"/>
  <c r="J44" i="8"/>
  <c r="I44" i="8"/>
  <c r="H44" i="8"/>
  <c r="AF18" i="8"/>
  <c r="AE18" i="8"/>
  <c r="AD18" i="8"/>
  <c r="J43" i="8"/>
  <c r="I43" i="8"/>
  <c r="H43" i="8"/>
  <c r="U19" i="8"/>
  <c r="T19" i="8"/>
  <c r="S19" i="8"/>
  <c r="U17" i="8"/>
  <c r="T17" i="8"/>
  <c r="S17" i="8"/>
  <c r="J40" i="8"/>
  <c r="I40" i="8"/>
  <c r="H40" i="8"/>
  <c r="J41" i="8"/>
  <c r="I41" i="8"/>
  <c r="H41" i="8"/>
  <c r="G51" i="8"/>
  <c r="F51" i="8"/>
  <c r="E51" i="8"/>
  <c r="G46" i="8"/>
  <c r="F46" i="8"/>
  <c r="E46" i="8"/>
  <c r="D46" i="8"/>
  <c r="C46" i="8"/>
  <c r="H48" i="8"/>
  <c r="G48" i="8"/>
  <c r="F48" i="8"/>
  <c r="E48" i="8"/>
  <c r="D48" i="8"/>
  <c r="C48" i="8"/>
  <c r="J48" i="8"/>
  <c r="I48" i="8"/>
  <c r="D51" i="8"/>
  <c r="G50" i="8"/>
  <c r="F50" i="8"/>
  <c r="E50" i="8"/>
  <c r="D50" i="8"/>
  <c r="C50" i="8"/>
  <c r="G44" i="8"/>
  <c r="F44" i="8"/>
  <c r="E44" i="8"/>
  <c r="D44" i="8"/>
  <c r="C44" i="8"/>
  <c r="G43" i="8"/>
  <c r="F43" i="8"/>
  <c r="E43" i="8"/>
  <c r="D43" i="8"/>
  <c r="C43" i="8"/>
  <c r="G42" i="8"/>
  <c r="F42" i="8"/>
  <c r="E42" i="8"/>
  <c r="D42" i="8"/>
  <c r="C42" i="8"/>
  <c r="G41" i="8"/>
  <c r="F41" i="8"/>
  <c r="E41" i="8"/>
  <c r="D41" i="8"/>
  <c r="C41" i="8"/>
  <c r="G40" i="8"/>
  <c r="F40" i="8"/>
  <c r="E40" i="8"/>
  <c r="D40" i="8"/>
  <c r="C40" i="8"/>
  <c r="J23" i="8"/>
  <c r="I23" i="8"/>
  <c r="H23" i="8"/>
  <c r="AN3" i="8"/>
  <c r="S10" i="8" s="1"/>
  <c r="AM3" i="8"/>
  <c r="AL3" i="8"/>
  <c r="AK3" i="8"/>
  <c r="AJ3" i="8"/>
  <c r="J38" i="8"/>
  <c r="I38" i="8"/>
  <c r="H38" i="8"/>
  <c r="G38" i="8"/>
  <c r="F38" i="8"/>
  <c r="E38" i="8"/>
  <c r="D38" i="8"/>
  <c r="H15" i="8"/>
  <c r="I15" i="8" s="1"/>
  <c r="J15" i="8" s="1"/>
  <c r="J14" i="8"/>
  <c r="I14" i="8"/>
  <c r="H14" i="8"/>
  <c r="J13" i="8"/>
  <c r="I13" i="8"/>
  <c r="H13" i="8"/>
  <c r="J12" i="8"/>
  <c r="I12" i="8"/>
  <c r="H12" i="8"/>
  <c r="J11" i="8"/>
  <c r="I11" i="8"/>
  <c r="H11" i="8"/>
  <c r="J10" i="8"/>
  <c r="I10" i="8"/>
  <c r="H10" i="8"/>
  <c r="I9" i="8"/>
  <c r="J9" i="8" s="1"/>
  <c r="H9" i="8"/>
  <c r="I36" i="8"/>
  <c r="J36" i="8" s="1"/>
  <c r="H36" i="8"/>
  <c r="I37" i="8"/>
  <c r="J37" i="8" s="1"/>
  <c r="H37" i="8"/>
  <c r="J34" i="8"/>
  <c r="I34" i="8"/>
  <c r="G37" i="8"/>
  <c r="F37" i="8"/>
  <c r="E37" i="8"/>
  <c r="G36" i="8"/>
  <c r="F36" i="8"/>
  <c r="E36" i="8"/>
  <c r="D36" i="8"/>
  <c r="H8" i="8"/>
  <c r="H7" i="8"/>
  <c r="H30" i="8"/>
  <c r="H29" i="8"/>
  <c r="G29" i="8"/>
  <c r="F29" i="8"/>
  <c r="E29" i="8"/>
  <c r="D29" i="8"/>
  <c r="C29" i="8"/>
  <c r="J5" i="8"/>
  <c r="I5" i="8"/>
  <c r="H5" i="8"/>
  <c r="J35" i="8"/>
  <c r="I35" i="8"/>
  <c r="H35" i="8"/>
  <c r="D35" i="8"/>
  <c r="G35" i="8"/>
  <c r="F35" i="8"/>
  <c r="E35" i="8"/>
  <c r="C35" i="8"/>
  <c r="H4" i="8"/>
  <c r="H33" i="8"/>
  <c r="H34" i="8"/>
  <c r="J5" i="11" l="1"/>
  <c r="Q49" i="9" s="1"/>
  <c r="Q50" i="9" s="1"/>
  <c r="Q56" i="9" s="1"/>
  <c r="Q63" i="9" s="1"/>
  <c r="J4" i="11"/>
  <c r="P49" i="9" s="1"/>
  <c r="P50" i="9" s="1"/>
  <c r="P56" i="9" s="1"/>
  <c r="P63" i="9" s="1"/>
  <c r="H17" i="8"/>
  <c r="AO3" i="8"/>
  <c r="AP3" i="8" s="1"/>
  <c r="I33" i="8"/>
  <c r="J33" i="8" s="1"/>
  <c r="T10" i="8" l="1"/>
  <c r="I4" i="8"/>
  <c r="J4" i="8" s="1"/>
  <c r="U10" i="8" l="1"/>
  <c r="I17" i="8"/>
  <c r="I29" i="8"/>
  <c r="I30" i="8" s="1"/>
  <c r="I7" i="8" s="1"/>
  <c r="J29" i="8"/>
  <c r="J30" i="8" s="1"/>
  <c r="J7" i="8" s="1"/>
  <c r="J17" i="8" l="1"/>
  <c r="F34" i="8" l="1"/>
  <c r="G34" i="8"/>
  <c r="E34" i="8"/>
  <c r="AE113" i="8" l="1"/>
  <c r="AC115" i="8"/>
  <c r="AC114" i="8"/>
  <c r="AC113" i="8"/>
  <c r="AC112" i="8"/>
  <c r="AC111" i="8"/>
  <c r="AC108" i="8"/>
  <c r="AC107" i="8"/>
  <c r="T116" i="8"/>
  <c r="R124" i="8"/>
  <c r="R125" i="8" s="1"/>
  <c r="R123" i="8"/>
  <c r="R122" i="8"/>
  <c r="R121" i="8"/>
  <c r="R120" i="8"/>
  <c r="R119" i="8"/>
  <c r="R118" i="8"/>
  <c r="R117" i="8"/>
  <c r="R116" i="8"/>
  <c r="R114" i="8"/>
  <c r="R113" i="8"/>
  <c r="R112" i="8"/>
  <c r="R111" i="8"/>
  <c r="R110" i="8"/>
  <c r="R109" i="8"/>
  <c r="R108" i="8"/>
  <c r="R107" i="8"/>
  <c r="AF76" i="8"/>
  <c r="AF113" i="8" s="1"/>
  <c r="AE76" i="8"/>
  <c r="AD75" i="8"/>
  <c r="AD112" i="8" s="1"/>
  <c r="AC78" i="8"/>
  <c r="AC77" i="8"/>
  <c r="AC76" i="8"/>
  <c r="AC75" i="8"/>
  <c r="AC74" i="8"/>
  <c r="AE71" i="8"/>
  <c r="AE108" i="8" s="1"/>
  <c r="AD71" i="8"/>
  <c r="AD108" i="8" s="1"/>
  <c r="AC71" i="8"/>
  <c r="AC70" i="8"/>
  <c r="U95" i="8"/>
  <c r="T94" i="8"/>
  <c r="T92" i="8"/>
  <c r="S92" i="8"/>
  <c r="R95" i="8"/>
  <c r="R94" i="8"/>
  <c r="R93" i="8"/>
  <c r="R92" i="8"/>
  <c r="R91" i="8"/>
  <c r="R90" i="8"/>
  <c r="U82" i="8"/>
  <c r="U119" i="8" s="1"/>
  <c r="T82" i="8"/>
  <c r="T119" i="8" s="1"/>
  <c r="T80" i="8"/>
  <c r="T117" i="8" s="1"/>
  <c r="S80" i="8"/>
  <c r="S117" i="8" s="1"/>
  <c r="T79" i="8"/>
  <c r="R82" i="8"/>
  <c r="R81" i="8"/>
  <c r="R80" i="8"/>
  <c r="R79" i="8"/>
  <c r="U73" i="8"/>
  <c r="U110" i="8" s="1"/>
  <c r="R75" i="8"/>
  <c r="R74" i="8"/>
  <c r="R73" i="8"/>
  <c r="R72" i="8"/>
  <c r="R71" i="8"/>
  <c r="R70" i="8"/>
  <c r="AF37" i="8"/>
  <c r="AF71" i="8" s="1"/>
  <c r="AF108" i="8" s="1"/>
  <c r="AE37" i="8"/>
  <c r="AD37" i="8"/>
  <c r="AF36" i="8"/>
  <c r="AF70" i="8" s="1"/>
  <c r="AF107" i="8" s="1"/>
  <c r="AE36" i="8"/>
  <c r="AE70" i="8" s="1"/>
  <c r="AE107" i="8" s="1"/>
  <c r="AF40" i="8"/>
  <c r="AE40" i="8"/>
  <c r="AF55" i="8"/>
  <c r="AE55" i="8"/>
  <c r="AD55" i="8"/>
  <c r="AF54" i="8"/>
  <c r="AE54" i="8"/>
  <c r="AD54" i="8"/>
  <c r="AF53" i="8"/>
  <c r="AE53" i="8"/>
  <c r="AD53" i="8"/>
  <c r="AF48" i="8"/>
  <c r="AF78" i="8" s="1"/>
  <c r="AF115" i="8" s="1"/>
  <c r="AE48" i="8"/>
  <c r="AE78" i="8" s="1"/>
  <c r="AE115" i="8" s="1"/>
  <c r="AD48" i="8"/>
  <c r="AD78" i="8" s="1"/>
  <c r="AD115" i="8" s="1"/>
  <c r="AF47" i="8"/>
  <c r="AF77" i="8" s="1"/>
  <c r="AF114" i="8" s="1"/>
  <c r="AE47" i="8"/>
  <c r="AE77" i="8" s="1"/>
  <c r="AE114" i="8" s="1"/>
  <c r="AD47" i="8"/>
  <c r="AD77" i="8" s="1"/>
  <c r="AD114" i="8" s="1"/>
  <c r="AF46" i="8"/>
  <c r="AE46" i="8"/>
  <c r="AD46" i="8"/>
  <c r="AD76" i="8" s="1"/>
  <c r="AD113" i="8" s="1"/>
  <c r="AF45" i="8"/>
  <c r="AF75" i="8" s="1"/>
  <c r="AF112" i="8" s="1"/>
  <c r="AE45" i="8"/>
  <c r="AE75" i="8" s="1"/>
  <c r="AE112" i="8" s="1"/>
  <c r="AD45" i="8"/>
  <c r="AF44" i="8"/>
  <c r="AF74" i="8" s="1"/>
  <c r="AF111" i="8" s="1"/>
  <c r="AE44" i="8"/>
  <c r="AE74" i="8" s="1"/>
  <c r="AE111" i="8" s="1"/>
  <c r="AD44" i="8"/>
  <c r="AD74" i="8" s="1"/>
  <c r="AD111" i="8" s="1"/>
  <c r="AC55" i="8"/>
  <c r="AC54" i="8"/>
  <c r="AC53" i="8"/>
  <c r="AC52" i="8"/>
  <c r="AC48" i="8"/>
  <c r="AC47" i="8"/>
  <c r="AC46" i="8"/>
  <c r="AC45" i="8"/>
  <c r="AC44" i="8"/>
  <c r="AC40" i="8"/>
  <c r="AC37" i="8"/>
  <c r="AC36" i="8"/>
  <c r="U55" i="8"/>
  <c r="T55" i="8"/>
  <c r="S55" i="8"/>
  <c r="S82" i="8" s="1"/>
  <c r="S119" i="8" s="1"/>
  <c r="U54" i="8"/>
  <c r="U81" i="8" s="1"/>
  <c r="U118" i="8" s="1"/>
  <c r="T54" i="8"/>
  <c r="T81" i="8" s="1"/>
  <c r="T118" i="8" s="1"/>
  <c r="S54" i="8"/>
  <c r="S81" i="8" s="1"/>
  <c r="S118" i="8" s="1"/>
  <c r="U53" i="8"/>
  <c r="U80" i="8" s="1"/>
  <c r="U117" i="8" s="1"/>
  <c r="T53" i="8"/>
  <c r="S53" i="8"/>
  <c r="U52" i="8"/>
  <c r="U79" i="8" s="1"/>
  <c r="U116" i="8" s="1"/>
  <c r="T52" i="8"/>
  <c r="U49" i="8"/>
  <c r="T49" i="8"/>
  <c r="T95" i="8" s="1"/>
  <c r="S49" i="8"/>
  <c r="S95" i="8" s="1"/>
  <c r="U48" i="8"/>
  <c r="U94" i="8" s="1"/>
  <c r="T48" i="8"/>
  <c r="S48" i="8"/>
  <c r="S94" i="8" s="1"/>
  <c r="U47" i="8"/>
  <c r="U93" i="8" s="1"/>
  <c r="T47" i="8"/>
  <c r="T93" i="8" s="1"/>
  <c r="S47" i="8"/>
  <c r="S93" i="8" s="1"/>
  <c r="U46" i="8"/>
  <c r="U92" i="8" s="1"/>
  <c r="T46" i="8"/>
  <c r="S46" i="8"/>
  <c r="U45" i="8"/>
  <c r="U91" i="8" s="1"/>
  <c r="T45" i="8"/>
  <c r="T91" i="8" s="1"/>
  <c r="S45" i="8"/>
  <c r="S91" i="8" s="1"/>
  <c r="U44" i="8"/>
  <c r="U90" i="8" s="1"/>
  <c r="T44" i="8"/>
  <c r="T90" i="8" s="1"/>
  <c r="S44" i="8"/>
  <c r="S90" i="8" s="1"/>
  <c r="U41" i="8"/>
  <c r="U75" i="8" s="1"/>
  <c r="U112" i="8" s="1"/>
  <c r="T41" i="8"/>
  <c r="T75" i="8" s="1"/>
  <c r="T112" i="8" s="1"/>
  <c r="S41" i="8"/>
  <c r="S75" i="8" s="1"/>
  <c r="S112" i="8" s="1"/>
  <c r="U40" i="8"/>
  <c r="U74" i="8" s="1"/>
  <c r="U111" i="8" s="1"/>
  <c r="T40" i="8"/>
  <c r="T74" i="8" s="1"/>
  <c r="T111" i="8" s="1"/>
  <c r="S40" i="8"/>
  <c r="S74" i="8" s="1"/>
  <c r="S111" i="8" s="1"/>
  <c r="U39" i="8"/>
  <c r="T39" i="8"/>
  <c r="T73" i="8" s="1"/>
  <c r="T110" i="8" s="1"/>
  <c r="S39" i="8"/>
  <c r="S73" i="8" s="1"/>
  <c r="S110" i="8" s="1"/>
  <c r="U38" i="8"/>
  <c r="U72" i="8" s="1"/>
  <c r="U109" i="8" s="1"/>
  <c r="T38" i="8"/>
  <c r="T72" i="8" s="1"/>
  <c r="T109" i="8" s="1"/>
  <c r="S38" i="8"/>
  <c r="S72" i="8" s="1"/>
  <c r="S109" i="8" s="1"/>
  <c r="U37" i="8"/>
  <c r="U71" i="8" s="1"/>
  <c r="U108" i="8" s="1"/>
  <c r="T37" i="8"/>
  <c r="T71" i="8" s="1"/>
  <c r="T108" i="8" s="1"/>
  <c r="S37" i="8"/>
  <c r="S71" i="8" s="1"/>
  <c r="S108" i="8" s="1"/>
  <c r="U36" i="8"/>
  <c r="U70" i="8" s="1"/>
  <c r="U107" i="8" s="1"/>
  <c r="T36" i="8"/>
  <c r="T70" i="8" s="1"/>
  <c r="T107" i="8" s="1"/>
  <c r="S36" i="8"/>
  <c r="S70" i="8" s="1"/>
  <c r="S107" i="8" s="1"/>
  <c r="R55" i="8"/>
  <c r="R54" i="8"/>
  <c r="R53" i="8"/>
  <c r="R52" i="8"/>
  <c r="R49" i="8"/>
  <c r="R48" i="8"/>
  <c r="R47" i="8"/>
  <c r="R46" i="8"/>
  <c r="R45" i="8"/>
  <c r="R44" i="8"/>
  <c r="R41" i="8"/>
  <c r="R40" i="8"/>
  <c r="R39" i="8"/>
  <c r="R38" i="8"/>
  <c r="R37" i="8"/>
  <c r="R36" i="8"/>
  <c r="R13" i="8"/>
  <c r="AC21" i="8"/>
  <c r="AF6" i="8"/>
  <c r="AE6" i="8"/>
  <c r="AC6" i="8"/>
  <c r="G33" i="8"/>
  <c r="F33" i="8"/>
  <c r="E33" i="8"/>
  <c r="D33" i="8"/>
  <c r="S29" i="9" l="1"/>
  <c r="R29" i="9"/>
  <c r="Q29" i="9"/>
  <c r="P29" i="9"/>
  <c r="O29" i="9"/>
  <c r="N29" i="9"/>
  <c r="M29" i="9"/>
  <c r="L29" i="9"/>
  <c r="S28" i="9"/>
  <c r="R28" i="9"/>
  <c r="Q28" i="9"/>
  <c r="P28" i="9"/>
  <c r="O28" i="9"/>
  <c r="N28" i="9"/>
  <c r="M28" i="9"/>
  <c r="L28" i="9"/>
  <c r="K62" i="9" l="1"/>
  <c r="K80" i="9"/>
  <c r="J80" i="9"/>
  <c r="I80" i="9"/>
  <c r="H80" i="9"/>
  <c r="K71" i="9"/>
  <c r="J71" i="9"/>
  <c r="I71" i="9"/>
  <c r="H71" i="9"/>
  <c r="J62" i="9"/>
  <c r="I62" i="9"/>
  <c r="H62" i="9"/>
  <c r="E80" i="9"/>
  <c r="D80" i="9"/>
  <c r="C80" i="9"/>
  <c r="B80" i="9"/>
  <c r="E71" i="9"/>
  <c r="D71" i="9"/>
  <c r="C71" i="9"/>
  <c r="B71" i="9"/>
  <c r="E62" i="9"/>
  <c r="D62" i="9"/>
  <c r="C62" i="9"/>
  <c r="B62" i="9"/>
  <c r="I52" i="9"/>
  <c r="H52" i="9"/>
  <c r="G52" i="9"/>
  <c r="F52" i="9"/>
  <c r="E52" i="9"/>
  <c r="D52" i="9"/>
  <c r="C52" i="9"/>
  <c r="B52" i="9"/>
  <c r="I51" i="9"/>
  <c r="H51" i="9"/>
  <c r="G51" i="9"/>
  <c r="F51" i="9"/>
  <c r="E51" i="9"/>
  <c r="D51" i="9"/>
  <c r="C51" i="9"/>
  <c r="B51" i="9"/>
  <c r="AF121" i="8"/>
  <c r="AE121" i="8"/>
  <c r="AD121" i="8"/>
  <c r="AC121" i="8"/>
  <c r="AB121" i="8"/>
  <c r="AA121" i="8"/>
  <c r="Z121" i="8"/>
  <c r="Y121" i="8"/>
  <c r="AF120" i="8"/>
  <c r="AE120" i="8"/>
  <c r="AD120" i="8"/>
  <c r="AC120" i="8"/>
  <c r="AB120" i="8"/>
  <c r="AA120" i="8"/>
  <c r="Z120" i="8"/>
  <c r="Y120" i="8"/>
  <c r="AF119" i="8"/>
  <c r="AE119" i="8"/>
  <c r="AD119" i="8"/>
  <c r="AC119" i="8"/>
  <c r="AB119" i="8"/>
  <c r="AA119" i="8"/>
  <c r="Z119" i="8"/>
  <c r="Y119" i="8"/>
  <c r="AF118" i="8"/>
  <c r="AE118" i="8"/>
  <c r="AD118" i="8"/>
  <c r="AC118" i="8"/>
  <c r="AB118" i="8"/>
  <c r="AA118" i="8"/>
  <c r="Z118" i="8"/>
  <c r="Y118" i="8"/>
  <c r="AF117" i="8"/>
  <c r="AE117" i="8"/>
  <c r="AD117" i="8"/>
  <c r="AC117" i="8"/>
  <c r="AB117" i="8"/>
  <c r="AA117" i="8"/>
  <c r="Z117" i="8"/>
  <c r="Y117" i="8"/>
  <c r="AF116" i="8"/>
  <c r="AE116" i="8"/>
  <c r="AD116" i="8"/>
  <c r="AC116" i="8"/>
  <c r="AB116" i="8"/>
  <c r="AB122" i="8" s="1"/>
  <c r="AA116" i="8"/>
  <c r="AA122" i="8"/>
  <c r="Z116" i="8"/>
  <c r="Y116" i="8"/>
  <c r="Y122" i="8"/>
  <c r="Y123" i="8" s="1"/>
  <c r="AF109" i="8"/>
  <c r="AE109" i="8"/>
  <c r="AC109" i="8"/>
  <c r="AB109" i="8"/>
  <c r="AA109" i="8"/>
  <c r="AA123" i="8"/>
  <c r="Z109" i="8"/>
  <c r="Y109" i="8"/>
  <c r="N113" i="8"/>
  <c r="N114" i="8" s="1"/>
  <c r="O123" i="8"/>
  <c r="N123" i="8"/>
  <c r="O120" i="8"/>
  <c r="N120" i="8"/>
  <c r="Y79" i="8"/>
  <c r="Y72" i="8"/>
  <c r="Y80" i="8"/>
  <c r="AF79" i="8"/>
  <c r="AE79" i="8"/>
  <c r="AD79" i="8"/>
  <c r="AC79" i="8"/>
  <c r="AB79" i="8"/>
  <c r="AA79" i="8"/>
  <c r="Z79" i="8"/>
  <c r="AF72" i="8"/>
  <c r="AE72" i="8"/>
  <c r="AC72" i="8"/>
  <c r="AB72" i="8"/>
  <c r="AB80" i="8"/>
  <c r="AA72" i="8"/>
  <c r="AA80" i="8" s="1"/>
  <c r="Z72" i="8"/>
  <c r="Z80" i="8" s="1"/>
  <c r="U97" i="8"/>
  <c r="T97" i="8"/>
  <c r="S97" i="8"/>
  <c r="R97" i="8"/>
  <c r="Q97" i="8"/>
  <c r="P97" i="8"/>
  <c r="O97" i="8"/>
  <c r="N97" i="8"/>
  <c r="U86" i="8"/>
  <c r="U123" i="8" s="1"/>
  <c r="T86" i="8"/>
  <c r="T123" i="8" s="1"/>
  <c r="S86" i="8"/>
  <c r="S123" i="8" s="1"/>
  <c r="R86" i="8"/>
  <c r="Q86" i="8"/>
  <c r="Q123" i="8"/>
  <c r="P86" i="8"/>
  <c r="P123" i="8" s="1"/>
  <c r="O86" i="8"/>
  <c r="N86" i="8"/>
  <c r="U85" i="8"/>
  <c r="U122" i="8" s="1"/>
  <c r="T85" i="8"/>
  <c r="T122" i="8" s="1"/>
  <c r="S85" i="8"/>
  <c r="S122" i="8" s="1"/>
  <c r="R85" i="8"/>
  <c r="Q85" i="8"/>
  <c r="Q122" i="8" s="1"/>
  <c r="P85" i="8"/>
  <c r="P122" i="8" s="1"/>
  <c r="P124" i="8" s="1"/>
  <c r="O85" i="8"/>
  <c r="O87" i="8" s="1"/>
  <c r="O88" i="8" s="1"/>
  <c r="N85" i="8"/>
  <c r="N122" i="8" s="1"/>
  <c r="U84" i="8"/>
  <c r="U121" i="8" s="1"/>
  <c r="T84" i="8"/>
  <c r="T121" i="8" s="1"/>
  <c r="S84" i="8"/>
  <c r="S121" i="8" s="1"/>
  <c r="R84" i="8"/>
  <c r="Q84" i="8"/>
  <c r="Q121" i="8" s="1"/>
  <c r="P84" i="8"/>
  <c r="P87" i="8" s="1"/>
  <c r="P88" i="8" s="1"/>
  <c r="P121" i="8"/>
  <c r="O84" i="8"/>
  <c r="O121" i="8" s="1"/>
  <c r="N84" i="8"/>
  <c r="N121" i="8" s="1"/>
  <c r="R83" i="8"/>
  <c r="Q83" i="8"/>
  <c r="Q87" i="8" s="1"/>
  <c r="P83" i="8"/>
  <c r="P120" i="8"/>
  <c r="O83" i="8"/>
  <c r="N83" i="8"/>
  <c r="N87" i="8" s="1"/>
  <c r="N88" i="8" s="1"/>
  <c r="N98" i="8" s="1"/>
  <c r="U76" i="8"/>
  <c r="T76" i="8"/>
  <c r="R76" i="8"/>
  <c r="R77" i="8" s="1"/>
  <c r="Q76" i="8"/>
  <c r="Q113" i="8" s="1"/>
  <c r="Q114" i="8" s="1"/>
  <c r="P76" i="8"/>
  <c r="P113" i="8"/>
  <c r="P114" i="8" s="1"/>
  <c r="P125" i="8" s="1"/>
  <c r="O76" i="8"/>
  <c r="O77" i="8"/>
  <c r="N76" i="8"/>
  <c r="N77" i="8"/>
  <c r="AF38" i="8"/>
  <c r="AE38" i="8"/>
  <c r="AC38" i="8"/>
  <c r="AB38" i="8"/>
  <c r="AA38" i="8"/>
  <c r="Z38" i="8"/>
  <c r="AF49" i="8"/>
  <c r="AE49" i="8"/>
  <c r="AD49" i="8"/>
  <c r="AC49" i="8"/>
  <c r="AB49" i="8"/>
  <c r="AB58" i="8" s="1"/>
  <c r="AA49" i="8"/>
  <c r="Z49" i="8"/>
  <c r="AC56" i="8"/>
  <c r="AB56" i="8"/>
  <c r="AA56" i="8"/>
  <c r="Z56" i="8"/>
  <c r="Y56" i="8"/>
  <c r="AF41" i="8"/>
  <c r="AE41" i="8"/>
  <c r="AC41" i="8"/>
  <c r="AB41" i="8"/>
  <c r="AA41" i="8"/>
  <c r="AA58" i="8" s="1"/>
  <c r="Z41" i="8"/>
  <c r="Y41" i="8"/>
  <c r="Y49" i="8"/>
  <c r="Y38" i="8"/>
  <c r="Y58" i="8"/>
  <c r="U56" i="8"/>
  <c r="T56" i="8"/>
  <c r="R56" i="8"/>
  <c r="Q56" i="8"/>
  <c r="P56" i="8"/>
  <c r="O56" i="8"/>
  <c r="N56" i="8"/>
  <c r="Q50" i="8"/>
  <c r="U50" i="8"/>
  <c r="T50" i="8"/>
  <c r="S50" i="8"/>
  <c r="R50" i="8"/>
  <c r="P50" i="8"/>
  <c r="O50" i="8"/>
  <c r="N50" i="8"/>
  <c r="U42" i="8"/>
  <c r="T42" i="8"/>
  <c r="S42" i="8"/>
  <c r="R42" i="8"/>
  <c r="Q42" i="8"/>
  <c r="Q58" i="8" s="1"/>
  <c r="P42" i="8"/>
  <c r="P58" i="8" s="1"/>
  <c r="O42" i="8"/>
  <c r="O58" i="8" s="1"/>
  <c r="N42" i="8"/>
  <c r="N58" i="8"/>
  <c r="P77" i="8"/>
  <c r="O113" i="8"/>
  <c r="O114" i="8"/>
  <c r="Z58" i="8"/>
  <c r="F24" i="8"/>
  <c r="F20" i="8" s="1"/>
  <c r="G24" i="8"/>
  <c r="G20" i="8" s="1"/>
  <c r="G21" i="8" s="1"/>
  <c r="E24" i="8"/>
  <c r="E20" i="8" s="1"/>
  <c r="E21" i="8" s="1"/>
  <c r="D24" i="8"/>
  <c r="D20" i="8" s="1"/>
  <c r="D21" i="8" s="1"/>
  <c r="C24" i="8"/>
  <c r="C20" i="8"/>
  <c r="C21" i="8" s="1"/>
  <c r="H39" i="8"/>
  <c r="C8" i="8"/>
  <c r="D8" i="8"/>
  <c r="C6" i="8"/>
  <c r="C16" i="8" s="1"/>
  <c r="C18" i="8" s="1"/>
  <c r="J6" i="8"/>
  <c r="J16" i="8" s="1"/>
  <c r="J18" i="8" s="1"/>
  <c r="I6" i="8"/>
  <c r="I16" i="8" s="1"/>
  <c r="I18" i="8" s="1"/>
  <c r="H6" i="8"/>
  <c r="H16" i="8"/>
  <c r="H18" i="8" s="1"/>
  <c r="G6" i="8"/>
  <c r="G16" i="8" s="1"/>
  <c r="G18" i="8" s="1"/>
  <c r="F6" i="8"/>
  <c r="F16" i="8"/>
  <c r="F18" i="8" s="1"/>
  <c r="E6" i="8"/>
  <c r="E16" i="8" s="1"/>
  <c r="D6" i="8"/>
  <c r="D16" i="8" s="1"/>
  <c r="D18" i="8" s="1"/>
  <c r="D22" i="8" s="1"/>
  <c r="Z22" i="8"/>
  <c r="Z24" i="8" s="1"/>
  <c r="Y22" i="8"/>
  <c r="Y24" i="8" s="1"/>
  <c r="Z13" i="8"/>
  <c r="Y13" i="8"/>
  <c r="Z6" i="8"/>
  <c r="Y6" i="8"/>
  <c r="O24" i="8"/>
  <c r="C27" i="9" s="1"/>
  <c r="N24" i="8"/>
  <c r="N27" i="8" s="1"/>
  <c r="O9" i="8"/>
  <c r="O14" i="8" s="1"/>
  <c r="N9" i="8"/>
  <c r="N14" i="8" s="1"/>
  <c r="U24" i="8"/>
  <c r="T24" i="8"/>
  <c r="R24" i="8"/>
  <c r="Q24" i="8"/>
  <c r="E27" i="9" s="1"/>
  <c r="P24" i="8"/>
  <c r="D27" i="9" s="1"/>
  <c r="U9" i="8"/>
  <c r="U14" i="8" s="1"/>
  <c r="T9" i="8"/>
  <c r="T14" i="8" s="1"/>
  <c r="S9" i="8"/>
  <c r="S14" i="8" s="1"/>
  <c r="R9" i="8"/>
  <c r="R14" i="8" s="1"/>
  <c r="R27" i="8" s="1"/>
  <c r="Q9" i="8"/>
  <c r="Q14" i="8"/>
  <c r="P9" i="8"/>
  <c r="P14" i="8"/>
  <c r="P27" i="8" s="1"/>
  <c r="AC22" i="8"/>
  <c r="AB22" i="8"/>
  <c r="AA22" i="8"/>
  <c r="AF13" i="8"/>
  <c r="AE13" i="8"/>
  <c r="AC13" i="8"/>
  <c r="AB13" i="8"/>
  <c r="AA13" i="8"/>
  <c r="AA6" i="8"/>
  <c r="AB6" i="8"/>
  <c r="S20" i="9"/>
  <c r="Q20" i="9"/>
  <c r="O20" i="9"/>
  <c r="M20" i="9"/>
  <c r="AB24" i="8"/>
  <c r="AA24" i="8"/>
  <c r="AA25" i="8"/>
  <c r="D25" i="9" s="1"/>
  <c r="F21" i="8"/>
  <c r="AE80" i="8" l="1"/>
  <c r="AF122" i="8"/>
  <c r="AF123" i="8" s="1"/>
  <c r="AE122" i="8"/>
  <c r="AE123" i="8" s="1"/>
  <c r="AD122" i="8"/>
  <c r="U27" i="8"/>
  <c r="T77" i="8"/>
  <c r="T113" i="8"/>
  <c r="T114" i="8" s="1"/>
  <c r="U77" i="8"/>
  <c r="U113" i="8"/>
  <c r="U114" i="8" s="1"/>
  <c r="H24" i="8"/>
  <c r="H20" i="8" s="1"/>
  <c r="H19" i="8"/>
  <c r="AD16" i="8" s="1"/>
  <c r="I39" i="8"/>
  <c r="AF80" i="8"/>
  <c r="AC80" i="8"/>
  <c r="R87" i="8"/>
  <c r="R88" i="8" s="1"/>
  <c r="AC58" i="8"/>
  <c r="T58" i="8"/>
  <c r="U58" i="8"/>
  <c r="R58" i="8"/>
  <c r="F27" i="9"/>
  <c r="AC24" i="8"/>
  <c r="F26" i="9" s="1"/>
  <c r="E18" i="8"/>
  <c r="P98" i="8"/>
  <c r="F22" i="8"/>
  <c r="D40" i="9"/>
  <c r="N124" i="8"/>
  <c r="N125" i="8" s="1"/>
  <c r="AB123" i="8"/>
  <c r="Y25" i="8"/>
  <c r="B25" i="9" s="1"/>
  <c r="B26" i="9"/>
  <c r="B28" i="9"/>
  <c r="G22" i="8"/>
  <c r="C22" i="8"/>
  <c r="C25" i="8" s="1"/>
  <c r="C27" i="8" s="1"/>
  <c r="B17" i="9" s="1"/>
  <c r="C26" i="9"/>
  <c r="C28" i="9"/>
  <c r="Z25" i="8"/>
  <c r="C25" i="9" s="1"/>
  <c r="D25" i="8"/>
  <c r="D27" i="8" s="1"/>
  <c r="O98" i="8"/>
  <c r="B27" i="9"/>
  <c r="AB25" i="8"/>
  <c r="O27" i="8"/>
  <c r="Q77" i="8"/>
  <c r="Q88" i="8" s="1"/>
  <c r="Z122" i="8"/>
  <c r="Z123" i="8" s="1"/>
  <c r="AC122" i="8"/>
  <c r="AC123" i="8" s="1"/>
  <c r="Q27" i="8"/>
  <c r="D28" i="9"/>
  <c r="D26" i="9"/>
  <c r="T27" i="8"/>
  <c r="Q120" i="8"/>
  <c r="Q124" i="8" s="1"/>
  <c r="Q125" i="8" s="1"/>
  <c r="E28" i="9"/>
  <c r="E26" i="9"/>
  <c r="D41" i="9"/>
  <c r="O122" i="8"/>
  <c r="O124" i="8" s="1"/>
  <c r="O125" i="8" s="1"/>
  <c r="C19" i="9" s="1"/>
  <c r="AD52" i="8" l="1"/>
  <c r="AD22" i="8"/>
  <c r="H21" i="8"/>
  <c r="H25" i="8" s="1"/>
  <c r="H27" i="8" s="1"/>
  <c r="H46" i="8" s="1"/>
  <c r="I24" i="8"/>
  <c r="I20" i="8" s="1"/>
  <c r="I19" i="8"/>
  <c r="AE16" i="8" s="1"/>
  <c r="J39" i="8"/>
  <c r="R98" i="8"/>
  <c r="AC25" i="8"/>
  <c r="F25" i="9" s="1"/>
  <c r="F28" i="9"/>
  <c r="Q98" i="8"/>
  <c r="G25" i="8"/>
  <c r="G27" i="8" s="1"/>
  <c r="F19" i="9"/>
  <c r="E25" i="9"/>
  <c r="D44" i="9"/>
  <c r="F25" i="8"/>
  <c r="F27" i="8" s="1"/>
  <c r="E19" i="9"/>
  <c r="D43" i="9"/>
  <c r="C17" i="9"/>
  <c r="C18" i="9"/>
  <c r="E22" i="8"/>
  <c r="S83" i="8" l="1"/>
  <c r="S120" i="8" s="1"/>
  <c r="AD56" i="8"/>
  <c r="AE52" i="8"/>
  <c r="AE22" i="8"/>
  <c r="I21" i="8"/>
  <c r="I22" i="8" s="1"/>
  <c r="I25" i="8"/>
  <c r="I27" i="8" s="1"/>
  <c r="J24" i="8"/>
  <c r="J20" i="8" s="1"/>
  <c r="J21" i="8" s="1"/>
  <c r="J22" i="8" s="1"/>
  <c r="J19" i="8"/>
  <c r="AF16" i="8" s="1"/>
  <c r="E25" i="8"/>
  <c r="E27" i="8" s="1"/>
  <c r="D19" i="9"/>
  <c r="F17" i="9"/>
  <c r="F18" i="9"/>
  <c r="E17" i="9"/>
  <c r="E18" i="9"/>
  <c r="H17" i="9" l="1"/>
  <c r="I46" i="8"/>
  <c r="AE56" i="8"/>
  <c r="AE58" i="8" s="1"/>
  <c r="T83" i="8"/>
  <c r="H27" i="9"/>
  <c r="AE24" i="8"/>
  <c r="AF52" i="8"/>
  <c r="AF22" i="8"/>
  <c r="J25" i="8"/>
  <c r="J27" i="8" s="1"/>
  <c r="D17" i="9"/>
  <c r="D18" i="9"/>
  <c r="AF56" i="8" l="1"/>
  <c r="AF58" i="8" s="1"/>
  <c r="U83" i="8"/>
  <c r="AF24" i="8"/>
  <c r="I27" i="9"/>
  <c r="H28" i="9"/>
  <c r="AE25" i="8"/>
  <c r="H25" i="9" s="1"/>
  <c r="H26" i="9"/>
  <c r="T120" i="8"/>
  <c r="T124" i="8" s="1"/>
  <c r="T125" i="8" s="1"/>
  <c r="T87" i="8"/>
  <c r="I17" i="9"/>
  <c r="J46" i="8"/>
  <c r="I18" i="9"/>
  <c r="I26" i="9" l="1"/>
  <c r="AF25" i="8"/>
  <c r="I25" i="9" s="1"/>
  <c r="I28" i="9"/>
  <c r="I50" i="8"/>
  <c r="T88" i="8"/>
  <c r="T98" i="8" s="1"/>
  <c r="U120" i="8"/>
  <c r="U124" i="8" s="1"/>
  <c r="U125" i="8" s="1"/>
  <c r="I19" i="9" s="1"/>
  <c r="U87" i="8"/>
  <c r="J50" i="8" l="1"/>
  <c r="J51" i="8" s="1"/>
  <c r="U88" i="8"/>
  <c r="U98" i="8" l="1"/>
  <c r="AD13" i="8" l="1"/>
  <c r="AD24" i="8" s="1"/>
  <c r="AD40" i="8"/>
  <c r="AD41" i="8" s="1"/>
  <c r="S76" i="8" l="1"/>
  <c r="S113" i="8" l="1"/>
  <c r="S114" i="8" s="1"/>
  <c r="S77" i="8"/>
  <c r="S24" i="8"/>
  <c r="S27" i="8" s="1"/>
  <c r="G17" i="9" s="1"/>
  <c r="S52" i="8"/>
  <c r="S56" i="8" s="1"/>
  <c r="S58" i="8" s="1"/>
  <c r="S79" i="8" l="1"/>
  <c r="G27" i="9"/>
  <c r="S116" i="8" l="1"/>
  <c r="S124" i="8" s="1"/>
  <c r="S125" i="8" s="1"/>
  <c r="S87" i="8"/>
  <c r="H19" i="9" l="1"/>
  <c r="G19" i="9"/>
  <c r="S88" i="8"/>
  <c r="H50" i="8"/>
  <c r="I51" i="8" l="1"/>
  <c r="H51" i="8"/>
  <c r="S98" i="8"/>
  <c r="AD36" i="8"/>
  <c r="AD70" i="8" s="1"/>
  <c r="G26" i="9"/>
  <c r="H18" i="9"/>
  <c r="G18" i="9"/>
  <c r="AD6" i="8"/>
  <c r="G28" i="9" s="1"/>
  <c r="AD107" i="8" l="1"/>
  <c r="AD109" i="8" s="1"/>
  <c r="AD123" i="8" s="1"/>
  <c r="AD72" i="8"/>
  <c r="AD80" i="8" s="1"/>
  <c r="AD38" i="8"/>
  <c r="AD58" i="8" s="1"/>
  <c r="AD25" i="8"/>
  <c r="G25" i="9" s="1"/>
</calcChain>
</file>

<file path=xl/sharedStrings.xml><?xml version="1.0" encoding="utf-8"?>
<sst xmlns="http://schemas.openxmlformats.org/spreadsheetml/2006/main" count="582" uniqueCount="284">
  <si>
    <t>Cost of sales</t>
  </si>
  <si>
    <t>(Notes)</t>
  </si>
  <si>
    <t>Total equity</t>
  </si>
  <si>
    <t>Provisions (O)</t>
  </si>
  <si>
    <t>Other non-current assets (O)</t>
  </si>
  <si>
    <t>NONCA</t>
  </si>
  <si>
    <t>FA</t>
  </si>
  <si>
    <t>OCA</t>
  </si>
  <si>
    <t>IBD</t>
  </si>
  <si>
    <t>OL</t>
  </si>
  <si>
    <t>Property, plant and equipment (O)</t>
  </si>
  <si>
    <t>ONCA</t>
  </si>
  <si>
    <t>Other intangible assets (O)</t>
  </si>
  <si>
    <t>Goodwill (O)</t>
  </si>
  <si>
    <t>Deferred tax assets (O)</t>
  </si>
  <si>
    <t>Deferred tax liabilities (O)</t>
  </si>
  <si>
    <t>NOWC</t>
  </si>
  <si>
    <t>Operating tax expense</t>
  </si>
  <si>
    <t>NOPAT</t>
  </si>
  <si>
    <t>Selected Ratios</t>
  </si>
  <si>
    <t>Sales growth</t>
  </si>
  <si>
    <t>Sales growth reversion rate</t>
  </si>
  <si>
    <t>Gross profit margin</t>
  </si>
  <si>
    <t>Depreciation/Gross prior-year PP&amp;E</t>
  </si>
  <si>
    <t>Marginal tax rate</t>
  </si>
  <si>
    <t>Total current assets</t>
  </si>
  <si>
    <t>Total assets</t>
  </si>
  <si>
    <t>Total liabilities</t>
  </si>
  <si>
    <t>Total non-current assets</t>
  </si>
  <si>
    <t>Total non-current liabilities</t>
  </si>
  <si>
    <t>Total current liabilities</t>
  </si>
  <si>
    <t>Historical figures</t>
  </si>
  <si>
    <t>Forecast horizon</t>
  </si>
  <si>
    <t>NIBD</t>
  </si>
  <si>
    <t>Account receivable turnover rate</t>
  </si>
  <si>
    <t>Inventory turnover rate</t>
  </si>
  <si>
    <t>Deferred tax/PP&amp;E</t>
  </si>
  <si>
    <t>Account payable turnover rate</t>
  </si>
  <si>
    <t>Tax payable/Tax expense</t>
  </si>
  <si>
    <r>
      <t xml:space="preserve">Dividends </t>
    </r>
    <r>
      <rPr>
        <i/>
        <sz val="11"/>
        <color indexed="8"/>
        <rFont val="Calibri"/>
        <family val="2"/>
      </rPr>
      <t>(in millions)</t>
    </r>
  </si>
  <si>
    <t>Dividend ratio (Dividend/Net income)</t>
  </si>
  <si>
    <r>
      <t xml:space="preserve">Capital expenditures (CAPEX) - </t>
    </r>
    <r>
      <rPr>
        <i/>
        <sz val="11"/>
        <color indexed="8"/>
        <rFont val="Calibri"/>
        <family val="2"/>
      </rPr>
      <t>(in millions)</t>
    </r>
  </si>
  <si>
    <t>CAPEX/Sales</t>
  </si>
  <si>
    <t>Installments interest-bearing debt</t>
  </si>
  <si>
    <r>
      <t xml:space="preserve">NOWC </t>
    </r>
    <r>
      <rPr>
        <i/>
        <sz val="11"/>
        <color indexed="8"/>
        <rFont val="Calibri"/>
        <family val="2"/>
      </rPr>
      <t>(in millions)</t>
    </r>
  </si>
  <si>
    <r>
      <t xml:space="preserve">Change in NOWC </t>
    </r>
    <r>
      <rPr>
        <i/>
        <sz val="11"/>
        <color indexed="8"/>
        <rFont val="Calibri"/>
        <family val="2"/>
      </rPr>
      <t>(in millions)</t>
    </r>
  </si>
  <si>
    <t>FCFF</t>
  </si>
  <si>
    <t>Historical period</t>
  </si>
  <si>
    <t>Forecast Horizon</t>
  </si>
  <si>
    <t>Historical Period</t>
  </si>
  <si>
    <t>ROIC</t>
  </si>
  <si>
    <t>ROE</t>
  </si>
  <si>
    <t>Lønnsomhetsanalyse</t>
  </si>
  <si>
    <t>Cash Flow Statement</t>
  </si>
  <si>
    <t>Current Ratio</t>
  </si>
  <si>
    <t>Financial Leverage</t>
  </si>
  <si>
    <t>Likviditetsanalyse</t>
  </si>
  <si>
    <t>Kredittanalyse</t>
  </si>
  <si>
    <t>EBIT interest cover</t>
  </si>
  <si>
    <t>EBITDA interest cover</t>
  </si>
  <si>
    <t>Long term debt/Capital</t>
  </si>
  <si>
    <t>Risikofri rente</t>
  </si>
  <si>
    <t>WACC</t>
  </si>
  <si>
    <t>Forecasting Horizon</t>
  </si>
  <si>
    <t>Invested cap (NOA)</t>
  </si>
  <si>
    <t>WACC x NOAt-1</t>
  </si>
  <si>
    <t>EVA = NOPAT - WACC x NOAt-1</t>
  </si>
  <si>
    <t>Discount factor</t>
  </si>
  <si>
    <t>MV of equity as of 31.12.0</t>
  </si>
  <si>
    <t>Terminal Period</t>
  </si>
  <si>
    <t>PV of terminal EVA as of 31.12.2020</t>
  </si>
  <si>
    <t>Sum of EVAs as of 31.12.2018</t>
  </si>
  <si>
    <t>MV of NOA (EV) as of 31.12.2018</t>
  </si>
  <si>
    <t>PV of EVAs in explicit</t>
  </si>
  <si>
    <t>P/E</t>
  </si>
  <si>
    <t>EV/EBITDA</t>
  </si>
  <si>
    <t>EV/EBIT</t>
  </si>
  <si>
    <t>EV/SALES</t>
  </si>
  <si>
    <t>Median</t>
  </si>
  <si>
    <t>Gjennomsnitt</t>
  </si>
  <si>
    <t>Finansielle rater</t>
  </si>
  <si>
    <t>Forholdstall</t>
  </si>
  <si>
    <t>Rating</t>
  </si>
  <si>
    <t>Free operating cash flow/ Total debt</t>
  </si>
  <si>
    <t>Totalvurdering</t>
  </si>
  <si>
    <t>AA</t>
  </si>
  <si>
    <t>Total debt/Capital</t>
  </si>
  <si>
    <t>Non-current assets</t>
  </si>
  <si>
    <t>Non-current liabilities</t>
  </si>
  <si>
    <t>Current assets</t>
  </si>
  <si>
    <t>TOTAL E+IBD</t>
  </si>
  <si>
    <t>Current liabilities</t>
  </si>
  <si>
    <t>Trade payables (O)</t>
  </si>
  <si>
    <t>TOTAL E+NIBD</t>
  </si>
  <si>
    <t>TOTAL ONCA+FA+OCA</t>
  </si>
  <si>
    <t>NOA (NONCA+NOWC)</t>
  </si>
  <si>
    <t>Total equity and liabilities</t>
  </si>
  <si>
    <t>TOTAL NOA+FA (CE or NTA)</t>
  </si>
  <si>
    <t>Balance Sheet</t>
  </si>
  <si>
    <t>TA-format</t>
  </si>
  <si>
    <t>CE-format</t>
  </si>
  <si>
    <t>NOA-format</t>
  </si>
  <si>
    <t>Assets (thousands of $)</t>
  </si>
  <si>
    <t>Equity and liabilities (thousands of $)</t>
  </si>
  <si>
    <t>EVA with fixed WACC (years in the future)</t>
  </si>
  <si>
    <t>Equity and liabilities (millions of euros)</t>
  </si>
  <si>
    <t>Share capital and reserves attributable to owners of MOWI ASA</t>
  </si>
  <si>
    <t>Non-controlling interests</t>
  </si>
  <si>
    <t>Licenses</t>
  </si>
  <si>
    <t>Goodwill</t>
  </si>
  <si>
    <t>Deferred tax assets</t>
  </si>
  <si>
    <t>Total intangible assets</t>
  </si>
  <si>
    <t>Assets (millions of euros)</t>
  </si>
  <si>
    <t>Revenue</t>
  </si>
  <si>
    <t>Other income</t>
  </si>
  <si>
    <t>Revenue and other income</t>
  </si>
  <si>
    <t>Cost of materials</t>
  </si>
  <si>
    <t>Salary and personel expenses</t>
  </si>
  <si>
    <t>Depreciation and amortization</t>
  </si>
  <si>
    <t>Onerous contracts provision</t>
  </si>
  <si>
    <t>Restructuring costs</t>
  </si>
  <si>
    <t xml:space="preserve">Other non-operational items </t>
  </si>
  <si>
    <t>Income/loss from associated companies and joint ventures</t>
  </si>
  <si>
    <t>Impairment losses</t>
  </si>
  <si>
    <t>Earnings before financial items (EBIT)</t>
  </si>
  <si>
    <t>Earnings before financial items, amortization and depreciation (EBITDA)</t>
  </si>
  <si>
    <t>4, 5</t>
  </si>
  <si>
    <t>7, 33</t>
  </si>
  <si>
    <t>9, 10</t>
  </si>
  <si>
    <t>Net fair value adjustment biomass/ fair value uplift on harvested fish</t>
  </si>
  <si>
    <t>Tax expense (O+F)</t>
  </si>
  <si>
    <t>`-/+ tax shield</t>
  </si>
  <si>
    <t>`-/+ tax shield from NFE</t>
  </si>
  <si>
    <t>Net income from continuing operations</t>
  </si>
  <si>
    <t>Income from discontinued operations (O)</t>
  </si>
  <si>
    <t>Total financial items</t>
  </si>
  <si>
    <t>Inventory (O)</t>
  </si>
  <si>
    <t>Trade receivables (O)</t>
  </si>
  <si>
    <t>Other receivables (O)</t>
  </si>
  <si>
    <t>Other non-current financial assets (F)</t>
  </si>
  <si>
    <t>Licenses (fish farming licenses) (O)</t>
  </si>
  <si>
    <t>Other current financial assets (F)</t>
  </si>
  <si>
    <t>Non-current interest bearing debt (F)</t>
  </si>
  <si>
    <t>Current interest-bearing debt (F)</t>
  </si>
  <si>
    <t>Other current financial liabilities (F)</t>
  </si>
  <si>
    <t>Other non-current financial liabilities (F)</t>
  </si>
  <si>
    <t>Biological assets (O)</t>
  </si>
  <si>
    <t>Assets held for sale (F)</t>
  </si>
  <si>
    <t>Other non-current liabilities (F)</t>
  </si>
  <si>
    <t>Current tax liabilities (O) / Tax payable?</t>
  </si>
  <si>
    <t>Other current liabilities (O) / Trade payables and other current liabilities</t>
  </si>
  <si>
    <t>Cash in bank (F)</t>
  </si>
  <si>
    <t>Other tangible assets</t>
  </si>
  <si>
    <t>Property, plant and equipment</t>
  </si>
  <si>
    <t>Other non-current assets</t>
  </si>
  <si>
    <t>P NCOL</t>
  </si>
  <si>
    <t>TOTAL E+P NCOL+IBD+OL</t>
  </si>
  <si>
    <t>Other current liabilities (O) 
/ Trade payables and other current liabilities</t>
  </si>
  <si>
    <t>ROA</t>
  </si>
  <si>
    <t>Net Income</t>
  </si>
  <si>
    <t>Equity Ratio</t>
  </si>
  <si>
    <t>Debt to Equity Ratio</t>
  </si>
  <si>
    <t>Interest Income</t>
  </si>
  <si>
    <t>Interest expenses</t>
  </si>
  <si>
    <t>Interest results</t>
  </si>
  <si>
    <t>Debt-to-Equity Ratio</t>
  </si>
  <si>
    <t>Bakkafrost</t>
  </si>
  <si>
    <t>Lerøy</t>
  </si>
  <si>
    <t>Austevoll</t>
  </si>
  <si>
    <t>Grieg Seafood</t>
  </si>
  <si>
    <t>NRS</t>
  </si>
  <si>
    <t>Benchmark</t>
  </si>
  <si>
    <t xml:space="preserve">Salmar </t>
  </si>
  <si>
    <t>Current ratio</t>
  </si>
  <si>
    <t>Restricted cash (F)</t>
  </si>
  <si>
    <t>Investments in associated companies and joint ventures</t>
  </si>
  <si>
    <t>Current tax liabilities (O) / Tax payable</t>
  </si>
  <si>
    <t>Other oprating expenses</t>
  </si>
  <si>
    <t>Gross profit</t>
  </si>
  <si>
    <t>Salary growth</t>
  </si>
  <si>
    <t>Salary growth reversion rate</t>
  </si>
  <si>
    <t>Growth</t>
  </si>
  <si>
    <t>PP&amp;E</t>
  </si>
  <si>
    <t>Share capital, etc</t>
  </si>
  <si>
    <t>Non-current IBD</t>
  </si>
  <si>
    <t>%-vekst</t>
  </si>
  <si>
    <t>Financial Statement Analysis</t>
  </si>
  <si>
    <t>År</t>
  </si>
  <si>
    <t>Nøkkeltall</t>
  </si>
  <si>
    <t>Return on Assets</t>
  </si>
  <si>
    <t>Mowi</t>
  </si>
  <si>
    <t>Industri Benchmark</t>
  </si>
  <si>
    <t>Return on Equity</t>
  </si>
  <si>
    <t>Return on Invested Capital</t>
  </si>
  <si>
    <t>E(rm-rf)</t>
  </si>
  <si>
    <t>Beta (egenkap)</t>
  </si>
  <si>
    <t>Ke</t>
  </si>
  <si>
    <t>Kg</t>
  </si>
  <si>
    <t>E/E+G</t>
  </si>
  <si>
    <t>G/E+G</t>
  </si>
  <si>
    <t>Skattesats</t>
  </si>
  <si>
    <t>Mowi WACC</t>
  </si>
  <si>
    <t>Dato</t>
  </si>
  <si>
    <t>OSEBX</t>
  </si>
  <si>
    <t>Daglig avkastning Mowi</t>
  </si>
  <si>
    <t>Daglig avkastning OSEBX</t>
  </si>
  <si>
    <t>Varians Mowi</t>
  </si>
  <si>
    <t>Varians OSEBX</t>
  </si>
  <si>
    <t>Kovarians</t>
  </si>
  <si>
    <t>Egenkapitalbeta</t>
  </si>
  <si>
    <t>Cash flow from operations</t>
  </si>
  <si>
    <t>Earnings before taxes</t>
  </si>
  <si>
    <t>Net currency effects</t>
  </si>
  <si>
    <t>Other financial items</t>
  </si>
  <si>
    <t>Taxes paid</t>
  </si>
  <si>
    <t>Other adjustments</t>
  </si>
  <si>
    <t>Cash flow from investments</t>
  </si>
  <si>
    <t>Purchase of shares and other investments</t>
  </si>
  <si>
    <t>Cash flow from financing</t>
  </si>
  <si>
    <t>Proceeds from new interest-bearing debt (current and non-current)</t>
  </si>
  <si>
    <t>Down payment of interest-bearing debt (current and non-current)</t>
  </si>
  <si>
    <t>Realized currency effects</t>
  </si>
  <si>
    <t>Net change in cash in period</t>
  </si>
  <si>
    <t>Cash - closing balance total</t>
  </si>
  <si>
    <t>Net change in intercompany balances</t>
  </si>
  <si>
    <t>Dividend paid</t>
  </si>
  <si>
    <t xml:space="preserve">Transactions with treasury shares </t>
  </si>
  <si>
    <t>Cash - opening balance</t>
  </si>
  <si>
    <t>Group contribution</t>
  </si>
  <si>
    <t>Impairment losses, depreciation and amortization</t>
  </si>
  <si>
    <t>Change in inventory, acc. Payables and acc. Receivables</t>
  </si>
  <si>
    <t>Change in restricted cash</t>
  </si>
  <si>
    <t>Restructuring and other non-operational issues</t>
  </si>
  <si>
    <t>Payments made for purchase of fixed assets</t>
  </si>
  <si>
    <t>Proceeds from sale of shares and other investments</t>
  </si>
  <si>
    <t>Paid interest (net)</t>
  </si>
  <si>
    <t>Received interest group internal (net)</t>
  </si>
  <si>
    <t>Dividends received</t>
  </si>
  <si>
    <t>Proceeds from convertible bond</t>
  </si>
  <si>
    <t>Net change in cash in period (with merger)</t>
  </si>
  <si>
    <t>Payments from sale of fixed assets</t>
  </si>
  <si>
    <t>EBIT Growth Rate</t>
  </si>
  <si>
    <t>Tax Growth Rate from NOPAT</t>
  </si>
  <si>
    <t>Help Model</t>
  </si>
  <si>
    <t>+ Depreciation and Amortization</t>
  </si>
  <si>
    <t>- CAPEX</t>
  </si>
  <si>
    <t>- Change in Net Working Capital</t>
  </si>
  <si>
    <t>NOPAT Growt Rate</t>
  </si>
  <si>
    <t>Depreciation and Amortization Growth Rate</t>
  </si>
  <si>
    <t>Growth Rate Net Working Capita (change)</t>
  </si>
  <si>
    <t>Terminal Value</t>
  </si>
  <si>
    <t>Expected growth</t>
  </si>
  <si>
    <t>Discounted cash flow</t>
  </si>
  <si>
    <t>NNV</t>
  </si>
  <si>
    <t>NNV (in million euros)</t>
  </si>
  <si>
    <t>Outstanding shares</t>
  </si>
  <si>
    <t>Market Cap (NOK)</t>
  </si>
  <si>
    <t>Estimated Share Price Euros</t>
  </si>
  <si>
    <t>Estimated Share Price NOK</t>
  </si>
  <si>
    <t>EUR/NOK</t>
  </si>
  <si>
    <t>NOK kurs per 20.05.2020</t>
  </si>
  <si>
    <t>CAPEX Growth</t>
  </si>
  <si>
    <t>NOA Growth Estimate</t>
  </si>
  <si>
    <t>NOA</t>
  </si>
  <si>
    <t>PV of terminal EVA as of 31.12.2019</t>
  </si>
  <si>
    <t>NIBD as of 31.12.2019</t>
  </si>
  <si>
    <t>EUR/NOK per 01.01.2020</t>
  </si>
  <si>
    <t>Growth Rate</t>
  </si>
  <si>
    <t>FCFF 2023</t>
  </si>
  <si>
    <t>Dårlig utvikling</t>
  </si>
  <si>
    <t>Forventet utvikling</t>
  </si>
  <si>
    <t>Over forventet utvikling</t>
  </si>
  <si>
    <t>Dårlig utvikling (vekst)
Høyt avkastningskrav</t>
  </si>
  <si>
    <t>Høyt</t>
  </si>
  <si>
    <t>Normalt</t>
  </si>
  <si>
    <t>Lavt</t>
  </si>
  <si>
    <t>Forventet vekst
Normalt avkastningskrav</t>
  </si>
  <si>
    <t>Over forventet vekst
Lavt avkastningskrav</t>
  </si>
  <si>
    <t>A</t>
  </si>
  <si>
    <t>BBB</t>
  </si>
  <si>
    <t>E+NIBD</t>
  </si>
  <si>
    <t>Net change in cash in period 
(with merger)</t>
  </si>
  <si>
    <t>Selskap</t>
  </si>
  <si>
    <t>Sensitivitetsanalyse - Terminal Value -
 WACC &amp;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</si>
</sst>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  <numFmt numFmtId="168" formatCode="_ * #,##0.000_ ;_ * \-#,##0.000_ ;_ * &quot;-&quot;??_ ;_ @_ "/>
    <numFmt numFmtId="169" formatCode="_-* #,##0.0_-;\-* #,##0.0_-;_-* &quot;-&quot;??_-;_-@_-"/>
    <numFmt numFmtId="170" formatCode="0.0"/>
    <numFmt numFmtId="171" formatCode="_ * #,##0.0_ ;_ * \-#,##0.0_ ;_ * &quot;-&quot;?_ ;_ @_ "/>
    <numFmt numFmtId="172" formatCode="_-* #,##0.0_-;\-* #,##0.0_-;_-* &quot;-&quot;?_-;_-@_-"/>
    <numFmt numFmtId="173" formatCode="_-* #,##0.000_-;\-* #,##0.000_-;_-* &quot;-&quot;?_-;_-@_-"/>
    <numFmt numFmtId="174" formatCode="dd\.mm\.yy"/>
    <numFmt numFmtId="175" formatCode="0.0000\ %"/>
    <numFmt numFmtId="176" formatCode="_ * #,##0.0_ ;_ * \-#,##0.0_ ;_ * &quot;-&quot;??_ ;_ @_ "/>
    <numFmt numFmtId="177" formatCode="0.0000"/>
    <numFmt numFmtId="178" formatCode="_ * #,##0.0000_ ;_ * \-#,##0.00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6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6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AB8C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647">
    <xf numFmtId="0" fontId="0" fillId="0" borderId="0" xfId="0"/>
    <xf numFmtId="165" fontId="6" fillId="0" borderId="5" xfId="1" applyNumberFormat="1" applyFont="1" applyBorder="1" applyAlignment="1">
      <alignment horizontal="right"/>
    </xf>
    <xf numFmtId="0" fontId="0" fillId="0" borderId="1" xfId="0" applyBorder="1"/>
    <xf numFmtId="0" fontId="3" fillId="0" borderId="1" xfId="3" applyFont="1" applyBorder="1" applyAlignment="1"/>
    <xf numFmtId="0" fontId="2" fillId="0" borderId="1" xfId="0" applyFont="1" applyBorder="1" applyAlignment="1"/>
    <xf numFmtId="165" fontId="6" fillId="0" borderId="2" xfId="1" applyNumberFormat="1" applyFont="1" applyBorder="1" applyAlignment="1">
      <alignment horizontal="right"/>
    </xf>
    <xf numFmtId="0" fontId="0" fillId="0" borderId="5" xfId="0" applyBorder="1"/>
    <xf numFmtId="0" fontId="0" fillId="0" borderId="2" xfId="0" applyBorder="1"/>
    <xf numFmtId="0" fontId="2" fillId="0" borderId="1" xfId="0" applyFont="1" applyBorder="1"/>
    <xf numFmtId="0" fontId="2" fillId="0" borderId="4" xfId="0" applyFont="1" applyBorder="1"/>
    <xf numFmtId="0" fontId="0" fillId="0" borderId="3" xfId="0" applyBorder="1"/>
    <xf numFmtId="0" fontId="0" fillId="0" borderId="9" xfId="0" applyBorder="1"/>
    <xf numFmtId="0" fontId="0" fillId="0" borderId="6" xfId="0" applyBorder="1"/>
    <xf numFmtId="0" fontId="7" fillId="0" borderId="4" xfId="0" applyFont="1" applyBorder="1"/>
    <xf numFmtId="0" fontId="2" fillId="0" borderId="6" xfId="0" applyFont="1" applyBorder="1"/>
    <xf numFmtId="9" fontId="0" fillId="0" borderId="0" xfId="0" applyNumberFormat="1"/>
    <xf numFmtId="0" fontId="0" fillId="0" borderId="7" xfId="0" applyBorder="1"/>
    <xf numFmtId="0" fontId="8" fillId="0" borderId="4" xfId="0" applyFont="1" applyBorder="1"/>
    <xf numFmtId="165" fontId="6" fillId="0" borderId="2" xfId="1" applyNumberFormat="1" applyFont="1" applyBorder="1" applyAlignment="1"/>
    <xf numFmtId="165" fontId="6" fillId="0" borderId="15" xfId="1" applyNumberFormat="1" applyFont="1" applyBorder="1" applyAlignment="1"/>
    <xf numFmtId="165" fontId="0" fillId="0" borderId="5" xfId="1" applyNumberFormat="1" applyFont="1" applyBorder="1"/>
    <xf numFmtId="165" fontId="0" fillId="0" borderId="0" xfId="1" applyNumberFormat="1" applyFont="1" applyBorder="1"/>
    <xf numFmtId="3" fontId="0" fillId="0" borderId="5" xfId="0" applyNumberFormat="1" applyBorder="1"/>
    <xf numFmtId="0" fontId="0" fillId="0" borderId="0" xfId="0"/>
    <xf numFmtId="0" fontId="2" fillId="0" borderId="0" xfId="0" applyFont="1" applyBorder="1" applyAlignment="1"/>
    <xf numFmtId="0" fontId="0" fillId="0" borderId="15" xfId="0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165" fontId="0" fillId="0" borderId="4" xfId="1" applyNumberFormat="1" applyFont="1" applyBorder="1"/>
    <xf numFmtId="165" fontId="0" fillId="0" borderId="8" xfId="1" applyNumberFormat="1" applyFont="1" applyBorder="1"/>
    <xf numFmtId="165" fontId="0" fillId="0" borderId="6" xfId="1" applyNumberFormat="1" applyFont="1" applyBorder="1"/>
    <xf numFmtId="165" fontId="0" fillId="0" borderId="3" xfId="1" applyNumberFormat="1" applyFont="1" applyBorder="1"/>
    <xf numFmtId="165" fontId="0" fillId="0" borderId="0" xfId="0" applyNumberFormat="1"/>
    <xf numFmtId="0" fontId="0" fillId="0" borderId="12" xfId="0" applyBorder="1"/>
    <xf numFmtId="1" fontId="0" fillId="0" borderId="4" xfId="0" applyNumberFormat="1" applyBorder="1"/>
    <xf numFmtId="1" fontId="0" fillId="0" borderId="0" xfId="0" applyNumberFormat="1" applyBorder="1"/>
    <xf numFmtId="1" fontId="0" fillId="0" borderId="8" xfId="0" applyNumberFormat="1" applyBorder="1"/>
    <xf numFmtId="0" fontId="0" fillId="0" borderId="11" xfId="0" applyBorder="1"/>
    <xf numFmtId="2" fontId="0" fillId="0" borderId="0" xfId="0" applyNumberFormat="1" applyBorder="1"/>
    <xf numFmtId="2" fontId="0" fillId="0" borderId="8" xfId="0" applyNumberFormat="1" applyBorder="1"/>
    <xf numFmtId="10" fontId="0" fillId="0" borderId="0" xfId="0" applyNumberFormat="1" applyBorder="1"/>
    <xf numFmtId="165" fontId="0" fillId="0" borderId="1" xfId="1" applyNumberFormat="1" applyFont="1" applyBorder="1"/>
    <xf numFmtId="0" fontId="0" fillId="0" borderId="5" xfId="0" applyFill="1" applyBorder="1"/>
    <xf numFmtId="165" fontId="0" fillId="0" borderId="13" xfId="1" applyNumberFormat="1" applyFont="1" applyBorder="1"/>
    <xf numFmtId="10" fontId="0" fillId="0" borderId="8" xfId="0" applyNumberFormat="1" applyBorder="1"/>
    <xf numFmtId="0" fontId="2" fillId="0" borderId="7" xfId="0" applyFont="1" applyBorder="1"/>
    <xf numFmtId="2" fontId="0" fillId="0" borderId="4" xfId="0" applyNumberFormat="1" applyBorder="1"/>
    <xf numFmtId="10" fontId="0" fillId="0" borderId="4" xfId="2" applyNumberFormat="1" applyFont="1" applyBorder="1"/>
    <xf numFmtId="1" fontId="0" fillId="0" borderId="3" xfId="0" applyNumberFormat="1" applyBorder="1"/>
    <xf numFmtId="1" fontId="0" fillId="0" borderId="15" xfId="0" applyNumberFormat="1" applyBorder="1"/>
    <xf numFmtId="1" fontId="0" fillId="0" borderId="9" xfId="0" applyNumberFormat="1" applyBorder="1"/>
    <xf numFmtId="2" fontId="0" fillId="0" borderId="15" xfId="0" applyNumberFormat="1" applyBorder="1"/>
    <xf numFmtId="0" fontId="12" fillId="0" borderId="6" xfId="0" applyFont="1" applyBorder="1"/>
    <xf numFmtId="0" fontId="2" fillId="0" borderId="12" xfId="0" applyFont="1" applyBorder="1"/>
    <xf numFmtId="0" fontId="3" fillId="0" borderId="0" xfId="0" applyFont="1" applyBorder="1" applyAlignment="1"/>
    <xf numFmtId="165" fontId="0" fillId="0" borderId="11" xfId="1" applyNumberFormat="1" applyFont="1" applyBorder="1"/>
    <xf numFmtId="0" fontId="0" fillId="0" borderId="0" xfId="0" applyBorder="1" applyAlignment="1"/>
    <xf numFmtId="2" fontId="0" fillId="0" borderId="15" xfId="2" applyNumberFormat="1" applyFont="1" applyBorder="1"/>
    <xf numFmtId="2" fontId="0" fillId="0" borderId="4" xfId="2" applyNumberFormat="1" applyFont="1" applyBorder="1"/>
    <xf numFmtId="2" fontId="0" fillId="0" borderId="0" xfId="2" applyNumberFormat="1" applyFont="1" applyBorder="1"/>
    <xf numFmtId="2" fontId="0" fillId="0" borderId="8" xfId="2" applyNumberFormat="1" applyFont="1" applyBorder="1"/>
    <xf numFmtId="0" fontId="0" fillId="0" borderId="1" xfId="0" applyFill="1" applyBorder="1"/>
    <xf numFmtId="2" fontId="0" fillId="0" borderId="0" xfId="0" applyNumberFormat="1"/>
    <xf numFmtId="2" fontId="0" fillId="0" borderId="3" xfId="2" applyNumberFormat="1" applyFont="1" applyBorder="1"/>
    <xf numFmtId="2" fontId="0" fillId="0" borderId="9" xfId="2" applyNumberFormat="1" applyFont="1" applyBorder="1"/>
    <xf numFmtId="2" fontId="0" fillId="0" borderId="13" xfId="0" applyNumberFormat="1" applyBorder="1"/>
    <xf numFmtId="165" fontId="0" fillId="0" borderId="15" xfId="1" applyNumberFormat="1" applyFont="1" applyBorder="1"/>
    <xf numFmtId="0" fontId="10" fillId="0" borderId="0" xfId="0" applyFont="1" applyBorder="1"/>
    <xf numFmtId="3" fontId="0" fillId="0" borderId="0" xfId="0" applyNumberFormat="1" applyBorder="1"/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165" fontId="0" fillId="0" borderId="0" xfId="0" applyNumberFormat="1" applyBorder="1"/>
    <xf numFmtId="0" fontId="2" fillId="0" borderId="6" xfId="0" applyFont="1" applyFill="1" applyBorder="1"/>
    <xf numFmtId="10" fontId="0" fillId="0" borderId="12" xfId="2" applyNumberFormat="1" applyFont="1" applyBorder="1"/>
    <xf numFmtId="10" fontId="0" fillId="0" borderId="1" xfId="2" applyNumberFormat="1" applyFont="1" applyBorder="1"/>
    <xf numFmtId="165" fontId="0" fillId="0" borderId="12" xfId="1" applyNumberFormat="1" applyFont="1" applyBorder="1"/>
    <xf numFmtId="165" fontId="0" fillId="0" borderId="7" xfId="1" applyNumberFormat="1" applyFont="1" applyBorder="1"/>
    <xf numFmtId="0" fontId="12" fillId="0" borderId="12" xfId="0" applyFont="1" applyBorder="1"/>
    <xf numFmtId="0" fontId="12" fillId="0" borderId="7" xfId="0" applyFont="1" applyBorder="1"/>
    <xf numFmtId="0" fontId="12" fillId="0" borderId="1" xfId="0" applyFont="1" applyBorder="1"/>
    <xf numFmtId="0" fontId="2" fillId="0" borderId="0" xfId="0" applyFont="1" applyBorder="1"/>
    <xf numFmtId="0" fontId="2" fillId="0" borderId="5" xfId="0" applyFont="1" applyBorder="1"/>
    <xf numFmtId="165" fontId="2" fillId="0" borderId="5" xfId="1" applyNumberFormat="1" applyFont="1" applyBorder="1"/>
    <xf numFmtId="2" fontId="0" fillId="0" borderId="5" xfId="0" applyNumberFormat="1" applyBorder="1"/>
    <xf numFmtId="2" fontId="0" fillId="0" borderId="2" xfId="0" applyNumberFormat="1" applyBorder="1"/>
    <xf numFmtId="2" fontId="0" fillId="0" borderId="11" xfId="0" applyNumberFormat="1" applyBorder="1"/>
    <xf numFmtId="165" fontId="0" fillId="0" borderId="10" xfId="1" applyNumberFormat="1" applyFont="1" applyBorder="1"/>
    <xf numFmtId="165" fontId="0" fillId="0" borderId="9" xfId="1" applyNumberFormat="1" applyFont="1" applyBorder="1"/>
    <xf numFmtId="165" fontId="0" fillId="0" borderId="14" xfId="1" applyNumberFormat="1" applyFont="1" applyBorder="1"/>
    <xf numFmtId="10" fontId="0" fillId="0" borderId="11" xfId="0" applyNumberFormat="1" applyBorder="1"/>
    <xf numFmtId="10" fontId="0" fillId="0" borderId="2" xfId="2" applyNumberFormat="1" applyFont="1" applyBorder="1"/>
    <xf numFmtId="10" fontId="0" fillId="0" borderId="5" xfId="2" applyNumberFormat="1" applyFont="1" applyBorder="1"/>
    <xf numFmtId="10" fontId="0" fillId="0" borderId="5" xfId="0" applyNumberFormat="1" applyBorder="1"/>
    <xf numFmtId="2" fontId="2" fillId="0" borderId="1" xfId="0" applyNumberFormat="1" applyFont="1" applyBorder="1"/>
    <xf numFmtId="0" fontId="2" fillId="0" borderId="3" xfId="1" applyNumberFormat="1" applyFont="1" applyFill="1" applyBorder="1" applyAlignment="1">
      <alignment horizontal="center"/>
    </xf>
    <xf numFmtId="0" fontId="2" fillId="0" borderId="9" xfId="1" applyNumberFormat="1" applyFont="1" applyFill="1" applyBorder="1" applyAlignment="1">
      <alignment horizontal="center"/>
    </xf>
    <xf numFmtId="9" fontId="0" fillId="0" borderId="1" xfId="2" applyFont="1" applyBorder="1"/>
    <xf numFmtId="0" fontId="2" fillId="0" borderId="2" xfId="0" applyFont="1" applyBorder="1"/>
    <xf numFmtId="0" fontId="2" fillId="0" borderId="15" xfId="0" applyFont="1" applyBorder="1"/>
    <xf numFmtId="0" fontId="0" fillId="0" borderId="8" xfId="0" applyFill="1" applyBorder="1"/>
    <xf numFmtId="0" fontId="2" fillId="0" borderId="0" xfId="0" applyFont="1" applyBorder="1" applyAlignment="1">
      <alignment horizontal="center"/>
    </xf>
    <xf numFmtId="0" fontId="0" fillId="0" borderId="2" xfId="0" applyFill="1" applyBorder="1"/>
    <xf numFmtId="168" fontId="0" fillId="0" borderId="0" xfId="1" applyNumberFormat="1" applyFont="1" applyBorder="1"/>
    <xf numFmtId="0" fontId="0" fillId="0" borderId="6" xfId="0" applyBorder="1" applyAlignment="1"/>
    <xf numFmtId="0" fontId="2" fillId="0" borderId="1" xfId="0" applyFont="1" applyFill="1" applyBorder="1"/>
    <xf numFmtId="2" fontId="2" fillId="0" borderId="6" xfId="0" applyNumberFormat="1" applyFont="1" applyBorder="1"/>
    <xf numFmtId="0" fontId="0" fillId="0" borderId="0" xfId="0" applyFill="1" applyBorder="1"/>
    <xf numFmtId="167" fontId="0" fillId="0" borderId="0" xfId="1" applyNumberFormat="1" applyFont="1" applyBorder="1"/>
    <xf numFmtId="167" fontId="2" fillId="0" borderId="0" xfId="0" applyNumberFormat="1" applyFont="1" applyBorder="1"/>
    <xf numFmtId="0" fontId="7" fillId="0" borderId="0" xfId="0" applyFont="1" applyBorder="1"/>
    <xf numFmtId="167" fontId="0" fillId="0" borderId="0" xfId="0" applyNumberFormat="1" applyBorder="1"/>
    <xf numFmtId="0" fontId="0" fillId="0" borderId="0" xfId="0" applyBorder="1" applyAlignment="1">
      <alignment horizontal="right"/>
    </xf>
    <xf numFmtId="0" fontId="7" fillId="0" borderId="6" xfId="0" applyFont="1" applyBorder="1"/>
    <xf numFmtId="0" fontId="7" fillId="0" borderId="12" xfId="0" applyFont="1" applyBorder="1"/>
    <xf numFmtId="0" fontId="7" fillId="0" borderId="7" xfId="0" applyFont="1" applyBorder="1"/>
    <xf numFmtId="0" fontId="3" fillId="0" borderId="0" xfId="3" applyFont="1" applyBorder="1" applyAlignment="1"/>
    <xf numFmtId="0" fontId="3" fillId="0" borderId="13" xfId="3" applyFont="1" applyBorder="1" applyAlignment="1"/>
    <xf numFmtId="0" fontId="3" fillId="0" borderId="11" xfId="3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" xfId="0" applyFill="1" applyBorder="1"/>
    <xf numFmtId="169" fontId="0" fillId="0" borderId="0" xfId="0" applyNumberFormat="1" applyBorder="1"/>
    <xf numFmtId="169" fontId="1" fillId="0" borderId="0" xfId="1" applyNumberFormat="1" applyFont="1" applyBorder="1"/>
    <xf numFmtId="169" fontId="0" fillId="0" borderId="0" xfId="0" applyNumberFormat="1" applyFill="1" applyBorder="1"/>
    <xf numFmtId="169" fontId="2" fillId="0" borderId="0" xfId="0" applyNumberFormat="1" applyFont="1" applyBorder="1"/>
    <xf numFmtId="169" fontId="2" fillId="0" borderId="0" xfId="1" applyNumberFormat="1" applyFont="1" applyBorder="1"/>
    <xf numFmtId="169" fontId="0" fillId="0" borderId="0" xfId="1" applyNumberFormat="1" applyFont="1" applyBorder="1"/>
    <xf numFmtId="169" fontId="0" fillId="0" borderId="0" xfId="0" applyNumberFormat="1" applyFont="1" applyFill="1" applyBorder="1"/>
    <xf numFmtId="169" fontId="0" fillId="0" borderId="0" xfId="0" applyNumberFormat="1" applyFont="1" applyBorder="1"/>
    <xf numFmtId="165" fontId="3" fillId="0" borderId="5" xfId="1" applyNumberFormat="1" applyFont="1" applyBorder="1" applyAlignment="1">
      <alignment horizontal="right"/>
    </xf>
    <xf numFmtId="0" fontId="3" fillId="0" borderId="10" xfId="3" applyFont="1" applyBorder="1" applyAlignment="1"/>
    <xf numFmtId="170" fontId="0" fillId="0" borderId="5" xfId="0" applyNumberFormat="1" applyBorder="1"/>
    <xf numFmtId="170" fontId="0" fillId="0" borderId="0" xfId="0" applyNumberFormat="1" applyBorder="1"/>
    <xf numFmtId="170" fontId="0" fillId="0" borderId="5" xfId="0" applyNumberFormat="1" applyFill="1" applyBorder="1"/>
    <xf numFmtId="170" fontId="0" fillId="0" borderId="0" xfId="0" applyNumberFormat="1" applyFill="1" applyBorder="1"/>
    <xf numFmtId="0" fontId="3" fillId="0" borderId="2" xfId="3" applyFont="1" applyBorder="1" applyAlignment="1"/>
    <xf numFmtId="0" fontId="2" fillId="0" borderId="11" xfId="0" applyFont="1" applyBorder="1"/>
    <xf numFmtId="170" fontId="2" fillId="0" borderId="1" xfId="0" applyNumberFormat="1" applyFont="1" applyBorder="1"/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70" fontId="2" fillId="0" borderId="12" xfId="0" applyNumberFormat="1" applyFont="1" applyBorder="1"/>
    <xf numFmtId="170" fontId="0" fillId="0" borderId="0" xfId="0" applyNumberFormat="1" applyBorder="1" applyAlignment="1">
      <alignment horizontal="right"/>
    </xf>
    <xf numFmtId="170" fontId="2" fillId="0" borderId="12" xfId="0" applyNumberFormat="1" applyFont="1" applyBorder="1" applyAlignment="1">
      <alignment horizontal="right" vertical="center"/>
    </xf>
    <xf numFmtId="170" fontId="0" fillId="0" borderId="0" xfId="0" applyNumberFormat="1" applyBorder="1" applyAlignment="1">
      <alignment horizontal="right" vertical="center"/>
    </xf>
    <xf numFmtId="170" fontId="0" fillId="0" borderId="4" xfId="0" applyNumberFormat="1" applyFont="1" applyBorder="1"/>
    <xf numFmtId="170" fontId="6" fillId="0" borderId="2" xfId="1" applyNumberFormat="1" applyFont="1" applyBorder="1" applyAlignment="1"/>
    <xf numFmtId="170" fontId="6" fillId="0" borderId="15" xfId="1" applyNumberFormat="1" applyFont="1" applyBorder="1" applyAlignment="1"/>
    <xf numFmtId="170" fontId="13" fillId="0" borderId="4" xfId="0" applyNumberFormat="1" applyFont="1" applyBorder="1"/>
    <xf numFmtId="170" fontId="6" fillId="0" borderId="3" xfId="1" applyNumberFormat="1" applyFont="1" applyBorder="1" applyAlignment="1"/>
    <xf numFmtId="165" fontId="6" fillId="0" borderId="3" xfId="1" applyNumberFormat="1" applyFont="1" applyBorder="1" applyAlignment="1">
      <alignment horizontal="right"/>
    </xf>
    <xf numFmtId="170" fontId="0" fillId="0" borderId="5" xfId="0" applyNumberFormat="1" applyFont="1" applyBorder="1"/>
    <xf numFmtId="170" fontId="13" fillId="0" borderId="5" xfId="0" applyNumberFormat="1" applyFont="1" applyBorder="1"/>
    <xf numFmtId="169" fontId="0" fillId="0" borderId="8" xfId="0" applyNumberFormat="1" applyBorder="1"/>
    <xf numFmtId="169" fontId="2" fillId="0" borderId="15" xfId="0" applyNumberFormat="1" applyFont="1" applyBorder="1"/>
    <xf numFmtId="169" fontId="1" fillId="0" borderId="15" xfId="1" applyNumberFormat="1" applyFont="1" applyBorder="1"/>
    <xf numFmtId="169" fontId="0" fillId="0" borderId="15" xfId="0" applyNumberFormat="1" applyBorder="1"/>
    <xf numFmtId="169" fontId="0" fillId="0" borderId="9" xfId="0" applyNumberFormat="1" applyBorder="1"/>
    <xf numFmtId="169" fontId="2" fillId="0" borderId="13" xfId="0" applyNumberFormat="1" applyFont="1" applyBorder="1"/>
    <xf numFmtId="169" fontId="2" fillId="0" borderId="12" xfId="0" applyNumberFormat="1" applyFont="1" applyBorder="1"/>
    <xf numFmtId="169" fontId="2" fillId="0" borderId="7" xfId="0" applyNumberFormat="1" applyFont="1" applyBorder="1"/>
    <xf numFmtId="169" fontId="2" fillId="0" borderId="12" xfId="1" applyNumberFormat="1" applyFont="1" applyBorder="1"/>
    <xf numFmtId="169" fontId="2" fillId="0" borderId="7" xfId="1" applyNumberFormat="1" applyFont="1" applyBorder="1"/>
    <xf numFmtId="169" fontId="2" fillId="0" borderId="12" xfId="0" applyNumberFormat="1" applyFont="1" applyFill="1" applyBorder="1"/>
    <xf numFmtId="169" fontId="2" fillId="0" borderId="13" xfId="1" applyNumberFormat="1" applyFont="1" applyFill="1" applyBorder="1"/>
    <xf numFmtId="169" fontId="2" fillId="0" borderId="14" xfId="1" applyNumberFormat="1" applyFont="1" applyFill="1" applyBorder="1"/>
    <xf numFmtId="169" fontId="0" fillId="0" borderId="15" xfId="1" applyNumberFormat="1" applyFont="1" applyBorder="1"/>
    <xf numFmtId="0" fontId="0" fillId="0" borderId="11" xfId="0" applyFont="1" applyFill="1" applyBorder="1"/>
    <xf numFmtId="169" fontId="0" fillId="0" borderId="13" xfId="0" applyNumberFormat="1" applyFont="1" applyFill="1" applyBorder="1"/>
    <xf numFmtId="169" fontId="0" fillId="0" borderId="13" xfId="0" applyNumberFormat="1" applyBorder="1"/>
    <xf numFmtId="169" fontId="0" fillId="0" borderId="14" xfId="0" applyNumberFormat="1" applyBorder="1"/>
    <xf numFmtId="169" fontId="2" fillId="0" borderId="12" xfId="1" applyNumberFormat="1" applyFont="1" applyFill="1" applyBorder="1"/>
    <xf numFmtId="169" fontId="2" fillId="0" borderId="7" xfId="1" applyNumberFormat="1" applyFont="1" applyFill="1" applyBorder="1"/>
    <xf numFmtId="0" fontId="2" fillId="0" borderId="2" xfId="0" applyFont="1" applyBorder="1" applyAlignment="1"/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3" xfId="0" applyFont="1" applyBorder="1" applyAlignment="1"/>
    <xf numFmtId="0" fontId="2" fillId="0" borderId="15" xfId="0" applyFont="1" applyBorder="1" applyAlignment="1"/>
    <xf numFmtId="0" fontId="2" fillId="0" borderId="9" xfId="0" applyFont="1" applyBorder="1" applyAlignment="1"/>
    <xf numFmtId="43" fontId="0" fillId="0" borderId="5" xfId="0" applyNumberFormat="1" applyBorder="1"/>
    <xf numFmtId="169" fontId="2" fillId="0" borderId="6" xfId="0" applyNumberFormat="1" applyFont="1" applyBorder="1"/>
    <xf numFmtId="169" fontId="0" fillId="0" borderId="4" xfId="0" applyNumberFormat="1" applyBorder="1"/>
    <xf numFmtId="169" fontId="0" fillId="0" borderId="4" xfId="0" applyNumberFormat="1" applyFill="1" applyBorder="1"/>
    <xf numFmtId="169" fontId="2" fillId="0" borderId="1" xfId="0" applyNumberFormat="1" applyFont="1" applyBorder="1"/>
    <xf numFmtId="171" fontId="2" fillId="0" borderId="6" xfId="0" applyNumberFormat="1" applyFont="1" applyBorder="1"/>
    <xf numFmtId="0" fontId="0" fillId="0" borderId="3" xfId="0" applyFont="1" applyFill="1" applyBorder="1"/>
    <xf numFmtId="169" fontId="0" fillId="0" borderId="3" xfId="0" applyNumberFormat="1" applyFont="1" applyFill="1" applyBorder="1"/>
    <xf numFmtId="171" fontId="2" fillId="0" borderId="12" xfId="0" applyNumberFormat="1" applyFont="1" applyBorder="1"/>
    <xf numFmtId="169" fontId="0" fillId="0" borderId="3" xfId="0" applyNumberFormat="1" applyBorder="1"/>
    <xf numFmtId="169" fontId="0" fillId="0" borderId="0" xfId="0" applyNumberFormat="1" applyBorder="1" applyAlignment="1">
      <alignment horizontal="right"/>
    </xf>
    <xf numFmtId="171" fontId="2" fillId="0" borderId="12" xfId="0" applyNumberFormat="1" applyFont="1" applyBorder="1" applyAlignment="1">
      <alignment horizontal="left"/>
    </xf>
    <xf numFmtId="169" fontId="0" fillId="0" borderId="8" xfId="0" applyNumberFormat="1" applyBorder="1" applyAlignment="1">
      <alignment horizontal="right"/>
    </xf>
    <xf numFmtId="171" fontId="2" fillId="0" borderId="7" xfId="0" applyNumberFormat="1" applyFont="1" applyBorder="1" applyAlignment="1">
      <alignment horizontal="left"/>
    </xf>
    <xf numFmtId="169" fontId="0" fillId="0" borderId="15" xfId="0" applyNumberFormat="1" applyFill="1" applyBorder="1" applyAlignment="1">
      <alignment wrapText="1"/>
    </xf>
    <xf numFmtId="169" fontId="7" fillId="0" borderId="1" xfId="0" applyNumberFormat="1" applyFont="1" applyBorder="1" applyAlignment="1">
      <alignment horizontal="left"/>
    </xf>
    <xf numFmtId="171" fontId="2" fillId="0" borderId="1" xfId="0" applyNumberFormat="1" applyFont="1" applyBorder="1"/>
    <xf numFmtId="171" fontId="2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Border="1"/>
    <xf numFmtId="0" fontId="0" fillId="0" borderId="5" xfId="0" applyFill="1" applyBorder="1" applyAlignment="1">
      <alignment horizontal="right"/>
    </xf>
    <xf numFmtId="169" fontId="2" fillId="0" borderId="12" xfId="0" applyNumberFormat="1" applyFont="1" applyBorder="1" applyAlignment="1">
      <alignment horizontal="left"/>
    </xf>
    <xf numFmtId="169" fontId="2" fillId="0" borderId="7" xfId="0" applyNumberFormat="1" applyFont="1" applyBorder="1" applyAlignment="1">
      <alignment horizontal="left"/>
    </xf>
    <xf numFmtId="171" fontId="2" fillId="0" borderId="6" xfId="0" applyNumberFormat="1" applyFont="1" applyBorder="1" applyAlignment="1">
      <alignment horizontal="left"/>
    </xf>
    <xf numFmtId="0" fontId="0" fillId="0" borderId="11" xfId="0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0" fillId="0" borderId="14" xfId="0" applyNumberFormat="1" applyBorder="1" applyAlignment="1">
      <alignment horizontal="right"/>
    </xf>
    <xf numFmtId="0" fontId="0" fillId="0" borderId="2" xfId="0" applyFont="1" applyFill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0" fillId="0" borderId="0" xfId="2" applyNumberFormat="1" applyFont="1" applyBorder="1"/>
    <xf numFmtId="2" fontId="0" fillId="0" borderId="10" xfId="0" applyNumberFormat="1" applyBorder="1"/>
    <xf numFmtId="170" fontId="0" fillId="0" borderId="4" xfId="0" applyNumberFormat="1" applyBorder="1"/>
    <xf numFmtId="172" fontId="0" fillId="0" borderId="0" xfId="0" applyNumberFormat="1" applyBorder="1"/>
    <xf numFmtId="172" fontId="0" fillId="0" borderId="4" xfId="0" applyNumberFormat="1" applyBorder="1"/>
    <xf numFmtId="172" fontId="0" fillId="0" borderId="8" xfId="0" applyNumberFormat="1" applyBorder="1"/>
    <xf numFmtId="2" fontId="0" fillId="0" borderId="5" xfId="2" applyNumberFormat="1" applyFont="1" applyBorder="1"/>
    <xf numFmtId="2" fontId="0" fillId="0" borderId="14" xfId="0" applyNumberFormat="1" applyBorder="1"/>
    <xf numFmtId="0" fontId="7" fillId="0" borderId="5" xfId="0" applyFont="1" applyFill="1" applyBorder="1"/>
    <xf numFmtId="0" fontId="7" fillId="0" borderId="11" xfId="0" applyFont="1" applyFill="1" applyBorder="1"/>
    <xf numFmtId="0" fontId="12" fillId="0" borderId="1" xfId="0" applyFont="1" applyFill="1" applyBorder="1"/>
    <xf numFmtId="10" fontId="0" fillId="0" borderId="8" xfId="2" applyNumberFormat="1" applyFont="1" applyBorder="1"/>
    <xf numFmtId="10" fontId="0" fillId="0" borderId="11" xfId="2" applyNumberFormat="1" applyFont="1" applyBorder="1"/>
    <xf numFmtId="10" fontId="0" fillId="0" borderId="13" xfId="2" applyNumberFormat="1" applyFont="1" applyBorder="1"/>
    <xf numFmtId="10" fontId="0" fillId="0" borderId="14" xfId="2" applyNumberFormat="1" applyFont="1" applyBorder="1"/>
    <xf numFmtId="2" fontId="0" fillId="0" borderId="11" xfId="2" applyNumberFormat="1" applyFont="1" applyBorder="1"/>
    <xf numFmtId="2" fontId="0" fillId="0" borderId="13" xfId="2" applyNumberFormat="1" applyFont="1" applyBorder="1"/>
    <xf numFmtId="2" fontId="0" fillId="0" borderId="14" xfId="2" applyNumberFormat="1" applyFont="1" applyBorder="1"/>
    <xf numFmtId="2" fontId="0" fillId="0" borderId="1" xfId="2" applyNumberFormat="1" applyFont="1" applyBorder="1"/>
    <xf numFmtId="0" fontId="2" fillId="0" borderId="0" xfId="0" applyFont="1" applyFill="1" applyBorder="1"/>
    <xf numFmtId="2" fontId="2" fillId="0" borderId="0" xfId="0" applyNumberFormat="1" applyFont="1" applyBorder="1"/>
    <xf numFmtId="169" fontId="0" fillId="0" borderId="12" xfId="0" applyNumberFormat="1" applyFont="1" applyBorder="1"/>
    <xf numFmtId="169" fontId="0" fillId="0" borderId="1" xfId="0" applyNumberFormat="1" applyBorder="1"/>
    <xf numFmtId="169" fontId="0" fillId="0" borderId="4" xfId="0" applyNumberFormat="1" applyBorder="1" applyAlignment="1">
      <alignment horizontal="right"/>
    </xf>
    <xf numFmtId="169" fontId="12" fillId="0" borderId="1" xfId="0" applyNumberFormat="1" applyFont="1" applyBorder="1" applyAlignment="1">
      <alignment horizontal="left"/>
    </xf>
    <xf numFmtId="169" fontId="12" fillId="0" borderId="7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69" fontId="0" fillId="0" borderId="10" xfId="0" applyNumberFormat="1" applyBorder="1"/>
    <xf numFmtId="169" fontId="0" fillId="0" borderId="3" xfId="0" applyNumberFormat="1" applyFill="1" applyBorder="1" applyAlignment="1">
      <alignment wrapText="1"/>
    </xf>
    <xf numFmtId="169" fontId="12" fillId="0" borderId="12" xfId="0" applyNumberFormat="1" applyFont="1" applyBorder="1" applyAlignment="1">
      <alignment horizontal="left"/>
    </xf>
    <xf numFmtId="172" fontId="2" fillId="0" borderId="1" xfId="0" applyNumberFormat="1" applyFont="1" applyBorder="1"/>
    <xf numFmtId="169" fontId="0" fillId="0" borderId="10" xfId="0" applyNumberFormat="1" applyBorder="1" applyAlignment="1">
      <alignment horizontal="right"/>
    </xf>
    <xf numFmtId="0" fontId="0" fillId="0" borderId="2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2" xfId="0" applyFont="1" applyFill="1" applyBorder="1"/>
    <xf numFmtId="0" fontId="0" fillId="0" borderId="5" xfId="0" applyFill="1" applyBorder="1" applyAlignment="1">
      <alignment horizontal="right" wrapText="1"/>
    </xf>
    <xf numFmtId="0" fontId="0" fillId="0" borderId="11" xfId="0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2" fillId="2" borderId="6" xfId="0" applyFont="1" applyFill="1" applyBorder="1"/>
    <xf numFmtId="0" fontId="0" fillId="2" borderId="12" xfId="0" applyFill="1" applyBorder="1"/>
    <xf numFmtId="170" fontId="0" fillId="2" borderId="6" xfId="0" applyNumberFormat="1" applyFill="1" applyBorder="1"/>
    <xf numFmtId="170" fontId="0" fillId="2" borderId="12" xfId="0" applyNumberFormat="1" applyFill="1" applyBorder="1"/>
    <xf numFmtId="43" fontId="0" fillId="2" borderId="6" xfId="0" applyNumberFormat="1" applyFill="1" applyBorder="1"/>
    <xf numFmtId="43" fontId="0" fillId="2" borderId="12" xfId="0" applyNumberFormat="1" applyFill="1" applyBorder="1"/>
    <xf numFmtId="43" fontId="0" fillId="2" borderId="7" xfId="0" applyNumberFormat="1" applyFill="1" applyBorder="1"/>
    <xf numFmtId="0" fontId="0" fillId="2" borderId="6" xfId="0" applyFill="1" applyBorder="1"/>
    <xf numFmtId="169" fontId="0" fillId="0" borderId="3" xfId="0" applyNumberFormat="1" applyFill="1" applyBorder="1"/>
    <xf numFmtId="169" fontId="0" fillId="0" borderId="4" xfId="0" applyNumberFormat="1" applyFill="1" applyBorder="1" applyAlignment="1">
      <alignment wrapText="1"/>
    </xf>
    <xf numFmtId="169" fontId="2" fillId="0" borderId="6" xfId="0" applyNumberFormat="1" applyFont="1" applyFill="1" applyBorder="1"/>
    <xf numFmtId="169" fontId="2" fillId="0" borderId="6" xfId="1" applyNumberFormat="1" applyFont="1" applyBorder="1"/>
    <xf numFmtId="169" fontId="0" fillId="0" borderId="6" xfId="0" applyNumberFormat="1" applyFont="1" applyBorder="1"/>
    <xf numFmtId="169" fontId="0" fillId="0" borderId="7" xfId="0" applyNumberFormat="1" applyFont="1" applyBorder="1"/>
    <xf numFmtId="169" fontId="2" fillId="0" borderId="10" xfId="1" applyNumberFormat="1" applyFont="1" applyFill="1" applyBorder="1"/>
    <xf numFmtId="169" fontId="2" fillId="0" borderId="6" xfId="1" applyNumberFormat="1" applyFont="1" applyFill="1" applyBorder="1"/>
    <xf numFmtId="169" fontId="12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69" fontId="0" fillId="0" borderId="6" xfId="0" applyNumberFormat="1" applyBorder="1"/>
    <xf numFmtId="172" fontId="2" fillId="0" borderId="6" xfId="0" applyNumberFormat="1" applyFont="1" applyBorder="1"/>
    <xf numFmtId="169" fontId="2" fillId="0" borderId="6" xfId="0" applyNumberFormat="1" applyFont="1" applyBorder="1" applyAlignment="1">
      <alignment horizontal="left"/>
    </xf>
    <xf numFmtId="170" fontId="3" fillId="0" borderId="4" xfId="1" applyNumberFormat="1" applyFont="1" applyBorder="1" applyAlignment="1">
      <alignment horizontal="right"/>
    </xf>
    <xf numFmtId="170" fontId="3" fillId="0" borderId="5" xfId="1" applyNumberFormat="1" applyFont="1" applyBorder="1" applyAlignment="1">
      <alignment horizontal="right"/>
    </xf>
    <xf numFmtId="170" fontId="2" fillId="0" borderId="6" xfId="0" applyNumberFormat="1" applyFont="1" applyBorder="1"/>
    <xf numFmtId="170" fontId="6" fillId="0" borderId="4" xfId="1" applyNumberFormat="1" applyFont="1" applyBorder="1" applyAlignment="1">
      <alignment horizontal="right"/>
    </xf>
    <xf numFmtId="170" fontId="6" fillId="0" borderId="2" xfId="1" applyNumberFormat="1" applyFont="1" applyBorder="1" applyAlignment="1">
      <alignment horizontal="right"/>
    </xf>
    <xf numFmtId="170" fontId="6" fillId="0" borderId="5" xfId="1" applyNumberFormat="1" applyFont="1" applyBorder="1" applyAlignment="1">
      <alignment horizontal="right"/>
    </xf>
    <xf numFmtId="170" fontId="0" fillId="0" borderId="11" xfId="0" applyNumberFormat="1" applyBorder="1"/>
    <xf numFmtId="170" fontId="6" fillId="0" borderId="15" xfId="1" applyNumberFormat="1" applyFont="1" applyBorder="1" applyAlignment="1">
      <alignment horizontal="right"/>
    </xf>
    <xf numFmtId="170" fontId="0" fillId="0" borderId="2" xfId="1" applyNumberFormat="1" applyFont="1" applyBorder="1"/>
    <xf numFmtId="2" fontId="0" fillId="0" borderId="2" xfId="2" applyNumberFormat="1" applyFont="1" applyBorder="1"/>
    <xf numFmtId="2" fontId="0" fillId="0" borderId="10" xfId="2" applyNumberFormat="1" applyFont="1" applyBorder="1"/>
    <xf numFmtId="173" fontId="0" fillId="0" borderId="0" xfId="0" applyNumberFormat="1" applyBorder="1"/>
    <xf numFmtId="173" fontId="0" fillId="0" borderId="5" xfId="0" applyNumberFormat="1" applyBorder="1"/>
    <xf numFmtId="2" fontId="1" fillId="0" borderId="11" xfId="2" applyNumberFormat="1" applyFont="1" applyBorder="1"/>
    <xf numFmtId="173" fontId="0" fillId="0" borderId="11" xfId="0" applyNumberFormat="1" applyBorder="1"/>
    <xf numFmtId="172" fontId="0" fillId="0" borderId="15" xfId="0" applyNumberFormat="1" applyBorder="1"/>
    <xf numFmtId="169" fontId="1" fillId="0" borderId="0" xfId="1" applyNumberFormat="1" applyFont="1" applyFill="1" applyBorder="1"/>
    <xf numFmtId="169" fontId="0" fillId="0" borderId="15" xfId="0" applyNumberFormat="1" applyFill="1" applyBorder="1"/>
    <xf numFmtId="169" fontId="1" fillId="0" borderId="15" xfId="1" applyNumberFormat="1" applyFont="1" applyFill="1" applyBorder="1"/>
    <xf numFmtId="169" fontId="0" fillId="0" borderId="15" xfId="1" applyNumberFormat="1" applyFont="1" applyFill="1" applyBorder="1"/>
    <xf numFmtId="169" fontId="0" fillId="0" borderId="9" xfId="0" applyNumberFormat="1" applyFill="1" applyBorder="1"/>
    <xf numFmtId="169" fontId="0" fillId="0" borderId="8" xfId="0" applyNumberFormat="1" applyFill="1" applyBorder="1"/>
    <xf numFmtId="10" fontId="0" fillId="0" borderId="10" xfId="2" applyNumberFormat="1" applyFont="1" applyBorder="1"/>
    <xf numFmtId="0" fontId="12" fillId="0" borderId="3" xfId="0" applyFont="1" applyBorder="1"/>
    <xf numFmtId="0" fontId="12" fillId="0" borderId="15" xfId="0" applyFont="1" applyBorder="1"/>
    <xf numFmtId="0" fontId="12" fillId="0" borderId="9" xfId="0" applyFont="1" applyBorder="1"/>
    <xf numFmtId="0" fontId="0" fillId="0" borderId="11" xfId="0" applyBorder="1" applyAlignment="1">
      <alignment horizontal="right" wrapText="1"/>
    </xf>
    <xf numFmtId="0" fontId="2" fillId="0" borderId="3" xfId="0" applyFont="1" applyBorder="1"/>
    <xf numFmtId="10" fontId="0" fillId="0" borderId="3" xfId="2" applyNumberFormat="1" applyFont="1" applyFill="1" applyBorder="1"/>
    <xf numFmtId="10" fontId="0" fillId="0" borderId="15" xfId="2" applyNumberFormat="1" applyFont="1" applyFill="1" applyBorder="1"/>
    <xf numFmtId="10" fontId="0" fillId="0" borderId="9" xfId="2" applyNumberFormat="1" applyFont="1" applyFill="1" applyBorder="1"/>
    <xf numFmtId="0" fontId="2" fillId="3" borderId="1" xfId="0" applyFont="1" applyFill="1" applyBorder="1"/>
    <xf numFmtId="0" fontId="0" fillId="3" borderId="6" xfId="0" applyFill="1" applyBorder="1"/>
    <xf numFmtId="0" fontId="0" fillId="3" borderId="12" xfId="0" applyFill="1" applyBorder="1"/>
    <xf numFmtId="0" fontId="0" fillId="3" borderId="7" xfId="0" applyFill="1" applyBorder="1"/>
    <xf numFmtId="9" fontId="2" fillId="0" borderId="1" xfId="2" applyFont="1" applyBorder="1"/>
    <xf numFmtId="9" fontId="2" fillId="0" borderId="12" xfId="2" applyFont="1" applyBorder="1"/>
    <xf numFmtId="0" fontId="0" fillId="2" borderId="1" xfId="0" applyFill="1" applyBorder="1"/>
    <xf numFmtId="2" fontId="0" fillId="2" borderId="12" xfId="0" applyNumberFormat="1" applyFill="1" applyBorder="1"/>
    <xf numFmtId="2" fontId="2" fillId="2" borderId="1" xfId="0" applyNumberFormat="1" applyFont="1" applyFill="1" applyBorder="1"/>
    <xf numFmtId="2" fontId="2" fillId="2" borderId="12" xfId="0" applyNumberFormat="1" applyFont="1" applyFill="1" applyBorder="1"/>
    <xf numFmtId="0" fontId="2" fillId="2" borderId="1" xfId="0" applyFont="1" applyFill="1" applyBorder="1"/>
    <xf numFmtId="0" fontId="0" fillId="0" borderId="1" xfId="0" applyFont="1" applyBorder="1"/>
    <xf numFmtId="165" fontId="2" fillId="2" borderId="12" xfId="1" applyNumberFormat="1" applyFont="1" applyFill="1" applyBorder="1"/>
    <xf numFmtId="165" fontId="2" fillId="2" borderId="7" xfId="1" applyNumberFormat="1" applyFont="1" applyFill="1" applyBorder="1"/>
    <xf numFmtId="0" fontId="0" fillId="5" borderId="1" xfId="0" applyFill="1" applyBorder="1" applyAlignment="1">
      <alignment horizontal="right"/>
    </xf>
    <xf numFmtId="0" fontId="2" fillId="5" borderId="1" xfId="0" applyFont="1" applyFill="1" applyBorder="1"/>
    <xf numFmtId="0" fontId="2" fillId="5" borderId="12" xfId="0" applyFont="1" applyFill="1" applyBorder="1"/>
    <xf numFmtId="0" fontId="2" fillId="5" borderId="7" xfId="0" applyFont="1" applyFill="1" applyBorder="1"/>
    <xf numFmtId="0" fontId="0" fillId="5" borderId="1" xfId="0" applyFill="1" applyBorder="1" applyAlignment="1">
      <alignment horizontal="center" vertical="center"/>
    </xf>
    <xf numFmtId="0" fontId="0" fillId="6" borderId="6" xfId="0" applyFill="1" applyBorder="1"/>
    <xf numFmtId="10" fontId="0" fillId="6" borderId="1" xfId="2" applyNumberFormat="1" applyFont="1" applyFill="1" applyBorder="1"/>
    <xf numFmtId="10" fontId="0" fillId="6" borderId="12" xfId="2" applyNumberFormat="1" applyFont="1" applyFill="1" applyBorder="1"/>
    <xf numFmtId="10" fontId="0" fillId="6" borderId="7" xfId="2" applyNumberFormat="1" applyFont="1" applyFill="1" applyBorder="1"/>
    <xf numFmtId="0" fontId="0" fillId="7" borderId="6" xfId="0" applyFill="1" applyBorder="1"/>
    <xf numFmtId="10" fontId="0" fillId="7" borderId="1" xfId="2" applyNumberFormat="1" applyFont="1" applyFill="1" applyBorder="1"/>
    <xf numFmtId="10" fontId="0" fillId="7" borderId="12" xfId="2" applyNumberFormat="1" applyFont="1" applyFill="1" applyBorder="1"/>
    <xf numFmtId="10" fontId="0" fillId="7" borderId="7" xfId="2" applyNumberFormat="1" applyFont="1" applyFill="1" applyBorder="1"/>
    <xf numFmtId="10" fontId="0" fillId="0" borderId="15" xfId="2" applyNumberFormat="1" applyFont="1" applyBorder="1"/>
    <xf numFmtId="10" fontId="0" fillId="0" borderId="9" xfId="2" applyNumberFormat="1" applyFont="1" applyBorder="1"/>
    <xf numFmtId="2" fontId="0" fillId="6" borderId="1" xfId="0" applyNumberFormat="1" applyFill="1" applyBorder="1"/>
    <xf numFmtId="2" fontId="0" fillId="6" borderId="12" xfId="0" applyNumberFormat="1" applyFill="1" applyBorder="1"/>
    <xf numFmtId="2" fontId="0" fillId="6" borderId="7" xfId="0" applyNumberFormat="1" applyFill="1" applyBorder="1"/>
    <xf numFmtId="2" fontId="0" fillId="7" borderId="1" xfId="0" applyNumberFormat="1" applyFill="1" applyBorder="1"/>
    <xf numFmtId="2" fontId="0" fillId="7" borderId="12" xfId="0" applyNumberFormat="1" applyFill="1" applyBorder="1"/>
    <xf numFmtId="2" fontId="0" fillId="7" borderId="7" xfId="0" applyNumberFormat="1" applyFill="1" applyBorder="1"/>
    <xf numFmtId="2" fontId="0" fillId="0" borderId="9" xfId="0" applyNumberFormat="1" applyBorder="1"/>
    <xf numFmtId="0" fontId="2" fillId="8" borderId="3" xfId="0" applyFont="1" applyFill="1" applyBorder="1"/>
    <xf numFmtId="0" fontId="2" fillId="8" borderId="6" xfId="0" applyFont="1" applyFill="1" applyBorder="1"/>
    <xf numFmtId="0" fontId="2" fillId="8" borderId="1" xfId="0" applyFont="1" applyFill="1" applyBorder="1"/>
    <xf numFmtId="0" fontId="2" fillId="8" borderId="12" xfId="0" applyFont="1" applyFill="1" applyBorder="1"/>
    <xf numFmtId="10" fontId="0" fillId="0" borderId="6" xfId="2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2" fillId="9" borderId="1" xfId="0" applyFont="1" applyFill="1" applyBorder="1"/>
    <xf numFmtId="10" fontId="2" fillId="9" borderId="1" xfId="2" applyNumberFormat="1" applyFont="1" applyFill="1" applyBorder="1"/>
    <xf numFmtId="0" fontId="2" fillId="10" borderId="2" xfId="0" applyFont="1" applyFill="1" applyBorder="1"/>
    <xf numFmtId="10" fontId="2" fillId="10" borderId="4" xfId="2" applyNumberFormat="1" applyFont="1" applyFill="1" applyBorder="1"/>
    <xf numFmtId="10" fontId="2" fillId="10" borderId="1" xfId="2" applyNumberFormat="1" applyFont="1" applyFill="1" applyBorder="1"/>
    <xf numFmtId="10" fontId="0" fillId="0" borderId="0" xfId="2" applyNumberFormat="1" applyFont="1"/>
    <xf numFmtId="10" fontId="0" fillId="0" borderId="6" xfId="0" applyNumberFormat="1" applyBorder="1"/>
    <xf numFmtId="10" fontId="0" fillId="0" borderId="1" xfId="0" applyNumberFormat="1" applyBorder="1"/>
    <xf numFmtId="10" fontId="0" fillId="0" borderId="12" xfId="0" applyNumberFormat="1" applyBorder="1"/>
    <xf numFmtId="10" fontId="0" fillId="0" borderId="0" xfId="2" applyNumberFormat="1" applyFont="1" applyFill="1" applyBorder="1"/>
    <xf numFmtId="2" fontId="0" fillId="5" borderId="1" xfId="0" applyNumberFormat="1" applyFill="1" applyBorder="1"/>
    <xf numFmtId="0" fontId="0" fillId="5" borderId="1" xfId="0" applyFill="1" applyBorder="1"/>
    <xf numFmtId="0" fontId="2" fillId="3" borderId="1" xfId="0" applyFont="1" applyFill="1" applyBorder="1" applyAlignment="1">
      <alignment vertical="center"/>
    </xf>
    <xf numFmtId="0" fontId="2" fillId="12" borderId="2" xfId="0" applyFont="1" applyFill="1" applyBorder="1"/>
    <xf numFmtId="174" fontId="0" fillId="7" borderId="2" xfId="0" applyNumberFormat="1" applyFill="1" applyBorder="1"/>
    <xf numFmtId="2" fontId="0" fillId="7" borderId="2" xfId="0" applyNumberFormat="1" applyFill="1" applyBorder="1"/>
    <xf numFmtId="0" fontId="0" fillId="7" borderId="2" xfId="0" applyFill="1" applyBorder="1"/>
    <xf numFmtId="175" fontId="0" fillId="0" borderId="2" xfId="2" applyNumberFormat="1" applyFont="1" applyBorder="1" applyAlignment="1">
      <alignment vertical="center"/>
    </xf>
    <xf numFmtId="175" fontId="0" fillId="3" borderId="4" xfId="2" applyNumberFormat="1" applyFont="1" applyFill="1" applyBorder="1" applyAlignment="1">
      <alignment vertical="center"/>
    </xf>
    <xf numFmtId="2" fontId="0" fillId="12" borderId="2" xfId="0" applyNumberFormat="1" applyFill="1" applyBorder="1"/>
    <xf numFmtId="174" fontId="0" fillId="7" borderId="5" xfId="0" applyNumberFormat="1" applyFill="1" applyBorder="1"/>
    <xf numFmtId="2" fontId="0" fillId="7" borderId="5" xfId="0" applyNumberFormat="1" applyFill="1" applyBorder="1"/>
    <xf numFmtId="10" fontId="0" fillId="7" borderId="5" xfId="2" applyNumberFormat="1" applyFont="1" applyFill="1" applyBorder="1"/>
    <xf numFmtId="175" fontId="0" fillId="0" borderId="5" xfId="2" applyNumberFormat="1" applyFont="1" applyBorder="1" applyAlignment="1">
      <alignment vertical="center"/>
    </xf>
    <xf numFmtId="2" fontId="0" fillId="12" borderId="5" xfId="0" applyNumberFormat="1" applyFill="1" applyBorder="1"/>
    <xf numFmtId="175" fontId="0" fillId="0" borderId="11" xfId="2" applyNumberFormat="1" applyFont="1" applyBorder="1" applyAlignment="1">
      <alignment vertical="center"/>
    </xf>
    <xf numFmtId="175" fontId="0" fillId="3" borderId="10" xfId="2" applyNumberFormat="1" applyFont="1" applyFill="1" applyBorder="1" applyAlignment="1">
      <alignment vertical="center"/>
    </xf>
    <xf numFmtId="2" fontId="0" fillId="12" borderId="11" xfId="0" applyNumberFormat="1" applyFill="1" applyBorder="1"/>
    <xf numFmtId="174" fontId="0" fillId="7" borderId="11" xfId="0" applyNumberFormat="1" applyFill="1" applyBorder="1"/>
    <xf numFmtId="2" fontId="0" fillId="7" borderId="11" xfId="0" applyNumberFormat="1" applyFill="1" applyBorder="1"/>
    <xf numFmtId="10" fontId="0" fillId="7" borderId="11" xfId="2" applyNumberFormat="1" applyFont="1" applyFill="1" applyBorder="1"/>
    <xf numFmtId="174" fontId="0" fillId="6" borderId="2" xfId="0" applyNumberFormat="1" applyFill="1" applyBorder="1"/>
    <xf numFmtId="2" fontId="0" fillId="6" borderId="2" xfId="0" applyNumberFormat="1" applyFill="1" applyBorder="1"/>
    <xf numFmtId="10" fontId="0" fillId="6" borderId="2" xfId="2" applyNumberFormat="1" applyFont="1" applyFill="1" applyBorder="1"/>
    <xf numFmtId="174" fontId="0" fillId="6" borderId="5" xfId="0" applyNumberFormat="1" applyFill="1" applyBorder="1"/>
    <xf numFmtId="2" fontId="0" fillId="6" borderId="5" xfId="0" applyNumberFormat="1" applyFill="1" applyBorder="1"/>
    <xf numFmtId="10" fontId="0" fillId="6" borderId="5" xfId="2" applyNumberFormat="1" applyFont="1" applyFill="1" applyBorder="1"/>
    <xf numFmtId="174" fontId="0" fillId="6" borderId="11" xfId="0" applyNumberFormat="1" applyFill="1" applyBorder="1"/>
    <xf numFmtId="2" fontId="0" fillId="6" borderId="11" xfId="0" applyNumberFormat="1" applyFill="1" applyBorder="1"/>
    <xf numFmtId="10" fontId="0" fillId="6" borderId="11" xfId="2" applyNumberFormat="1" applyFont="1" applyFill="1" applyBorder="1"/>
    <xf numFmtId="174" fontId="0" fillId="13" borderId="2" xfId="0" applyNumberFormat="1" applyFill="1" applyBorder="1"/>
    <xf numFmtId="2" fontId="0" fillId="13" borderId="2" xfId="0" applyNumberFormat="1" applyFill="1" applyBorder="1"/>
    <xf numFmtId="10" fontId="0" fillId="13" borderId="2" xfId="2" applyNumberFormat="1" applyFont="1" applyFill="1" applyBorder="1"/>
    <xf numFmtId="174" fontId="0" fillId="13" borderId="5" xfId="0" applyNumberFormat="1" applyFill="1" applyBorder="1"/>
    <xf numFmtId="2" fontId="0" fillId="13" borderId="5" xfId="0" applyNumberFormat="1" applyFill="1" applyBorder="1"/>
    <xf numFmtId="10" fontId="0" fillId="13" borderId="5" xfId="2" applyNumberFormat="1" applyFont="1" applyFill="1" applyBorder="1"/>
    <xf numFmtId="174" fontId="0" fillId="13" borderId="11" xfId="0" applyNumberFormat="1" applyFill="1" applyBorder="1"/>
    <xf numFmtId="2" fontId="0" fillId="13" borderId="11" xfId="0" applyNumberFormat="1" applyFill="1" applyBorder="1"/>
    <xf numFmtId="10" fontId="0" fillId="13" borderId="11" xfId="2" applyNumberFormat="1" applyFont="1" applyFill="1" applyBorder="1"/>
    <xf numFmtId="174" fontId="0" fillId="4" borderId="2" xfId="0" applyNumberFormat="1" applyFill="1" applyBorder="1"/>
    <xf numFmtId="2" fontId="0" fillId="4" borderId="2" xfId="0" applyNumberFormat="1" applyFill="1" applyBorder="1"/>
    <xf numFmtId="10" fontId="0" fillId="4" borderId="2" xfId="2" applyNumberFormat="1" applyFont="1" applyFill="1" applyBorder="1"/>
    <xf numFmtId="174" fontId="0" fillId="4" borderId="5" xfId="0" applyNumberFormat="1" applyFill="1" applyBorder="1"/>
    <xf numFmtId="2" fontId="0" fillId="4" borderId="5" xfId="0" applyNumberFormat="1" applyFill="1" applyBorder="1"/>
    <xf numFmtId="10" fontId="0" fillId="4" borderId="5" xfId="2" applyNumberFormat="1" applyFont="1" applyFill="1" applyBorder="1"/>
    <xf numFmtId="174" fontId="0" fillId="4" borderId="11" xfId="0" applyNumberFormat="1" applyFill="1" applyBorder="1"/>
    <xf numFmtId="2" fontId="0" fillId="4" borderId="11" xfId="0" applyNumberFormat="1" applyFill="1" applyBorder="1"/>
    <xf numFmtId="10" fontId="0" fillId="4" borderId="11" xfId="2" applyNumberFormat="1" applyFont="1" applyFill="1" applyBorder="1"/>
    <xf numFmtId="174" fontId="0" fillId="14" borderId="2" xfId="0" applyNumberFormat="1" applyFill="1" applyBorder="1"/>
    <xf numFmtId="2" fontId="0" fillId="14" borderId="2" xfId="0" applyNumberFormat="1" applyFill="1" applyBorder="1"/>
    <xf numFmtId="10" fontId="0" fillId="14" borderId="2" xfId="2" applyNumberFormat="1" applyFont="1" applyFill="1" applyBorder="1"/>
    <xf numFmtId="174" fontId="0" fillId="14" borderId="5" xfId="0" applyNumberFormat="1" applyFill="1" applyBorder="1"/>
    <xf numFmtId="2" fontId="0" fillId="14" borderId="5" xfId="0" applyNumberFormat="1" applyFill="1" applyBorder="1"/>
    <xf numFmtId="10" fontId="0" fillId="14" borderId="5" xfId="2" applyNumberFormat="1" applyFont="1" applyFill="1" applyBorder="1"/>
    <xf numFmtId="174" fontId="0" fillId="14" borderId="11" xfId="0" applyNumberFormat="1" applyFill="1" applyBorder="1"/>
    <xf numFmtId="2" fontId="0" fillId="14" borderId="11" xfId="0" applyNumberFormat="1" applyFill="1" applyBorder="1"/>
    <xf numFmtId="10" fontId="0" fillId="14" borderId="11" xfId="2" applyNumberFormat="1" applyFont="1" applyFill="1" applyBorder="1"/>
    <xf numFmtId="0" fontId="0" fillId="0" borderId="0" xfId="0" applyFont="1" applyFill="1" applyBorder="1"/>
    <xf numFmtId="0" fontId="0" fillId="0" borderId="9" xfId="0" applyFill="1" applyBorder="1"/>
    <xf numFmtId="170" fontId="0" fillId="0" borderId="8" xfId="0" applyNumberFormat="1" applyFill="1" applyBorder="1"/>
    <xf numFmtId="170" fontId="0" fillId="0" borderId="4" xfId="0" applyNumberFormat="1" applyFill="1" applyBorder="1"/>
    <xf numFmtId="165" fontId="0" fillId="0" borderId="0" xfId="0" applyNumberFormat="1" applyFill="1" applyBorder="1"/>
    <xf numFmtId="165" fontId="0" fillId="0" borderId="8" xfId="0" applyNumberFormat="1" applyFill="1" applyBorder="1"/>
    <xf numFmtId="172" fontId="0" fillId="0" borderId="0" xfId="0" applyNumberFormat="1" applyFill="1" applyBorder="1"/>
    <xf numFmtId="170" fontId="2" fillId="0" borderId="0" xfId="0" applyNumberFormat="1" applyFont="1" applyFill="1" applyBorder="1"/>
    <xf numFmtId="1" fontId="0" fillId="0" borderId="0" xfId="0" applyNumberFormat="1" applyFill="1" applyBorder="1"/>
    <xf numFmtId="1" fontId="0" fillId="0" borderId="12" xfId="0" applyNumberFormat="1" applyFill="1" applyBorder="1"/>
    <xf numFmtId="1" fontId="0" fillId="0" borderId="7" xfId="0" applyNumberFormat="1" applyFill="1" applyBorder="1"/>
    <xf numFmtId="1" fontId="0" fillId="2" borderId="12" xfId="0" applyNumberFormat="1" applyFill="1" applyBorder="1"/>
    <xf numFmtId="1" fontId="0" fillId="2" borderId="7" xfId="0" applyNumberFormat="1" applyFill="1" applyBorder="1"/>
    <xf numFmtId="172" fontId="0" fillId="0" borderId="4" xfId="0" applyNumberFormat="1" applyFill="1" applyBorder="1"/>
    <xf numFmtId="172" fontId="0" fillId="0" borderId="8" xfId="0" applyNumberFormat="1" applyFill="1" applyBorder="1"/>
    <xf numFmtId="170" fontId="2" fillId="0" borderId="8" xfId="0" applyNumberFormat="1" applyFont="1" applyFill="1" applyBorder="1"/>
    <xf numFmtId="1" fontId="0" fillId="0" borderId="4" xfId="0" applyNumberFormat="1" applyFill="1" applyBorder="1"/>
    <xf numFmtId="1" fontId="0" fillId="0" borderId="8" xfId="0" applyNumberFormat="1" applyFill="1" applyBorder="1"/>
    <xf numFmtId="1" fontId="0" fillId="0" borderId="6" xfId="0" applyNumberFormat="1" applyFill="1" applyBorder="1"/>
    <xf numFmtId="170" fontId="0" fillId="0" borderId="4" xfId="0" applyNumberFormat="1" applyFont="1" applyFill="1" applyBorder="1"/>
    <xf numFmtId="170" fontId="0" fillId="0" borderId="0" xfId="0" applyNumberFormat="1" applyFont="1" applyFill="1" applyBorder="1"/>
    <xf numFmtId="1" fontId="0" fillId="0" borderId="4" xfId="0" applyNumberFormat="1" applyFont="1" applyFill="1" applyBorder="1"/>
    <xf numFmtId="1" fontId="0" fillId="0" borderId="0" xfId="0" applyNumberFormat="1" applyFont="1" applyFill="1" applyBorder="1"/>
    <xf numFmtId="0" fontId="0" fillId="0" borderId="4" xfId="0" applyFont="1" applyFill="1" applyBorder="1"/>
    <xf numFmtId="0" fontId="0" fillId="0" borderId="8" xfId="0" applyFont="1" applyFill="1" applyBorder="1"/>
    <xf numFmtId="170" fontId="0" fillId="0" borderId="8" xfId="0" applyNumberFormat="1" applyFont="1" applyFill="1" applyBorder="1"/>
    <xf numFmtId="0" fontId="0" fillId="0" borderId="4" xfId="0" applyFont="1" applyBorder="1"/>
    <xf numFmtId="0" fontId="0" fillId="0" borderId="15" xfId="0" applyFill="1" applyBorder="1"/>
    <xf numFmtId="176" fontId="0" fillId="0" borderId="4" xfId="0" applyNumberFormat="1" applyFill="1" applyBorder="1"/>
    <xf numFmtId="2" fontId="0" fillId="2" borderId="6" xfId="0" applyNumberFormat="1" applyFill="1" applyBorder="1"/>
    <xf numFmtId="176" fontId="0" fillId="0" borderId="0" xfId="0" applyNumberFormat="1" applyFill="1" applyBorder="1"/>
    <xf numFmtId="0" fontId="0" fillId="0" borderId="3" xfId="0" applyFill="1" applyBorder="1"/>
    <xf numFmtId="170" fontId="2" fillId="0" borderId="4" xfId="0" applyNumberFormat="1" applyFont="1" applyFill="1" applyBorder="1"/>
    <xf numFmtId="165" fontId="0" fillId="0" borderId="4" xfId="0" applyNumberFormat="1" applyFill="1" applyBorder="1"/>
    <xf numFmtId="1" fontId="0" fillId="2" borderId="6" xfId="0" applyNumberFormat="1" applyFill="1" applyBorder="1"/>
    <xf numFmtId="0" fontId="0" fillId="0" borderId="0" xfId="0" applyFill="1"/>
    <xf numFmtId="166" fontId="0" fillId="0" borderId="0" xfId="2" applyNumberFormat="1" applyFont="1"/>
    <xf numFmtId="9" fontId="0" fillId="0" borderId="0" xfId="2" applyFont="1" applyFill="1"/>
    <xf numFmtId="1" fontId="0" fillId="2" borderId="0" xfId="0" applyNumberFormat="1" applyFill="1" applyBorder="1"/>
    <xf numFmtId="0" fontId="0" fillId="2" borderId="15" xfId="0" applyFill="1" applyBorder="1"/>
    <xf numFmtId="170" fontId="0" fillId="2" borderId="15" xfId="0" applyNumberFormat="1" applyFill="1" applyBorder="1"/>
    <xf numFmtId="1" fontId="0" fillId="2" borderId="15" xfId="0" applyNumberFormat="1" applyFill="1" applyBorder="1"/>
    <xf numFmtId="2" fontId="0" fillId="2" borderId="3" xfId="0" applyNumberFormat="1" applyFill="1" applyBorder="1"/>
    <xf numFmtId="170" fontId="0" fillId="2" borderId="9" xfId="0" applyNumberFormat="1" applyFill="1" applyBorder="1"/>
    <xf numFmtId="0" fontId="0" fillId="2" borderId="3" xfId="0" applyFill="1" applyBorder="1"/>
    <xf numFmtId="0" fontId="0" fillId="2" borderId="9" xfId="0" applyFill="1" applyBorder="1"/>
    <xf numFmtId="0" fontId="2" fillId="0" borderId="0" xfId="0" applyFont="1"/>
    <xf numFmtId="0" fontId="2" fillId="0" borderId="4" xfId="0" applyFont="1" applyFill="1" applyBorder="1"/>
    <xf numFmtId="1" fontId="0" fillId="0" borderId="10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0" fontId="2" fillId="2" borderId="11" xfId="0" applyFont="1" applyFill="1" applyBorder="1"/>
    <xf numFmtId="1" fontId="0" fillId="2" borderId="10" xfId="0" applyNumberFormat="1" applyFill="1" applyBorder="1"/>
    <xf numFmtId="1" fontId="0" fillId="2" borderId="13" xfId="0" applyNumberFormat="1" applyFill="1" applyBorder="1"/>
    <xf numFmtId="1" fontId="0" fillId="2" borderId="14" xfId="0" applyNumberFormat="1" applyFill="1" applyBorder="1"/>
    <xf numFmtId="0" fontId="2" fillId="2" borderId="5" xfId="0" applyFont="1" applyFill="1" applyBorder="1"/>
    <xf numFmtId="1" fontId="0" fillId="2" borderId="4" xfId="0" applyNumberFormat="1" applyFill="1" applyBorder="1"/>
    <xf numFmtId="1" fontId="0" fillId="2" borderId="8" xfId="0" applyNumberFormat="1" applyFill="1" applyBorder="1"/>
    <xf numFmtId="1" fontId="2" fillId="9" borderId="6" xfId="0" applyNumberFormat="1" applyFont="1" applyFill="1" applyBorder="1"/>
    <xf numFmtId="1" fontId="2" fillId="9" borderId="12" xfId="0" applyNumberFormat="1" applyFont="1" applyFill="1" applyBorder="1"/>
    <xf numFmtId="1" fontId="2" fillId="9" borderId="7" xfId="0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0" xfId="0" quotePrefix="1"/>
    <xf numFmtId="170" fontId="0" fillId="0" borderId="8" xfId="0" applyNumberFormat="1" applyBorder="1"/>
    <xf numFmtId="170" fontId="2" fillId="0" borderId="7" xfId="0" applyNumberFormat="1" applyFont="1" applyBorder="1"/>
    <xf numFmtId="172" fontId="0" fillId="0" borderId="5" xfId="0" applyNumberFormat="1" applyBorder="1"/>
    <xf numFmtId="9" fontId="0" fillId="0" borderId="0" xfId="2" applyFont="1"/>
    <xf numFmtId="177" fontId="2" fillId="0" borderId="1" xfId="0" applyNumberFormat="1" applyFont="1" applyBorder="1"/>
    <xf numFmtId="0" fontId="2" fillId="9" borderId="6" xfId="0" applyFont="1" applyFill="1" applyBorder="1"/>
    <xf numFmtId="164" fontId="2" fillId="9" borderId="1" xfId="1" applyFont="1" applyFill="1" applyBorder="1"/>
    <xf numFmtId="43" fontId="0" fillId="0" borderId="0" xfId="0" applyNumberFormat="1"/>
    <xf numFmtId="164" fontId="0" fillId="0" borderId="5" xfId="1" applyFont="1" applyBorder="1"/>
    <xf numFmtId="0" fontId="0" fillId="0" borderId="11" xfId="0" applyFont="1" applyBorder="1"/>
    <xf numFmtId="164" fontId="2" fillId="0" borderId="14" xfId="1" applyFont="1" applyBorder="1"/>
    <xf numFmtId="172" fontId="0" fillId="0" borderId="2" xfId="0" applyNumberFormat="1" applyBorder="1"/>
    <xf numFmtId="169" fontId="0" fillId="0" borderId="5" xfId="0" applyNumberFormat="1" applyBorder="1"/>
    <xf numFmtId="173" fontId="0" fillId="0" borderId="13" xfId="0" applyNumberFormat="1" applyBorder="1"/>
    <xf numFmtId="2" fontId="1" fillId="0" borderId="5" xfId="2" applyNumberFormat="1" applyFont="1" applyBorder="1"/>
    <xf numFmtId="170" fontId="0" fillId="0" borderId="2" xfId="0" applyNumberFormat="1" applyBorder="1"/>
    <xf numFmtId="0" fontId="4" fillId="0" borderId="5" xfId="0" applyFont="1" applyBorder="1"/>
    <xf numFmtId="10" fontId="0" fillId="9" borderId="11" xfId="0" applyNumberFormat="1" applyFill="1" applyBorder="1"/>
    <xf numFmtId="164" fontId="0" fillId="0" borderId="4" xfId="1" applyFont="1" applyBorder="1"/>
    <xf numFmtId="164" fontId="0" fillId="0" borderId="0" xfId="1" applyFont="1" applyBorder="1"/>
    <xf numFmtId="164" fontId="0" fillId="0" borderId="8" xfId="1" applyFont="1" applyBorder="1"/>
    <xf numFmtId="0" fontId="0" fillId="9" borderId="5" xfId="0" applyFont="1" applyFill="1" applyBorder="1"/>
    <xf numFmtId="164" fontId="2" fillId="9" borderId="5" xfId="1" applyFont="1" applyFill="1" applyBorder="1"/>
    <xf numFmtId="169" fontId="0" fillId="0" borderId="11" xfId="0" applyNumberFormat="1" applyFont="1" applyBorder="1" applyAlignment="1">
      <alignment horizontal="left"/>
    </xf>
    <xf numFmtId="164" fontId="2" fillId="0" borderId="11" xfId="1" applyFont="1" applyBorder="1"/>
    <xf numFmtId="0" fontId="2" fillId="4" borderId="1" xfId="0" applyFont="1" applyFill="1" applyBorder="1"/>
    <xf numFmtId="164" fontId="0" fillId="0" borderId="2" xfId="1" applyFont="1" applyBorder="1"/>
    <xf numFmtId="164" fontId="2" fillId="4" borderId="1" xfId="1" applyFont="1" applyFill="1" applyBorder="1"/>
    <xf numFmtId="164" fontId="0" fillId="0" borderId="1" xfId="1" applyFont="1" applyBorder="1"/>
    <xf numFmtId="164" fontId="0" fillId="0" borderId="11" xfId="1" applyFont="1" applyBorder="1"/>
    <xf numFmtId="165" fontId="2" fillId="8" borderId="1" xfId="1" applyNumberFormat="1" applyFont="1" applyFill="1" applyBorder="1"/>
    <xf numFmtId="9" fontId="12" fillId="0" borderId="6" xfId="0" applyNumberFormat="1" applyFont="1" applyBorder="1"/>
    <xf numFmtId="9" fontId="12" fillId="0" borderId="12" xfId="0" applyNumberFormat="1" applyFont="1" applyBorder="1"/>
    <xf numFmtId="9" fontId="12" fillId="0" borderId="7" xfId="0" applyNumberFormat="1" applyFont="1" applyBorder="1"/>
    <xf numFmtId="9" fontId="12" fillId="0" borderId="5" xfId="0" applyNumberFormat="1" applyFont="1" applyBorder="1"/>
    <xf numFmtId="10" fontId="12" fillId="0" borderId="5" xfId="0" applyNumberFormat="1" applyFont="1" applyBorder="1"/>
    <xf numFmtId="9" fontId="12" fillId="0" borderId="11" xfId="0" applyNumberFormat="1" applyFont="1" applyBorder="1"/>
    <xf numFmtId="0" fontId="2" fillId="0" borderId="10" xfId="0" applyFont="1" applyFill="1" applyBorder="1"/>
    <xf numFmtId="0" fontId="2" fillId="4" borderId="6" xfId="0" applyFont="1" applyFill="1" applyBorder="1" applyAlignment="1"/>
    <xf numFmtId="0" fontId="2" fillId="4" borderId="12" xfId="0" applyFont="1" applyFill="1" applyBorder="1" applyAlignment="1"/>
    <xf numFmtId="0" fontId="2" fillId="4" borderId="7" xfId="0" applyFont="1" applyFill="1" applyBorder="1" applyAlignment="1"/>
    <xf numFmtId="10" fontId="12" fillId="0" borderId="6" xfId="0" applyNumberFormat="1" applyFont="1" applyBorder="1"/>
    <xf numFmtId="9" fontId="12" fillId="0" borderId="2" xfId="0" applyNumberFormat="1" applyFont="1" applyBorder="1"/>
    <xf numFmtId="10" fontId="12" fillId="0" borderId="11" xfId="0" applyNumberFormat="1" applyFont="1" applyBorder="1"/>
    <xf numFmtId="178" fontId="0" fillId="0" borderId="11" xfId="1" applyNumberFormat="1" applyFont="1" applyBorder="1"/>
    <xf numFmtId="165" fontId="2" fillId="5" borderId="1" xfId="1" applyNumberFormat="1" applyFont="1" applyFill="1" applyBorder="1"/>
    <xf numFmtId="164" fontId="0" fillId="0" borderId="3" xfId="1" applyFont="1" applyBorder="1"/>
    <xf numFmtId="164" fontId="0" fillId="0" borderId="15" xfId="1" applyFont="1" applyBorder="1"/>
    <xf numFmtId="164" fontId="0" fillId="0" borderId="9" xfId="1" applyFont="1" applyBorder="1"/>
    <xf numFmtId="164" fontId="0" fillId="0" borderId="10" xfId="1" applyFont="1" applyBorder="1"/>
    <xf numFmtId="164" fontId="0" fillId="0" borderId="13" xfId="1" applyFont="1" applyBorder="1"/>
    <xf numFmtId="164" fontId="0" fillId="0" borderId="14" xfId="1" applyFont="1" applyBorder="1"/>
    <xf numFmtId="0" fontId="0" fillId="0" borderId="3" xfId="0" applyFont="1" applyBorder="1"/>
    <xf numFmtId="164" fontId="2" fillId="0" borderId="6" xfId="1" applyFont="1" applyBorder="1"/>
    <xf numFmtId="164" fontId="2" fillId="0" borderId="12" xfId="1" applyFont="1" applyBorder="1"/>
    <xf numFmtId="164" fontId="2" fillId="0" borderId="7" xfId="1" applyFont="1" applyBorder="1"/>
    <xf numFmtId="0" fontId="2" fillId="0" borderId="8" xfId="0" applyFont="1" applyBorder="1"/>
    <xf numFmtId="0" fontId="0" fillId="6" borderId="5" xfId="0" applyFill="1" applyBorder="1"/>
    <xf numFmtId="0" fontId="0" fillId="6" borderId="5" xfId="0" applyFill="1" applyBorder="1" applyAlignment="1">
      <alignment wrapText="1"/>
    </xf>
    <xf numFmtId="0" fontId="0" fillId="6" borderId="0" xfId="0" applyFill="1"/>
    <xf numFmtId="2" fontId="0" fillId="6" borderId="0" xfId="0" applyNumberFormat="1" applyFill="1"/>
    <xf numFmtId="0" fontId="0" fillId="6" borderId="8" xfId="0" applyFill="1" applyBorder="1"/>
    <xf numFmtId="0" fontId="2" fillId="7" borderId="1" xfId="0" applyFont="1" applyFill="1" applyBorder="1"/>
    <xf numFmtId="2" fontId="0" fillId="6" borderId="5" xfId="2" applyNumberFormat="1" applyFont="1" applyFill="1" applyBorder="1"/>
    <xf numFmtId="0" fontId="2" fillId="7" borderId="12" xfId="0" applyFont="1" applyFill="1" applyBorder="1"/>
    <xf numFmtId="0" fontId="2" fillId="7" borderId="7" xfId="0" applyFont="1" applyFill="1" applyBorder="1"/>
    <xf numFmtId="0" fontId="2" fillId="5" borderId="3" xfId="0" applyFont="1" applyFill="1" applyBorder="1"/>
    <xf numFmtId="0" fontId="0" fillId="8" borderId="1" xfId="0" applyFill="1" applyBorder="1"/>
    <xf numFmtId="0" fontId="2" fillId="8" borderId="7" xfId="0" applyFont="1" applyFill="1" applyBorder="1"/>
    <xf numFmtId="164" fontId="0" fillId="0" borderId="0" xfId="1" applyFont="1"/>
    <xf numFmtId="165" fontId="2" fillId="2" borderId="1" xfId="1" applyNumberFormat="1" applyFont="1" applyFill="1" applyBorder="1"/>
    <xf numFmtId="0" fontId="2" fillId="9" borderId="1" xfId="0" applyFont="1" applyFill="1" applyBorder="1" applyAlignment="1">
      <alignment wrapText="1"/>
    </xf>
    <xf numFmtId="1" fontId="0" fillId="0" borderId="2" xfId="0" applyNumberFormat="1" applyBorder="1"/>
    <xf numFmtId="1" fontId="0" fillId="0" borderId="5" xfId="0" applyNumberFormat="1" applyBorder="1"/>
    <xf numFmtId="1" fontId="0" fillId="0" borderId="11" xfId="0" applyNumberFormat="1" applyBorder="1"/>
    <xf numFmtId="1" fontId="0" fillId="2" borderId="5" xfId="0" applyNumberFormat="1" applyFill="1" applyBorder="1"/>
    <xf numFmtId="1" fontId="2" fillId="9" borderId="1" xfId="0" applyNumberFormat="1" applyFont="1" applyFill="1" applyBorder="1"/>
    <xf numFmtId="1" fontId="0" fillId="2" borderId="11" xfId="0" applyNumberFormat="1" applyFill="1" applyBorder="1"/>
    <xf numFmtId="170" fontId="0" fillId="0" borderId="1" xfId="0" applyNumberFormat="1" applyBorder="1"/>
    <xf numFmtId="43" fontId="2" fillId="0" borderId="1" xfId="0" applyNumberFormat="1" applyFont="1" applyBorder="1"/>
    <xf numFmtId="3" fontId="0" fillId="0" borderId="1" xfId="0" applyNumberFormat="1" applyBorder="1"/>
    <xf numFmtId="0" fontId="0" fillId="0" borderId="7" xfId="0" applyFont="1" applyBorder="1"/>
    <xf numFmtId="0" fontId="7" fillId="0" borderId="1" xfId="0" applyFont="1" applyFill="1" applyBorder="1"/>
    <xf numFmtId="0" fontId="4" fillId="0" borderId="1" xfId="0" applyFont="1" applyBorder="1"/>
    <xf numFmtId="0" fontId="2" fillId="5" borderId="0" xfId="0" applyFont="1" applyFill="1" applyBorder="1"/>
    <xf numFmtId="0" fontId="2" fillId="5" borderId="5" xfId="0" applyFont="1" applyFill="1" applyBorder="1"/>
    <xf numFmtId="0" fontId="12" fillId="5" borderId="5" xfId="0" applyFont="1" applyFill="1" applyBorder="1"/>
    <xf numFmtId="0" fontId="2" fillId="2" borderId="3" xfId="1" applyNumberFormat="1" applyFont="1" applyFill="1" applyBorder="1" applyAlignment="1">
      <alignment horizontal="center"/>
    </xf>
    <xf numFmtId="0" fontId="2" fillId="2" borderId="9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2" fontId="2" fillId="2" borderId="6" xfId="0" applyNumberFormat="1" applyFont="1" applyFill="1" applyBorder="1"/>
    <xf numFmtId="0" fontId="2" fillId="2" borderId="12" xfId="0" applyFont="1" applyFill="1" applyBorder="1"/>
    <xf numFmtId="9" fontId="12" fillId="0" borderId="1" xfId="0" applyNumberFormat="1" applyFont="1" applyBorder="1"/>
    <xf numFmtId="10" fontId="12" fillId="0" borderId="1" xfId="0" applyNumberFormat="1" applyFont="1" applyBorder="1"/>
    <xf numFmtId="0" fontId="0" fillId="0" borderId="5" xfId="0" applyFont="1" applyBorder="1"/>
    <xf numFmtId="165" fontId="2" fillId="0" borderId="2" xfId="1" applyNumberFormat="1" applyFont="1" applyBorder="1"/>
    <xf numFmtId="0" fontId="9" fillId="0" borderId="0" xfId="0" applyFont="1" applyBorder="1"/>
    <xf numFmtId="0" fontId="0" fillId="0" borderId="0" xfId="0" quotePrefix="1" applyBorder="1"/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10" fontId="2" fillId="11" borderId="2" xfId="2" applyNumberFormat="1" applyFont="1" applyFill="1" applyBorder="1" applyAlignment="1">
      <alignment horizontal="center" vertical="center"/>
    </xf>
    <xf numFmtId="10" fontId="2" fillId="11" borderId="11" xfId="2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" fillId="17" borderId="5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wrapText="1"/>
    </xf>
    <xf numFmtId="0" fontId="2" fillId="18" borderId="9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8" borderId="1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16" borderId="6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" fillId="17" borderId="6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2" fontId="0" fillId="0" borderId="3" xfId="0" applyNumberFormat="1" applyBorder="1"/>
  </cellXfs>
  <cellStyles count="5">
    <cellStyle name="Comma 2" xfId="4" xr:uid="{00000000-0005-0000-0000-000000000000}"/>
    <cellStyle name="Komma" xfId="1" builtinId="3"/>
    <cellStyle name="Normal" xfId="0" builtinId="0"/>
    <cellStyle name="Normal 2" xfId="3" xr:uid="{00000000-0005-0000-0000-000003000000}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ROIC og WACC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'[1]MOWI 2'!$M$61</c:f>
              <c:strCache>
                <c:ptCount val="1"/>
                <c:pt idx="0">
                  <c:v>Mowi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2'!$N$60:$Q$60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2'!$N$61:$Q$61</c:f>
              <c:numCache>
                <c:formatCode>General</c:formatCode>
                <c:ptCount val="4"/>
                <c:pt idx="0">
                  <c:v>1.9499851467768507E-2</c:v>
                </c:pt>
                <c:pt idx="1">
                  <c:v>0.2634210691626358</c:v>
                </c:pt>
                <c:pt idx="2">
                  <c:v>0.13033672015364606</c:v>
                </c:pt>
                <c:pt idx="3">
                  <c:v>0.2322745963727654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8-4B65-A443-F6B631624B44}"/>
            </c:ext>
          </c:extLst>
        </c:ser>
        <c:ser>
          <c:idx val="1"/>
          <c:order val="1"/>
          <c:tx>
            <c:strRef>
              <c:f>'[1]MOWI 2'!$M$62</c:f>
              <c:strCache>
                <c:ptCount val="1"/>
                <c:pt idx="0">
                  <c:v>Industri Benchmark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2'!$N$60:$Q$60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2'!$N$62:$Q$62</c:f>
              <c:numCache>
                <c:formatCode>General</c:formatCode>
                <c:ptCount val="4"/>
                <c:pt idx="0">
                  <c:v>0.12219999999999999</c:v>
                </c:pt>
                <c:pt idx="1">
                  <c:v>0.27250000000000002</c:v>
                </c:pt>
                <c:pt idx="2">
                  <c:v>0.14006666666666667</c:v>
                </c:pt>
                <c:pt idx="3">
                  <c:v>0.21433333333333329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8-4B65-A443-F6B631624B44}"/>
            </c:ext>
          </c:extLst>
        </c:ser>
        <c:ser>
          <c:idx val="2"/>
          <c:order val="2"/>
          <c:tx>
            <c:strRef>
              <c:f>'[1]MOWI 2'!$M$63</c:f>
              <c:strCache>
                <c:ptCount val="1"/>
                <c:pt idx="0">
                  <c:v>Mowi WACC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2'!$N$60:$Q$60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2'!$N$63:$Q$63</c:f>
              <c:numCache>
                <c:formatCode>General</c:formatCode>
                <c:ptCount val="4"/>
                <c:pt idx="0">
                  <c:v>3.4730560436437866E-2</c:v>
                </c:pt>
                <c:pt idx="1">
                  <c:v>2.3389555901681069E-2</c:v>
                </c:pt>
                <c:pt idx="2">
                  <c:v>4.9011859861807172E-2</c:v>
                </c:pt>
                <c:pt idx="3">
                  <c:v>4.6826562915077148E-2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8-4B65-A443-F6B63162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495391"/>
        <c:axId val="2124043775"/>
      </c:lineChart>
      <c:catAx>
        <c:axId val="2128495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24043775"/>
        <c:crosses val="autoZero"/>
        <c:auto val="1"/>
        <c:lblAlgn val="ctr"/>
        <c:lblOffset val="100"/>
        <c:noMultiLvlLbl val="0"/>
      </c:catAx>
      <c:valAx>
        <c:axId val="2124043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28495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Return on Equity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'[1]MOWI 2'!$A$100</c:f>
              <c:strCache>
                <c:ptCount val="1"/>
                <c:pt idx="0">
                  <c:v>Mowi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2'!$B$92:$E$92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2'!$B$100:$E$100</c:f>
              <c:numCache>
                <c:formatCode>General</c:formatCode>
                <c:ptCount val="4"/>
                <c:pt idx="0">
                  <c:v>1.9199999999999998E-2</c:v>
                </c:pt>
                <c:pt idx="1">
                  <c:v>0.27221801665404993</c:v>
                </c:pt>
                <c:pt idx="2">
                  <c:v>0.21110756172135273</c:v>
                </c:pt>
                <c:pt idx="3">
                  <c:v>0.21855376199098506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6-4B3A-986D-EBA7470478F0}"/>
            </c:ext>
          </c:extLst>
        </c:ser>
        <c:ser>
          <c:idx val="1"/>
          <c:order val="1"/>
          <c:tx>
            <c:strRef>
              <c:f>'[1]MOWI 2'!$A$101</c:f>
              <c:strCache>
                <c:ptCount val="1"/>
                <c:pt idx="0">
                  <c:v>Industri Benchmark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2'!$B$92:$E$92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2'!$B$101:$E$101</c:f>
              <c:numCache>
                <c:formatCode>General</c:formatCode>
                <c:ptCount val="4"/>
                <c:pt idx="0">
                  <c:v>0.17054999999999998</c:v>
                </c:pt>
                <c:pt idx="1">
                  <c:v>0.40933333333333333</c:v>
                </c:pt>
                <c:pt idx="2">
                  <c:v>0.16654999999999998</c:v>
                </c:pt>
                <c:pt idx="3">
                  <c:v>0.29059999999999997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6-4B3A-986D-EBA747047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670511"/>
        <c:axId val="158163311"/>
      </c:lineChart>
      <c:catAx>
        <c:axId val="263670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8163311"/>
        <c:crosses val="autoZero"/>
        <c:auto val="1"/>
        <c:lblAlgn val="ctr"/>
        <c:lblOffset val="100"/>
        <c:noMultiLvlLbl val="0"/>
      </c:catAx>
      <c:valAx>
        <c:axId val="15816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670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Return</a:t>
            </a:r>
            <a:r>
              <a:rPr lang="nb-NO" baseline="0"/>
              <a:t> on Assets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'[1]MOWI 2'!$A$96</c:f>
              <c:strCache>
                <c:ptCount val="1"/>
                <c:pt idx="0">
                  <c:v>Mowi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2'!$B$92:$E$92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2'!$B$96:$E$96</c:f>
              <c:numCache>
                <c:formatCode>General</c:formatCode>
                <c:ptCount val="4"/>
                <c:pt idx="0">
                  <c:v>3.7702573879885619E-2</c:v>
                </c:pt>
                <c:pt idx="1">
                  <c:v>0.11213670949232878</c:v>
                </c:pt>
                <c:pt idx="2">
                  <c:v>0.10682862619218075</c:v>
                </c:pt>
                <c:pt idx="3">
                  <c:v>0.11026024761423486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A4-4ECB-993F-53639C99D0F2}"/>
            </c:ext>
          </c:extLst>
        </c:ser>
        <c:ser>
          <c:idx val="1"/>
          <c:order val="1"/>
          <c:tx>
            <c:strRef>
              <c:f>'[1]MOWI 2'!$A$97</c:f>
              <c:strCache>
                <c:ptCount val="1"/>
                <c:pt idx="0">
                  <c:v>Industri Benchmark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2'!$B$92:$E$92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2'!$B$97:$E$97</c:f>
              <c:numCache>
                <c:formatCode>General</c:formatCode>
                <c:ptCount val="4"/>
                <c:pt idx="0">
                  <c:v>8.5483333333333342E-2</c:v>
                </c:pt>
                <c:pt idx="1">
                  <c:v>0.20020000000000002</c:v>
                </c:pt>
                <c:pt idx="2">
                  <c:v>8.4916666666666654E-2</c:v>
                </c:pt>
                <c:pt idx="3">
                  <c:v>0.15404999999999999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4-4ECB-993F-53639C99D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7011215"/>
        <c:axId val="184588927"/>
      </c:lineChart>
      <c:catAx>
        <c:axId val="2107011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4588927"/>
        <c:crosses val="autoZero"/>
        <c:auto val="1"/>
        <c:lblAlgn val="ctr"/>
        <c:lblOffset val="100"/>
        <c:noMultiLvlLbl val="0"/>
      </c:catAx>
      <c:valAx>
        <c:axId val="18458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011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Return</a:t>
            </a:r>
            <a:r>
              <a:rPr lang="nb-NO" baseline="0"/>
              <a:t> on Invested Capital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'[1]MOWI 2'!$A$104</c:f>
              <c:strCache>
                <c:ptCount val="1"/>
                <c:pt idx="0">
                  <c:v>Mowi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2'!$B$92:$E$92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2'!$B$104:$E$104</c:f>
              <c:numCache>
                <c:formatCode>General</c:formatCode>
                <c:ptCount val="4"/>
                <c:pt idx="0">
                  <c:v>1.9499851467768507E-2</c:v>
                </c:pt>
                <c:pt idx="1">
                  <c:v>0.2634210691626358</c:v>
                </c:pt>
                <c:pt idx="2">
                  <c:v>0.13033672015364606</c:v>
                </c:pt>
                <c:pt idx="3">
                  <c:v>0.2322745963727654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07-41AE-AC39-2A257A956561}"/>
            </c:ext>
          </c:extLst>
        </c:ser>
        <c:ser>
          <c:idx val="1"/>
          <c:order val="1"/>
          <c:tx>
            <c:strRef>
              <c:f>'[1]MOWI 2'!$A$105</c:f>
              <c:strCache>
                <c:ptCount val="1"/>
                <c:pt idx="0">
                  <c:v>Industri Benchmark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2'!$B$92:$E$92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2'!$B$105:$E$105</c:f>
              <c:numCache>
                <c:formatCode>General</c:formatCode>
                <c:ptCount val="4"/>
                <c:pt idx="0">
                  <c:v>0.12219999999999999</c:v>
                </c:pt>
                <c:pt idx="1">
                  <c:v>0.27250000000000002</c:v>
                </c:pt>
                <c:pt idx="2">
                  <c:v>0.14006666666666667</c:v>
                </c:pt>
                <c:pt idx="3">
                  <c:v>0.21433333333333329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7-41AE-AC39-2A257A95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303711"/>
        <c:axId val="2099053903"/>
      </c:lineChart>
      <c:catAx>
        <c:axId val="272303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99053903"/>
        <c:crosses val="autoZero"/>
        <c:auto val="1"/>
        <c:lblAlgn val="ctr"/>
        <c:lblOffset val="100"/>
        <c:noMultiLvlLbl val="0"/>
      </c:catAx>
      <c:valAx>
        <c:axId val="2099053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2303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Equity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'[1]MOWI 2'!$A$112</c:f>
              <c:strCache>
                <c:ptCount val="1"/>
                <c:pt idx="0">
                  <c:v>Mowi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2'!$B$92:$E$92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2'!$B$112:$E$112</c:f>
              <c:numCache>
                <c:formatCode>General</c:formatCode>
                <c:ptCount val="4"/>
                <c:pt idx="0">
                  <c:v>0.45151450156097322</c:v>
                </c:pt>
                <c:pt idx="1">
                  <c:v>0.42998503242973563</c:v>
                </c:pt>
                <c:pt idx="2">
                  <c:v>0.53443258971871976</c:v>
                </c:pt>
                <c:pt idx="3">
                  <c:v>0.55920080852056286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E-40F2-BEB7-03DF54DA53C9}"/>
            </c:ext>
          </c:extLst>
        </c:ser>
        <c:ser>
          <c:idx val="1"/>
          <c:order val="1"/>
          <c:tx>
            <c:strRef>
              <c:f>'[1]MOWI 2'!$A$113</c:f>
              <c:strCache>
                <c:ptCount val="1"/>
                <c:pt idx="0">
                  <c:v>Industri Benchmark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2'!$B$92:$E$92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2'!$B$113:$E$113</c:f>
              <c:numCache>
                <c:formatCode>General</c:formatCode>
                <c:ptCount val="4"/>
                <c:pt idx="0">
                  <c:v>0.45500000000000002</c:v>
                </c:pt>
                <c:pt idx="1">
                  <c:v>0.48666666666666664</c:v>
                </c:pt>
                <c:pt idx="2">
                  <c:v>0.505</c:v>
                </c:pt>
                <c:pt idx="3">
                  <c:v>0.53499999999999992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CE-40F2-BEB7-03DF54DA5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073583"/>
        <c:axId val="272737663"/>
      </c:lineChart>
      <c:catAx>
        <c:axId val="418073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2737663"/>
        <c:crosses val="autoZero"/>
        <c:auto val="1"/>
        <c:lblAlgn val="ctr"/>
        <c:lblOffset val="100"/>
        <c:noMultiLvlLbl val="0"/>
      </c:catAx>
      <c:valAx>
        <c:axId val="27273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807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Debt-to-Equity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'[1]MOWI 2'!$A$116</c:f>
              <c:strCache>
                <c:ptCount val="1"/>
                <c:pt idx="0">
                  <c:v>Mowi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2'!$B$92:$E$92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2'!$B$116:$E$116</c:f>
              <c:numCache>
                <c:formatCode>General</c:formatCode>
                <c:ptCount val="4"/>
                <c:pt idx="0">
                  <c:v>1.214293254512826</c:v>
                </c:pt>
                <c:pt idx="1">
                  <c:v>1.3252272287758653</c:v>
                </c:pt>
                <c:pt idx="2">
                  <c:v>0.87062483795696133</c:v>
                </c:pt>
                <c:pt idx="3">
                  <c:v>0.78767551786459067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58-407D-86B8-4ADA74917187}"/>
            </c:ext>
          </c:extLst>
        </c:ser>
        <c:ser>
          <c:idx val="1"/>
          <c:order val="1"/>
          <c:tx>
            <c:strRef>
              <c:f>'[1]MOWI 2'!$A$117</c:f>
              <c:strCache>
                <c:ptCount val="1"/>
                <c:pt idx="0">
                  <c:v>Industri Benchmark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2'!$B$92:$E$92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2'!$B$117:$E$117</c:f>
              <c:numCache>
                <c:formatCode>General</c:formatCode>
                <c:ptCount val="4"/>
                <c:pt idx="0">
                  <c:v>0.61833333333333329</c:v>
                </c:pt>
                <c:pt idx="1">
                  <c:v>0.47666666666666663</c:v>
                </c:pt>
                <c:pt idx="2">
                  <c:v>0.46166666666666667</c:v>
                </c:pt>
                <c:pt idx="3">
                  <c:v>0.39833333333333337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8-407D-86B8-4ADA74917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95103"/>
        <c:axId val="155060143"/>
      </c:lineChart>
      <c:catAx>
        <c:axId val="259495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5060143"/>
        <c:crosses val="autoZero"/>
        <c:auto val="1"/>
        <c:lblAlgn val="ctr"/>
        <c:lblOffset val="100"/>
        <c:noMultiLvlLbl val="0"/>
      </c:catAx>
      <c:valAx>
        <c:axId val="15506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9495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Current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'[1]MOWI 2'!$A$108</c:f>
              <c:strCache>
                <c:ptCount val="1"/>
                <c:pt idx="0">
                  <c:v>Mowi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2'!$B$92:$E$92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2'!$B$108:$E$108</c:f>
              <c:numCache>
                <c:formatCode>General</c:formatCode>
                <c:ptCount val="4"/>
                <c:pt idx="0">
                  <c:v>3.3437246306218547</c:v>
                </c:pt>
                <c:pt idx="1">
                  <c:v>3.02561973668604</c:v>
                </c:pt>
                <c:pt idx="2">
                  <c:v>2.7047642866074773</c:v>
                </c:pt>
                <c:pt idx="3">
                  <c:v>3.6999427917620142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7D-40C1-A05B-2A618C4A9620}"/>
            </c:ext>
          </c:extLst>
        </c:ser>
        <c:ser>
          <c:idx val="1"/>
          <c:order val="1"/>
          <c:tx>
            <c:strRef>
              <c:f>'[1]MOWI 2'!$A$109</c:f>
              <c:strCache>
                <c:ptCount val="1"/>
                <c:pt idx="0">
                  <c:v>Industri Benchmark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'[1]MOWI 2'!$B$92:$E$92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'[1]MOWI 2'!$B$109:$E$109</c:f>
              <c:numCache>
                <c:formatCode>General</c:formatCode>
                <c:ptCount val="4"/>
                <c:pt idx="0">
                  <c:v>2.91</c:v>
                </c:pt>
                <c:pt idx="1">
                  <c:v>3.2916666666666674</c:v>
                </c:pt>
                <c:pt idx="2">
                  <c:v>2.3416666666666668</c:v>
                </c:pt>
                <c:pt idx="3">
                  <c:v>3.2216666666666662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7D-40C1-A05B-2A618C4A9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067759"/>
        <c:axId val="416688511"/>
      </c:lineChart>
      <c:catAx>
        <c:axId val="26906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6688511"/>
        <c:crosses val="autoZero"/>
        <c:auto val="1"/>
        <c:lblAlgn val="ctr"/>
        <c:lblOffset val="100"/>
        <c:noMultiLvlLbl val="0"/>
      </c:catAx>
      <c:valAx>
        <c:axId val="416688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906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64</xdr:row>
      <xdr:rowOff>0</xdr:rowOff>
    </xdr:from>
    <xdr:to>
      <xdr:col>19</xdr:col>
      <xdr:colOff>28786</xdr:colOff>
      <xdr:row>80</xdr:row>
      <xdr:rowOff>126351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4C26A8D-2DE4-4940-A682-FEF02B253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89</xdr:row>
      <xdr:rowOff>0</xdr:rowOff>
    </xdr:from>
    <xdr:to>
      <xdr:col>18</xdr:col>
      <xdr:colOff>409741</xdr:colOff>
      <xdr:row>103</xdr:row>
      <xdr:rowOff>90223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0BAF52C-F231-4F0C-8401-302AC37E2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89</xdr:row>
      <xdr:rowOff>0</xdr:rowOff>
    </xdr:from>
    <xdr:to>
      <xdr:col>10</xdr:col>
      <xdr:colOff>2188224</xdr:colOff>
      <xdr:row>103</xdr:row>
      <xdr:rowOff>80698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5B1C746-C32C-4D37-ACCD-BFE0B0F5E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105</xdr:row>
      <xdr:rowOff>0</xdr:rowOff>
    </xdr:from>
    <xdr:to>
      <xdr:col>10</xdr:col>
      <xdr:colOff>2178390</xdr:colOff>
      <xdr:row>119</xdr:row>
      <xdr:rowOff>85236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D0BC638-E91D-4344-8D45-77BD5C04E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121</xdr:row>
      <xdr:rowOff>0</xdr:rowOff>
    </xdr:from>
    <xdr:to>
      <xdr:col>10</xdr:col>
      <xdr:colOff>2180604</xdr:colOff>
      <xdr:row>135</xdr:row>
      <xdr:rowOff>85359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296B987-2E82-4C07-AB87-343424CF8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121</xdr:row>
      <xdr:rowOff>0</xdr:rowOff>
    </xdr:from>
    <xdr:to>
      <xdr:col>18</xdr:col>
      <xdr:colOff>396406</xdr:colOff>
      <xdr:row>135</xdr:row>
      <xdr:rowOff>79036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4234402C-59D8-4367-B98F-54BC894EC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105</xdr:row>
      <xdr:rowOff>0</xdr:rowOff>
    </xdr:from>
    <xdr:to>
      <xdr:col>18</xdr:col>
      <xdr:colOff>396406</xdr:colOff>
      <xdr:row>119</xdr:row>
      <xdr:rowOff>85236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34D1EE26-1BA6-43EF-9D6F-489E2683A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fc0136a11feae65/Dokumenter/GJELDENDE%20MOWI-Verdsettelse-19.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income statement"/>
      <sheetName val="MOWI 1"/>
      <sheetName val="MOWI 2"/>
      <sheetName val="MOWI 3"/>
      <sheetName val="KLADD"/>
      <sheetName val="Ratios"/>
      <sheetName val="Consolidated balance sheet"/>
      <sheetName val="Tabeller til innlevering+kladd"/>
    </sheetNames>
    <sheetDataSet>
      <sheetData sheetId="0"/>
      <sheetData sheetId="1">
        <row r="6">
          <cell r="Y6">
            <v>1895.5</v>
          </cell>
          <cell r="Z6">
            <v>2069.3000000000002</v>
          </cell>
          <cell r="AA6">
            <v>2315.3999999999996</v>
          </cell>
          <cell r="AB6">
            <v>2878.8999999999996</v>
          </cell>
        </row>
        <row r="18">
          <cell r="C18">
            <v>345.2</v>
          </cell>
          <cell r="D18">
            <v>991.3</v>
          </cell>
          <cell r="E18">
            <v>484.8000000000003</v>
          </cell>
          <cell r="F18">
            <v>925.49999999999989</v>
          </cell>
        </row>
        <row r="19">
          <cell r="C19">
            <v>-91.6</v>
          </cell>
          <cell r="D19">
            <v>-219.9</v>
          </cell>
          <cell r="E19">
            <v>-59.9</v>
          </cell>
          <cell r="F19">
            <v>-165</v>
          </cell>
        </row>
        <row r="22">
          <cell r="C22">
            <v>288.82400000000001</v>
          </cell>
        </row>
        <row r="24">
          <cell r="Y24">
            <v>2300.6</v>
          </cell>
          <cell r="Z24">
            <v>2741.1</v>
          </cell>
          <cell r="AA24">
            <v>2014.7999999999997</v>
          </cell>
          <cell r="AB24">
            <v>2266.3000000000002</v>
          </cell>
        </row>
        <row r="25">
          <cell r="Y25">
            <v>4196.1000000000004</v>
          </cell>
          <cell r="Z25">
            <v>4810.3999999999996</v>
          </cell>
          <cell r="AA25">
            <v>4330.1999999999989</v>
          </cell>
          <cell r="AB25">
            <v>5145.2</v>
          </cell>
        </row>
        <row r="79">
          <cell r="Y79">
            <v>1391.1000000000001</v>
          </cell>
          <cell r="Z79">
            <v>1536</v>
          </cell>
          <cell r="AA79">
            <v>1083.3</v>
          </cell>
          <cell r="AB79">
            <v>1230.8999999999999</v>
          </cell>
        </row>
        <row r="125">
          <cell r="N125">
            <v>3059.5</v>
          </cell>
        </row>
        <row r="145">
          <cell r="N145">
            <v>4346.3</v>
          </cell>
        </row>
      </sheetData>
      <sheetData sheetId="2">
        <row r="60">
          <cell r="N60">
            <v>2015</v>
          </cell>
          <cell r="O60">
            <v>2016</v>
          </cell>
          <cell r="P60">
            <v>2017</v>
          </cell>
          <cell r="Q60">
            <v>2018</v>
          </cell>
        </row>
        <row r="61">
          <cell r="M61" t="str">
            <v>Mowi</v>
          </cell>
          <cell r="N61">
            <v>1.9499851467768507E-2</v>
          </cell>
          <cell r="O61">
            <v>0.2634210691626358</v>
          </cell>
          <cell r="P61">
            <v>0.13033672015364606</v>
          </cell>
          <cell r="Q61">
            <v>0.2322745963727654</v>
          </cell>
        </row>
        <row r="62">
          <cell r="M62" t="str">
            <v>Industri Benchmark</v>
          </cell>
          <cell r="N62">
            <v>0.12219999999999999</v>
          </cell>
          <cell r="O62">
            <v>0.27250000000000002</v>
          </cell>
          <cell r="P62">
            <v>0.14006666666666667</v>
          </cell>
          <cell r="Q62">
            <v>0.21433333333333329</v>
          </cell>
        </row>
        <row r="63">
          <cell r="M63" t="str">
            <v>Mowi WACC</v>
          </cell>
          <cell r="N63">
            <v>3.4730560436437866E-2</v>
          </cell>
          <cell r="O63">
            <v>2.3389555901681069E-2</v>
          </cell>
          <cell r="P63">
            <v>4.9011859861807172E-2</v>
          </cell>
          <cell r="Q63">
            <v>4.6826562915077148E-2</v>
          </cell>
        </row>
        <row r="92">
          <cell r="B92">
            <v>2015</v>
          </cell>
          <cell r="C92">
            <v>2016</v>
          </cell>
          <cell r="D92">
            <v>2017</v>
          </cell>
          <cell r="E92">
            <v>2018</v>
          </cell>
        </row>
        <row r="96">
          <cell r="A96" t="str">
            <v>Mowi</v>
          </cell>
          <cell r="B96">
            <v>3.7702573879885619E-2</v>
          </cell>
          <cell r="C96">
            <v>0.11213670949232878</v>
          </cell>
          <cell r="D96">
            <v>0.10682862619218075</v>
          </cell>
          <cell r="E96">
            <v>0.11026024761423486</v>
          </cell>
        </row>
        <row r="97">
          <cell r="A97" t="str">
            <v>Industri Benchmark</v>
          </cell>
          <cell r="B97">
            <v>8.5483333333333342E-2</v>
          </cell>
          <cell r="C97">
            <v>0.20020000000000002</v>
          </cell>
          <cell r="D97">
            <v>8.4916666666666654E-2</v>
          </cell>
          <cell r="E97">
            <v>0.15404999999999999</v>
          </cell>
        </row>
        <row r="100">
          <cell r="A100" t="str">
            <v>Mowi</v>
          </cell>
          <cell r="B100">
            <v>1.9199999999999998E-2</v>
          </cell>
          <cell r="C100">
            <v>0.27221801665404993</v>
          </cell>
          <cell r="D100">
            <v>0.21110756172135273</v>
          </cell>
          <cell r="E100">
            <v>0.21855376199098506</v>
          </cell>
        </row>
        <row r="101">
          <cell r="A101" t="str">
            <v>Industri Benchmark</v>
          </cell>
          <cell r="B101">
            <v>0.17054999999999998</v>
          </cell>
          <cell r="C101">
            <v>0.40933333333333333</v>
          </cell>
          <cell r="D101">
            <v>0.16654999999999998</v>
          </cell>
          <cell r="E101">
            <v>0.29059999999999997</v>
          </cell>
        </row>
        <row r="104">
          <cell r="A104" t="str">
            <v>Mowi</v>
          </cell>
          <cell r="B104">
            <v>1.9499851467768507E-2</v>
          </cell>
          <cell r="C104">
            <v>0.2634210691626358</v>
          </cell>
          <cell r="D104">
            <v>0.13033672015364606</v>
          </cell>
          <cell r="E104">
            <v>0.2322745963727654</v>
          </cell>
        </row>
        <row r="105">
          <cell r="A105" t="str">
            <v>Industri Benchmark</v>
          </cell>
          <cell r="B105">
            <v>0.12219999999999999</v>
          </cell>
          <cell r="C105">
            <v>0.27250000000000002</v>
          </cell>
          <cell r="D105">
            <v>0.14006666666666667</v>
          </cell>
          <cell r="E105">
            <v>0.21433333333333329</v>
          </cell>
        </row>
        <row r="108">
          <cell r="A108" t="str">
            <v>Mowi</v>
          </cell>
          <cell r="B108">
            <v>3.3437246306218547</v>
          </cell>
          <cell r="C108">
            <v>3.02561973668604</v>
          </cell>
          <cell r="D108">
            <v>2.7047642866074773</v>
          </cell>
          <cell r="E108">
            <v>3.6999427917620142</v>
          </cell>
        </row>
        <row r="109">
          <cell r="A109" t="str">
            <v>Industri Benchmark</v>
          </cell>
          <cell r="B109">
            <v>2.91</v>
          </cell>
          <cell r="C109">
            <v>3.2916666666666674</v>
          </cell>
          <cell r="D109">
            <v>2.3416666666666668</v>
          </cell>
          <cell r="E109">
            <v>3.2216666666666662</v>
          </cell>
        </row>
        <row r="112">
          <cell r="A112" t="str">
            <v>Mowi</v>
          </cell>
          <cell r="B112">
            <v>0.45151450156097322</v>
          </cell>
          <cell r="C112">
            <v>0.42998503242973563</v>
          </cell>
          <cell r="D112">
            <v>0.53443258971871976</v>
          </cell>
          <cell r="E112">
            <v>0.55920080852056286</v>
          </cell>
        </row>
        <row r="113">
          <cell r="A113" t="str">
            <v>Industri Benchmark</v>
          </cell>
          <cell r="B113">
            <v>0.45500000000000002</v>
          </cell>
          <cell r="C113">
            <v>0.48666666666666664</v>
          </cell>
          <cell r="D113">
            <v>0.505</v>
          </cell>
          <cell r="E113">
            <v>0.53499999999999992</v>
          </cell>
        </row>
        <row r="116">
          <cell r="A116" t="str">
            <v>Mowi</v>
          </cell>
          <cell r="B116">
            <v>1.214293254512826</v>
          </cell>
          <cell r="C116">
            <v>1.3252272287758653</v>
          </cell>
          <cell r="D116">
            <v>0.87062483795696133</v>
          </cell>
          <cell r="E116">
            <v>0.78767551786459067</v>
          </cell>
        </row>
        <row r="117">
          <cell r="A117" t="str">
            <v>Industri Benchmark</v>
          </cell>
          <cell r="B117">
            <v>0.61833333333333329</v>
          </cell>
          <cell r="C117">
            <v>0.47666666666666663</v>
          </cell>
          <cell r="D117">
            <v>0.46166666666666667</v>
          </cell>
          <cell r="E117">
            <v>0.39833333333333337</v>
          </cell>
        </row>
      </sheetData>
      <sheetData sheetId="3"/>
      <sheetData sheetId="4">
        <row r="1">
          <cell r="A1" t="str">
            <v>OSEBX</v>
          </cell>
          <cell r="B1" t="str">
            <v>Siste</v>
          </cell>
        </row>
        <row r="2">
          <cell r="A2">
            <v>43913</v>
          </cell>
          <cell r="B2">
            <v>635.92999999999995</v>
          </cell>
        </row>
        <row r="3">
          <cell r="A3">
            <v>43910</v>
          </cell>
          <cell r="B3">
            <v>668.77</v>
          </cell>
        </row>
        <row r="4">
          <cell r="A4">
            <v>43909</v>
          </cell>
          <cell r="B4">
            <v>667.32</v>
          </cell>
        </row>
        <row r="5">
          <cell r="A5">
            <v>43908</v>
          </cell>
          <cell r="B5">
            <v>637.75</v>
          </cell>
        </row>
        <row r="6">
          <cell r="A6">
            <v>43907</v>
          </cell>
          <cell r="B6">
            <v>645.07000000000005</v>
          </cell>
        </row>
        <row r="7">
          <cell r="A7">
            <v>43906</v>
          </cell>
          <cell r="B7">
            <v>639.04999999999995</v>
          </cell>
        </row>
        <row r="8">
          <cell r="A8">
            <v>43903</v>
          </cell>
          <cell r="B8">
            <v>675.08</v>
          </cell>
        </row>
        <row r="9">
          <cell r="A9">
            <v>43902</v>
          </cell>
          <cell r="B9">
            <v>650.6</v>
          </cell>
        </row>
        <row r="10">
          <cell r="A10">
            <v>43901</v>
          </cell>
          <cell r="B10">
            <v>713.12</v>
          </cell>
        </row>
        <row r="11">
          <cell r="A11">
            <v>43900</v>
          </cell>
          <cell r="B11">
            <v>739.68</v>
          </cell>
        </row>
        <row r="12">
          <cell r="A12">
            <v>43899</v>
          </cell>
          <cell r="B12">
            <v>736.08</v>
          </cell>
        </row>
        <row r="13">
          <cell r="A13">
            <v>43896</v>
          </cell>
          <cell r="B13">
            <v>801.34</v>
          </cell>
        </row>
        <row r="14">
          <cell r="A14">
            <v>43895</v>
          </cell>
          <cell r="B14">
            <v>838.47</v>
          </cell>
        </row>
        <row r="15">
          <cell r="A15">
            <v>43894</v>
          </cell>
          <cell r="B15">
            <v>858.59</v>
          </cell>
        </row>
        <row r="16">
          <cell r="A16">
            <v>43893</v>
          </cell>
          <cell r="B16">
            <v>859.17</v>
          </cell>
        </row>
        <row r="17">
          <cell r="A17">
            <v>43892</v>
          </cell>
          <cell r="B17">
            <v>833.83</v>
          </cell>
        </row>
        <row r="18">
          <cell r="A18">
            <v>43889</v>
          </cell>
          <cell r="B18">
            <v>830.26</v>
          </cell>
        </row>
        <row r="19">
          <cell r="A19">
            <v>43888</v>
          </cell>
          <cell r="B19">
            <v>843.19</v>
          </cell>
        </row>
        <row r="20">
          <cell r="A20">
            <v>43887</v>
          </cell>
          <cell r="B20">
            <v>886.48</v>
          </cell>
        </row>
        <row r="21">
          <cell r="A21">
            <v>43886</v>
          </cell>
          <cell r="B21">
            <v>894.98</v>
          </cell>
        </row>
        <row r="22">
          <cell r="A22">
            <v>43885</v>
          </cell>
          <cell r="B22">
            <v>898.4</v>
          </cell>
        </row>
        <row r="23">
          <cell r="A23">
            <v>43882</v>
          </cell>
          <cell r="B23">
            <v>936.7</v>
          </cell>
        </row>
        <row r="24">
          <cell r="A24">
            <v>43881</v>
          </cell>
          <cell r="B24">
            <v>942.89</v>
          </cell>
        </row>
        <row r="25">
          <cell r="A25">
            <v>43880</v>
          </cell>
          <cell r="B25">
            <v>934.93</v>
          </cell>
        </row>
        <row r="26">
          <cell r="A26">
            <v>43879</v>
          </cell>
          <cell r="B26">
            <v>926.68</v>
          </cell>
        </row>
        <row r="27">
          <cell r="A27">
            <v>43878</v>
          </cell>
          <cell r="B27">
            <v>927.98</v>
          </cell>
        </row>
        <row r="28">
          <cell r="A28">
            <v>43875</v>
          </cell>
          <cell r="B28">
            <v>929.24</v>
          </cell>
        </row>
        <row r="29">
          <cell r="A29">
            <v>43874</v>
          </cell>
          <cell r="B29">
            <v>926.25</v>
          </cell>
        </row>
        <row r="30">
          <cell r="A30">
            <v>43873</v>
          </cell>
          <cell r="B30">
            <v>930.77</v>
          </cell>
        </row>
        <row r="31">
          <cell r="A31">
            <v>43872</v>
          </cell>
          <cell r="B31">
            <v>925.66</v>
          </cell>
        </row>
        <row r="32">
          <cell r="A32">
            <v>43871</v>
          </cell>
          <cell r="B32">
            <v>912.25</v>
          </cell>
        </row>
        <row r="33">
          <cell r="A33">
            <v>43868</v>
          </cell>
          <cell r="B33">
            <v>920.82</v>
          </cell>
        </row>
        <row r="34">
          <cell r="A34">
            <v>43867</v>
          </cell>
          <cell r="B34">
            <v>936.26</v>
          </cell>
        </row>
        <row r="35">
          <cell r="A35">
            <v>43866</v>
          </cell>
          <cell r="B35">
            <v>930.92</v>
          </cell>
        </row>
        <row r="36">
          <cell r="A36">
            <v>43865</v>
          </cell>
          <cell r="B36">
            <v>917.33</v>
          </cell>
        </row>
        <row r="37">
          <cell r="A37">
            <v>43864</v>
          </cell>
          <cell r="B37">
            <v>913.99</v>
          </cell>
        </row>
        <row r="38">
          <cell r="A38">
            <v>43861</v>
          </cell>
          <cell r="B38">
            <v>913.81</v>
          </cell>
        </row>
        <row r="39">
          <cell r="A39">
            <v>43860</v>
          </cell>
          <cell r="B39">
            <v>915.87</v>
          </cell>
        </row>
        <row r="40">
          <cell r="A40">
            <v>43859</v>
          </cell>
          <cell r="B40">
            <v>925.32</v>
          </cell>
        </row>
        <row r="41">
          <cell r="A41">
            <v>43858</v>
          </cell>
          <cell r="B41">
            <v>925.7</v>
          </cell>
        </row>
        <row r="42">
          <cell r="A42">
            <v>43857</v>
          </cell>
          <cell r="B42">
            <v>921.31</v>
          </cell>
        </row>
        <row r="43">
          <cell r="A43">
            <v>43854</v>
          </cell>
          <cell r="B43">
            <v>939.99</v>
          </cell>
        </row>
        <row r="44">
          <cell r="A44">
            <v>43853</v>
          </cell>
          <cell r="B44">
            <v>930.29</v>
          </cell>
        </row>
        <row r="45">
          <cell r="A45">
            <v>43852</v>
          </cell>
          <cell r="B45">
            <v>943.9</v>
          </cell>
        </row>
        <row r="46">
          <cell r="A46">
            <v>43851</v>
          </cell>
          <cell r="B46">
            <v>941.68</v>
          </cell>
        </row>
        <row r="47">
          <cell r="A47">
            <v>43850</v>
          </cell>
          <cell r="B47">
            <v>946.21</v>
          </cell>
        </row>
        <row r="48">
          <cell r="A48">
            <v>43847</v>
          </cell>
          <cell r="B48">
            <v>946.63</v>
          </cell>
        </row>
        <row r="49">
          <cell r="A49">
            <v>43846</v>
          </cell>
          <cell r="B49">
            <v>936.59</v>
          </cell>
        </row>
        <row r="50">
          <cell r="A50">
            <v>43845</v>
          </cell>
          <cell r="B50">
            <v>937.01</v>
          </cell>
        </row>
        <row r="51">
          <cell r="A51">
            <v>43844</v>
          </cell>
          <cell r="B51">
            <v>938.61</v>
          </cell>
        </row>
        <row r="52">
          <cell r="A52">
            <v>43843</v>
          </cell>
          <cell r="B52">
            <v>940.63</v>
          </cell>
        </row>
        <row r="53">
          <cell r="A53">
            <v>43840</v>
          </cell>
          <cell r="B53">
            <v>939.38</v>
          </cell>
        </row>
        <row r="54">
          <cell r="A54">
            <v>43839</v>
          </cell>
          <cell r="B54">
            <v>938.29</v>
          </cell>
        </row>
        <row r="55">
          <cell r="A55">
            <v>43838</v>
          </cell>
          <cell r="B55">
            <v>938.49</v>
          </cell>
        </row>
        <row r="56">
          <cell r="A56">
            <v>43837</v>
          </cell>
          <cell r="B56">
            <v>937.4</v>
          </cell>
        </row>
        <row r="57">
          <cell r="A57">
            <v>43836</v>
          </cell>
          <cell r="B57">
            <v>940.06</v>
          </cell>
        </row>
        <row r="58">
          <cell r="A58">
            <v>43833</v>
          </cell>
          <cell r="B58">
            <v>942.68</v>
          </cell>
        </row>
        <row r="59">
          <cell r="A59">
            <v>43832</v>
          </cell>
          <cell r="B59">
            <v>941.27</v>
          </cell>
        </row>
        <row r="60">
          <cell r="A60">
            <v>43829</v>
          </cell>
          <cell r="B60">
            <v>931.45</v>
          </cell>
        </row>
        <row r="61">
          <cell r="A61">
            <v>43826</v>
          </cell>
          <cell r="B61">
            <v>933.89</v>
          </cell>
        </row>
        <row r="62">
          <cell r="A62">
            <v>43822</v>
          </cell>
          <cell r="B62">
            <v>935.2</v>
          </cell>
        </row>
        <row r="63">
          <cell r="A63">
            <v>43819</v>
          </cell>
          <cell r="B63">
            <v>928.21</v>
          </cell>
        </row>
        <row r="64">
          <cell r="A64">
            <v>43818</v>
          </cell>
          <cell r="B64">
            <v>922.56</v>
          </cell>
        </row>
        <row r="65">
          <cell r="A65">
            <v>43817</v>
          </cell>
          <cell r="B65">
            <v>916.51</v>
          </cell>
        </row>
        <row r="66">
          <cell r="A66">
            <v>43816</v>
          </cell>
          <cell r="B66">
            <v>914.03</v>
          </cell>
        </row>
        <row r="67">
          <cell r="A67">
            <v>43815</v>
          </cell>
          <cell r="B67">
            <v>916.15</v>
          </cell>
        </row>
        <row r="68">
          <cell r="A68">
            <v>43812</v>
          </cell>
          <cell r="B68">
            <v>911.39</v>
          </cell>
        </row>
        <row r="69">
          <cell r="A69">
            <v>43811</v>
          </cell>
          <cell r="B69">
            <v>905.15</v>
          </cell>
        </row>
        <row r="70">
          <cell r="A70">
            <v>43810</v>
          </cell>
          <cell r="B70">
            <v>900.22</v>
          </cell>
        </row>
        <row r="71">
          <cell r="A71">
            <v>43809</v>
          </cell>
          <cell r="B71">
            <v>904.12</v>
          </cell>
        </row>
        <row r="72">
          <cell r="A72">
            <v>43808</v>
          </cell>
          <cell r="B72">
            <v>908</v>
          </cell>
        </row>
        <row r="73">
          <cell r="A73">
            <v>43805</v>
          </cell>
          <cell r="B73">
            <v>906.47</v>
          </cell>
        </row>
        <row r="74">
          <cell r="A74">
            <v>43804</v>
          </cell>
          <cell r="B74">
            <v>897.65</v>
          </cell>
        </row>
        <row r="75">
          <cell r="A75">
            <v>43803</v>
          </cell>
          <cell r="B75">
            <v>898.64</v>
          </cell>
        </row>
        <row r="76">
          <cell r="A76">
            <v>43802</v>
          </cell>
          <cell r="B76">
            <v>884.21</v>
          </cell>
        </row>
        <row r="77">
          <cell r="A77">
            <v>43801</v>
          </cell>
          <cell r="B77">
            <v>890.81</v>
          </cell>
        </row>
        <row r="78">
          <cell r="A78">
            <v>43798</v>
          </cell>
          <cell r="B78">
            <v>902.45</v>
          </cell>
        </row>
        <row r="79">
          <cell r="A79">
            <v>43797</v>
          </cell>
          <cell r="B79">
            <v>908.36</v>
          </cell>
        </row>
        <row r="80">
          <cell r="A80">
            <v>43796</v>
          </cell>
          <cell r="B80">
            <v>912.28</v>
          </cell>
        </row>
        <row r="81">
          <cell r="A81">
            <v>43795</v>
          </cell>
          <cell r="B81">
            <v>910.97</v>
          </cell>
        </row>
        <row r="82">
          <cell r="A82">
            <v>43794</v>
          </cell>
          <cell r="B82">
            <v>914.52</v>
          </cell>
        </row>
        <row r="83">
          <cell r="A83">
            <v>43791</v>
          </cell>
          <cell r="B83">
            <v>909.8</v>
          </cell>
        </row>
        <row r="84">
          <cell r="A84">
            <v>43790</v>
          </cell>
          <cell r="B84">
            <v>900.08</v>
          </cell>
        </row>
        <row r="85">
          <cell r="A85">
            <v>43789</v>
          </cell>
          <cell r="B85">
            <v>900.83</v>
          </cell>
        </row>
        <row r="86">
          <cell r="A86">
            <v>43788</v>
          </cell>
          <cell r="B86">
            <v>903.49</v>
          </cell>
        </row>
        <row r="87">
          <cell r="A87">
            <v>43787</v>
          </cell>
          <cell r="B87">
            <v>902.64</v>
          </cell>
        </row>
        <row r="88">
          <cell r="A88">
            <v>43784</v>
          </cell>
          <cell r="B88">
            <v>903.58</v>
          </cell>
        </row>
        <row r="89">
          <cell r="A89">
            <v>43783</v>
          </cell>
          <cell r="B89">
            <v>907.82</v>
          </cell>
        </row>
        <row r="90">
          <cell r="A90">
            <v>43782</v>
          </cell>
          <cell r="B90">
            <v>909.03</v>
          </cell>
        </row>
        <row r="91">
          <cell r="A91">
            <v>43781</v>
          </cell>
          <cell r="B91">
            <v>915.5</v>
          </cell>
        </row>
        <row r="92">
          <cell r="A92">
            <v>43780</v>
          </cell>
          <cell r="B92">
            <v>917.82</v>
          </cell>
        </row>
        <row r="93">
          <cell r="A93">
            <v>43777</v>
          </cell>
          <cell r="B93">
            <v>916.02</v>
          </cell>
        </row>
        <row r="94">
          <cell r="A94">
            <v>43776</v>
          </cell>
          <cell r="B94">
            <v>918.13</v>
          </cell>
        </row>
        <row r="95">
          <cell r="A95">
            <v>43775</v>
          </cell>
          <cell r="B95">
            <v>910.41</v>
          </cell>
        </row>
        <row r="96">
          <cell r="A96">
            <v>43774</v>
          </cell>
          <cell r="B96">
            <v>908.3</v>
          </cell>
        </row>
        <row r="97">
          <cell r="A97">
            <v>43773</v>
          </cell>
          <cell r="B97">
            <v>908.11</v>
          </cell>
        </row>
        <row r="98">
          <cell r="A98">
            <v>43770</v>
          </cell>
          <cell r="B98">
            <v>903.64</v>
          </cell>
        </row>
        <row r="99">
          <cell r="A99">
            <v>43769</v>
          </cell>
          <cell r="B99">
            <v>898.05</v>
          </cell>
        </row>
        <row r="100">
          <cell r="A100">
            <v>43768</v>
          </cell>
          <cell r="B100">
            <v>906.5</v>
          </cell>
        </row>
        <row r="101">
          <cell r="A101">
            <v>43767</v>
          </cell>
          <cell r="B101">
            <v>907.67</v>
          </cell>
        </row>
        <row r="102">
          <cell r="A102">
            <v>43766</v>
          </cell>
          <cell r="B102">
            <v>911.43</v>
          </cell>
        </row>
        <row r="103">
          <cell r="A103">
            <v>43763</v>
          </cell>
          <cell r="B103">
            <v>902.56</v>
          </cell>
        </row>
        <row r="104">
          <cell r="A104">
            <v>43762</v>
          </cell>
          <cell r="B104">
            <v>906.56</v>
          </cell>
        </row>
        <row r="105">
          <cell r="A105">
            <v>43761</v>
          </cell>
          <cell r="B105">
            <v>891.89</v>
          </cell>
        </row>
        <row r="106">
          <cell r="A106">
            <v>43760</v>
          </cell>
          <cell r="B106">
            <v>898.91</v>
          </cell>
        </row>
        <row r="107">
          <cell r="A107">
            <v>43759</v>
          </cell>
          <cell r="B107">
            <v>899.45</v>
          </cell>
        </row>
        <row r="108">
          <cell r="A108">
            <v>43756</v>
          </cell>
          <cell r="B108">
            <v>893.12</v>
          </cell>
        </row>
        <row r="109">
          <cell r="A109">
            <v>43755</v>
          </cell>
          <cell r="B109">
            <v>893.65</v>
          </cell>
        </row>
        <row r="110">
          <cell r="A110">
            <v>43754</v>
          </cell>
          <cell r="B110">
            <v>887.31</v>
          </cell>
        </row>
        <row r="111">
          <cell r="A111">
            <v>43753</v>
          </cell>
          <cell r="B111">
            <v>880.25</v>
          </cell>
        </row>
        <row r="112">
          <cell r="A112">
            <v>43752</v>
          </cell>
          <cell r="B112">
            <v>874.99</v>
          </cell>
        </row>
        <row r="113">
          <cell r="A113">
            <v>43749</v>
          </cell>
          <cell r="B113">
            <v>886.03</v>
          </cell>
        </row>
        <row r="114">
          <cell r="A114">
            <v>43748</v>
          </cell>
          <cell r="B114">
            <v>878.73</v>
          </cell>
        </row>
        <row r="115">
          <cell r="A115">
            <v>43747</v>
          </cell>
          <cell r="B115">
            <v>871.51</v>
          </cell>
        </row>
        <row r="116">
          <cell r="A116">
            <v>43746</v>
          </cell>
          <cell r="B116">
            <v>872.78</v>
          </cell>
        </row>
        <row r="117">
          <cell r="A117">
            <v>43745</v>
          </cell>
          <cell r="B117">
            <v>883.85</v>
          </cell>
        </row>
        <row r="118">
          <cell r="A118">
            <v>43742</v>
          </cell>
          <cell r="B118">
            <v>869.1</v>
          </cell>
        </row>
        <row r="119">
          <cell r="A119">
            <v>43741</v>
          </cell>
          <cell r="B119">
            <v>856.05</v>
          </cell>
        </row>
        <row r="120">
          <cell r="A120">
            <v>43740</v>
          </cell>
          <cell r="B120">
            <v>867.66</v>
          </cell>
        </row>
        <row r="121">
          <cell r="A121">
            <v>43739</v>
          </cell>
          <cell r="B121">
            <v>886.97</v>
          </cell>
        </row>
        <row r="122">
          <cell r="A122">
            <v>43738</v>
          </cell>
          <cell r="B122">
            <v>886.6</v>
          </cell>
        </row>
        <row r="123">
          <cell r="A123">
            <v>43735</v>
          </cell>
          <cell r="B123">
            <v>884.26</v>
          </cell>
        </row>
        <row r="124">
          <cell r="A124">
            <v>43734</v>
          </cell>
          <cell r="B124">
            <v>880.7</v>
          </cell>
        </row>
        <row r="125">
          <cell r="A125">
            <v>43733</v>
          </cell>
          <cell r="B125">
            <v>880.16</v>
          </cell>
        </row>
        <row r="126">
          <cell r="A126">
            <v>43732</v>
          </cell>
          <cell r="B126">
            <v>890.84</v>
          </cell>
        </row>
        <row r="127">
          <cell r="A127">
            <v>43731</v>
          </cell>
          <cell r="B127">
            <v>897.85</v>
          </cell>
        </row>
        <row r="128">
          <cell r="A128">
            <v>43728</v>
          </cell>
          <cell r="B128">
            <v>904.91</v>
          </cell>
        </row>
        <row r="129">
          <cell r="A129">
            <v>43727</v>
          </cell>
          <cell r="B129">
            <v>898.51</v>
          </cell>
        </row>
        <row r="130">
          <cell r="A130">
            <v>43726</v>
          </cell>
          <cell r="B130">
            <v>899.49</v>
          </cell>
        </row>
        <row r="131">
          <cell r="A131">
            <v>43725</v>
          </cell>
          <cell r="B131">
            <v>890.41</v>
          </cell>
        </row>
        <row r="132">
          <cell r="A132">
            <v>43724</v>
          </cell>
          <cell r="B132">
            <v>899.55</v>
          </cell>
        </row>
        <row r="133">
          <cell r="A133">
            <v>43721</v>
          </cell>
          <cell r="B133">
            <v>888.32</v>
          </cell>
        </row>
        <row r="134">
          <cell r="A134">
            <v>43720</v>
          </cell>
          <cell r="B134">
            <v>882.63</v>
          </cell>
        </row>
        <row r="135">
          <cell r="A135">
            <v>43719</v>
          </cell>
          <cell r="B135">
            <v>884.85</v>
          </cell>
        </row>
        <row r="136">
          <cell r="A136">
            <v>43718</v>
          </cell>
          <cell r="B136">
            <v>871.71</v>
          </cell>
        </row>
        <row r="137">
          <cell r="A137">
            <v>43717</v>
          </cell>
          <cell r="B137">
            <v>867.46</v>
          </cell>
        </row>
        <row r="138">
          <cell r="A138">
            <v>43714</v>
          </cell>
          <cell r="B138">
            <v>868.21</v>
          </cell>
        </row>
        <row r="139">
          <cell r="A139">
            <v>43713</v>
          </cell>
          <cell r="B139">
            <v>876.31</v>
          </cell>
        </row>
        <row r="140">
          <cell r="A140">
            <v>43712</v>
          </cell>
          <cell r="B140">
            <v>858.51</v>
          </cell>
        </row>
        <row r="141">
          <cell r="A141">
            <v>43711</v>
          </cell>
          <cell r="B141">
            <v>850.61</v>
          </cell>
        </row>
        <row r="142">
          <cell r="A142">
            <v>43710</v>
          </cell>
          <cell r="B142">
            <v>859.24</v>
          </cell>
        </row>
        <row r="143">
          <cell r="A143">
            <v>43707</v>
          </cell>
          <cell r="B143">
            <v>861.29</v>
          </cell>
        </row>
        <row r="144">
          <cell r="A144">
            <v>43706</v>
          </cell>
          <cell r="B144">
            <v>852.65</v>
          </cell>
        </row>
        <row r="145">
          <cell r="A145">
            <v>43705</v>
          </cell>
          <cell r="B145">
            <v>840.08</v>
          </cell>
        </row>
        <row r="146">
          <cell r="A146">
            <v>43704</v>
          </cell>
          <cell r="B146">
            <v>841.18</v>
          </cell>
        </row>
        <row r="147">
          <cell r="A147">
            <v>43703</v>
          </cell>
          <cell r="B147">
            <v>833.73</v>
          </cell>
        </row>
        <row r="148">
          <cell r="A148">
            <v>43700</v>
          </cell>
          <cell r="B148">
            <v>840.32</v>
          </cell>
        </row>
        <row r="149">
          <cell r="A149">
            <v>43699</v>
          </cell>
          <cell r="B149">
            <v>845.04</v>
          </cell>
        </row>
        <row r="150">
          <cell r="A150">
            <v>43698</v>
          </cell>
          <cell r="B150">
            <v>844.63</v>
          </cell>
        </row>
        <row r="151">
          <cell r="A151">
            <v>43697</v>
          </cell>
          <cell r="B151">
            <v>839.74</v>
          </cell>
        </row>
        <row r="152">
          <cell r="A152">
            <v>43696</v>
          </cell>
          <cell r="B152">
            <v>840.76</v>
          </cell>
        </row>
        <row r="153">
          <cell r="A153">
            <v>43693</v>
          </cell>
          <cell r="B153">
            <v>827.08</v>
          </cell>
        </row>
        <row r="154">
          <cell r="A154">
            <v>43692</v>
          </cell>
          <cell r="B154">
            <v>817.93</v>
          </cell>
        </row>
        <row r="155">
          <cell r="A155">
            <v>43691</v>
          </cell>
          <cell r="B155">
            <v>822.67</v>
          </cell>
        </row>
        <row r="156">
          <cell r="A156">
            <v>43690</v>
          </cell>
          <cell r="B156">
            <v>842.78</v>
          </cell>
        </row>
        <row r="157">
          <cell r="A157">
            <v>43689</v>
          </cell>
          <cell r="B157">
            <v>834.98</v>
          </cell>
        </row>
        <row r="158">
          <cell r="A158">
            <v>43686</v>
          </cell>
          <cell r="B158">
            <v>837.82</v>
          </cell>
        </row>
        <row r="159">
          <cell r="A159">
            <v>43685</v>
          </cell>
          <cell r="B159">
            <v>842.64</v>
          </cell>
        </row>
        <row r="160">
          <cell r="A160">
            <v>43684</v>
          </cell>
          <cell r="B160">
            <v>830.34</v>
          </cell>
        </row>
        <row r="161">
          <cell r="A161">
            <v>43683</v>
          </cell>
          <cell r="B161">
            <v>837.49</v>
          </cell>
        </row>
        <row r="162">
          <cell r="A162">
            <v>43682</v>
          </cell>
          <cell r="B162">
            <v>834.21</v>
          </cell>
        </row>
        <row r="163">
          <cell r="A163">
            <v>43679</v>
          </cell>
          <cell r="B163">
            <v>853.58</v>
          </cell>
        </row>
        <row r="164">
          <cell r="A164">
            <v>43678</v>
          </cell>
          <cell r="B164">
            <v>863.26</v>
          </cell>
        </row>
        <row r="165">
          <cell r="A165">
            <v>43677</v>
          </cell>
          <cell r="B165">
            <v>859.14</v>
          </cell>
        </row>
        <row r="166">
          <cell r="A166">
            <v>43676</v>
          </cell>
          <cell r="B166">
            <v>852.4</v>
          </cell>
        </row>
        <row r="167">
          <cell r="A167">
            <v>43675</v>
          </cell>
          <cell r="B167">
            <v>865.08</v>
          </cell>
        </row>
        <row r="168">
          <cell r="A168">
            <v>43672</v>
          </cell>
          <cell r="B168">
            <v>867.4</v>
          </cell>
        </row>
        <row r="169">
          <cell r="A169">
            <v>43671</v>
          </cell>
          <cell r="B169">
            <v>863.8</v>
          </cell>
        </row>
        <row r="170">
          <cell r="A170">
            <v>43670</v>
          </cell>
          <cell r="B170">
            <v>871.88</v>
          </cell>
        </row>
        <row r="171">
          <cell r="A171">
            <v>43669</v>
          </cell>
          <cell r="B171">
            <v>874.74</v>
          </cell>
        </row>
        <row r="172">
          <cell r="A172">
            <v>43668</v>
          </cell>
          <cell r="B172">
            <v>865.27</v>
          </cell>
        </row>
        <row r="173">
          <cell r="A173">
            <v>43665</v>
          </cell>
          <cell r="B173">
            <v>863.22</v>
          </cell>
        </row>
        <row r="174">
          <cell r="A174">
            <v>43664</v>
          </cell>
          <cell r="B174">
            <v>861.89</v>
          </cell>
        </row>
        <row r="175">
          <cell r="A175">
            <v>43663</v>
          </cell>
          <cell r="B175">
            <v>867.84</v>
          </cell>
        </row>
        <row r="176">
          <cell r="A176">
            <v>43662</v>
          </cell>
          <cell r="B176">
            <v>874.11</v>
          </cell>
        </row>
        <row r="177">
          <cell r="A177">
            <v>43661</v>
          </cell>
          <cell r="B177">
            <v>880.5</v>
          </cell>
        </row>
        <row r="178">
          <cell r="A178">
            <v>43658</v>
          </cell>
          <cell r="B178">
            <v>881.77</v>
          </cell>
        </row>
        <row r="179">
          <cell r="A179">
            <v>43657</v>
          </cell>
          <cell r="B179">
            <v>883.5</v>
          </cell>
        </row>
        <row r="180">
          <cell r="A180">
            <v>43656</v>
          </cell>
          <cell r="B180">
            <v>883.08</v>
          </cell>
        </row>
        <row r="181">
          <cell r="A181">
            <v>43655</v>
          </cell>
          <cell r="B181">
            <v>883.18</v>
          </cell>
        </row>
        <row r="182">
          <cell r="A182">
            <v>43654</v>
          </cell>
          <cell r="B182">
            <v>891.17</v>
          </cell>
        </row>
        <row r="183">
          <cell r="A183">
            <v>43651</v>
          </cell>
          <cell r="B183">
            <v>885.7</v>
          </cell>
        </row>
        <row r="184">
          <cell r="A184">
            <v>43650</v>
          </cell>
          <cell r="B184">
            <v>888.56</v>
          </cell>
        </row>
        <row r="185">
          <cell r="A185">
            <v>43649</v>
          </cell>
          <cell r="B185">
            <v>879.99</v>
          </cell>
        </row>
        <row r="186">
          <cell r="A186">
            <v>43648</v>
          </cell>
          <cell r="B186">
            <v>877.45</v>
          </cell>
        </row>
        <row r="187">
          <cell r="A187">
            <v>43647</v>
          </cell>
          <cell r="B187">
            <v>878.93</v>
          </cell>
        </row>
        <row r="188">
          <cell r="A188">
            <v>43644</v>
          </cell>
          <cell r="B188">
            <v>864.63</v>
          </cell>
        </row>
        <row r="189">
          <cell r="A189">
            <v>43643</v>
          </cell>
          <cell r="B189">
            <v>864.2</v>
          </cell>
        </row>
        <row r="190">
          <cell r="A190">
            <v>43642</v>
          </cell>
          <cell r="B190">
            <v>860.73</v>
          </cell>
        </row>
        <row r="191">
          <cell r="A191">
            <v>43641</v>
          </cell>
          <cell r="B191">
            <v>861.59</v>
          </cell>
        </row>
        <row r="192">
          <cell r="A192">
            <v>43640</v>
          </cell>
          <cell r="B192">
            <v>869.52</v>
          </cell>
        </row>
        <row r="193">
          <cell r="A193">
            <v>43637</v>
          </cell>
          <cell r="B193">
            <v>871.75</v>
          </cell>
        </row>
        <row r="194">
          <cell r="A194">
            <v>43636</v>
          </cell>
          <cell r="B194">
            <v>870.51</v>
          </cell>
        </row>
        <row r="195">
          <cell r="A195">
            <v>43635</v>
          </cell>
          <cell r="B195">
            <v>865.52</v>
          </cell>
        </row>
        <row r="196">
          <cell r="A196">
            <v>43634</v>
          </cell>
          <cell r="B196">
            <v>866.63</v>
          </cell>
        </row>
        <row r="197">
          <cell r="A197">
            <v>43633</v>
          </cell>
          <cell r="B197">
            <v>856.46</v>
          </cell>
        </row>
        <row r="198">
          <cell r="A198">
            <v>43630</v>
          </cell>
          <cell r="B198">
            <v>861.17</v>
          </cell>
        </row>
        <row r="199">
          <cell r="A199">
            <v>43629</v>
          </cell>
          <cell r="B199">
            <v>859.19</v>
          </cell>
        </row>
        <row r="200">
          <cell r="A200">
            <v>43628</v>
          </cell>
          <cell r="B200">
            <v>859.85</v>
          </cell>
        </row>
        <row r="201">
          <cell r="A201">
            <v>43627</v>
          </cell>
          <cell r="B201">
            <v>874.89</v>
          </cell>
        </row>
        <row r="202">
          <cell r="A202">
            <v>43623</v>
          </cell>
          <cell r="B202">
            <v>868.84</v>
          </cell>
        </row>
        <row r="203">
          <cell r="A203">
            <v>43622</v>
          </cell>
          <cell r="B203">
            <v>862.28</v>
          </cell>
        </row>
        <row r="204">
          <cell r="A204">
            <v>43621</v>
          </cell>
          <cell r="B204">
            <v>861.09</v>
          </cell>
        </row>
        <row r="205">
          <cell r="A205">
            <v>43620</v>
          </cell>
          <cell r="B205">
            <v>859.75</v>
          </cell>
        </row>
        <row r="206">
          <cell r="A206">
            <v>43619</v>
          </cell>
          <cell r="B206">
            <v>863.15</v>
          </cell>
        </row>
        <row r="207">
          <cell r="A207">
            <v>43616</v>
          </cell>
          <cell r="B207">
            <v>852.09</v>
          </cell>
        </row>
        <row r="208">
          <cell r="A208">
            <v>43614</v>
          </cell>
          <cell r="B208">
            <v>853.12</v>
          </cell>
        </row>
        <row r="209">
          <cell r="A209">
            <v>43613</v>
          </cell>
          <cell r="B209">
            <v>872.86</v>
          </cell>
        </row>
        <row r="210">
          <cell r="A210">
            <v>43612</v>
          </cell>
          <cell r="B210">
            <v>876.47</v>
          </cell>
        </row>
        <row r="211">
          <cell r="A211">
            <v>43609</v>
          </cell>
          <cell r="B211">
            <v>875.95</v>
          </cell>
        </row>
        <row r="212">
          <cell r="A212">
            <v>43608</v>
          </cell>
          <cell r="B212">
            <v>869.11</v>
          </cell>
        </row>
        <row r="213">
          <cell r="A213">
            <v>43607</v>
          </cell>
          <cell r="B213">
            <v>888.74</v>
          </cell>
        </row>
        <row r="214">
          <cell r="A214">
            <v>43606</v>
          </cell>
          <cell r="B214">
            <v>889.76</v>
          </cell>
        </row>
        <row r="215">
          <cell r="A215">
            <v>43605</v>
          </cell>
          <cell r="B215">
            <v>885.09</v>
          </cell>
        </row>
        <row r="216">
          <cell r="A216">
            <v>43601</v>
          </cell>
          <cell r="B216">
            <v>882.49</v>
          </cell>
        </row>
        <row r="217">
          <cell r="A217">
            <v>43600</v>
          </cell>
          <cell r="B217">
            <v>866.55</v>
          </cell>
        </row>
        <row r="218">
          <cell r="A218">
            <v>43599</v>
          </cell>
          <cell r="B218">
            <v>864.4</v>
          </cell>
        </row>
        <row r="219">
          <cell r="A219">
            <v>43598</v>
          </cell>
          <cell r="B219">
            <v>861</v>
          </cell>
        </row>
        <row r="220">
          <cell r="A220">
            <v>43595</v>
          </cell>
          <cell r="B220">
            <v>870.98</v>
          </cell>
        </row>
        <row r="221">
          <cell r="A221">
            <v>43594</v>
          </cell>
          <cell r="B221">
            <v>859.15</v>
          </cell>
        </row>
        <row r="222">
          <cell r="A222">
            <v>43593</v>
          </cell>
          <cell r="B222">
            <v>871.79</v>
          </cell>
        </row>
        <row r="223">
          <cell r="A223">
            <v>43592</v>
          </cell>
          <cell r="B223">
            <v>870.21</v>
          </cell>
        </row>
        <row r="224">
          <cell r="A224">
            <v>43591</v>
          </cell>
          <cell r="B224">
            <v>873.51</v>
          </cell>
        </row>
        <row r="225">
          <cell r="A225">
            <v>43588</v>
          </cell>
          <cell r="B225">
            <v>880.77</v>
          </cell>
        </row>
        <row r="226">
          <cell r="A226">
            <v>43587</v>
          </cell>
          <cell r="B226">
            <v>876.46</v>
          </cell>
        </row>
        <row r="227">
          <cell r="A227">
            <v>43585</v>
          </cell>
          <cell r="B227">
            <v>880.91</v>
          </cell>
        </row>
        <row r="228">
          <cell r="A228">
            <v>43584</v>
          </cell>
          <cell r="B228">
            <v>883.84</v>
          </cell>
        </row>
        <row r="229">
          <cell r="A229">
            <v>43581</v>
          </cell>
          <cell r="B229">
            <v>883.52</v>
          </cell>
        </row>
        <row r="230">
          <cell r="A230">
            <v>43580</v>
          </cell>
          <cell r="B230">
            <v>885.65</v>
          </cell>
        </row>
        <row r="231">
          <cell r="A231">
            <v>43579</v>
          </cell>
          <cell r="B231">
            <v>892.3</v>
          </cell>
        </row>
        <row r="232">
          <cell r="A232">
            <v>43578</v>
          </cell>
          <cell r="B232">
            <v>894.29</v>
          </cell>
        </row>
        <row r="233">
          <cell r="A233">
            <v>43572</v>
          </cell>
          <cell r="B233">
            <v>890.35</v>
          </cell>
        </row>
        <row r="234">
          <cell r="A234">
            <v>43571</v>
          </cell>
          <cell r="B234">
            <v>889.19</v>
          </cell>
        </row>
        <row r="235">
          <cell r="A235">
            <v>43570</v>
          </cell>
          <cell r="B235">
            <v>890.03</v>
          </cell>
        </row>
        <row r="236">
          <cell r="A236">
            <v>43567</v>
          </cell>
          <cell r="B236">
            <v>885.29</v>
          </cell>
        </row>
        <row r="237">
          <cell r="A237">
            <v>43566</v>
          </cell>
          <cell r="B237">
            <v>884.13</v>
          </cell>
        </row>
        <row r="238">
          <cell r="A238">
            <v>43565</v>
          </cell>
          <cell r="B238">
            <v>884.94</v>
          </cell>
        </row>
        <row r="239">
          <cell r="A239">
            <v>43564</v>
          </cell>
          <cell r="B239">
            <v>881.3</v>
          </cell>
        </row>
        <row r="240">
          <cell r="A240">
            <v>43563</v>
          </cell>
          <cell r="B240">
            <v>890.24</v>
          </cell>
        </row>
        <row r="241">
          <cell r="A241">
            <v>43560</v>
          </cell>
          <cell r="B241">
            <v>884.79</v>
          </cell>
        </row>
        <row r="242">
          <cell r="A242">
            <v>43559</v>
          </cell>
          <cell r="B242">
            <v>879.86</v>
          </cell>
        </row>
        <row r="243">
          <cell r="A243">
            <v>43558</v>
          </cell>
          <cell r="B243">
            <v>884.91</v>
          </cell>
        </row>
        <row r="244">
          <cell r="A244">
            <v>43557</v>
          </cell>
          <cell r="B244">
            <v>879.14</v>
          </cell>
        </row>
        <row r="245">
          <cell r="A245">
            <v>43556</v>
          </cell>
          <cell r="B245">
            <v>873.06</v>
          </cell>
        </row>
        <row r="246">
          <cell r="A246">
            <v>43553</v>
          </cell>
          <cell r="B246">
            <v>863.11</v>
          </cell>
        </row>
        <row r="247">
          <cell r="A247">
            <v>43552</v>
          </cell>
          <cell r="B247">
            <v>866.93</v>
          </cell>
        </row>
        <row r="248">
          <cell r="A248">
            <v>43551</v>
          </cell>
          <cell r="B248">
            <v>867.21</v>
          </cell>
        </row>
        <row r="249">
          <cell r="A249">
            <v>43550</v>
          </cell>
          <cell r="B249">
            <v>867.77</v>
          </cell>
        </row>
        <row r="250">
          <cell r="A250">
            <v>43549</v>
          </cell>
          <cell r="B250">
            <v>865.4</v>
          </cell>
        </row>
        <row r="251">
          <cell r="A251">
            <v>43546</v>
          </cell>
          <cell r="B251">
            <v>873.83</v>
          </cell>
        </row>
        <row r="252">
          <cell r="A252">
            <v>43545</v>
          </cell>
          <cell r="B252">
            <v>888.69</v>
          </cell>
        </row>
        <row r="253">
          <cell r="A253">
            <v>43544</v>
          </cell>
          <cell r="B253">
            <v>886.34</v>
          </cell>
        </row>
        <row r="254">
          <cell r="A254">
            <v>43543</v>
          </cell>
          <cell r="B254">
            <v>890.03</v>
          </cell>
        </row>
        <row r="255">
          <cell r="A255">
            <v>43542</v>
          </cell>
          <cell r="B255">
            <v>885.68</v>
          </cell>
        </row>
        <row r="256">
          <cell r="A256">
            <v>43539</v>
          </cell>
          <cell r="B256">
            <v>880.4</v>
          </cell>
        </row>
        <row r="257">
          <cell r="A257">
            <v>43538</v>
          </cell>
          <cell r="B257">
            <v>881.6</v>
          </cell>
        </row>
        <row r="258">
          <cell r="A258">
            <v>43537</v>
          </cell>
          <cell r="B258">
            <v>874</v>
          </cell>
        </row>
        <row r="259">
          <cell r="A259">
            <v>43536</v>
          </cell>
          <cell r="B259">
            <v>866.5</v>
          </cell>
        </row>
        <row r="260">
          <cell r="A260">
            <v>43535</v>
          </cell>
          <cell r="B260">
            <v>863.84</v>
          </cell>
        </row>
        <row r="261">
          <cell r="A261">
            <v>43532</v>
          </cell>
          <cell r="B261">
            <v>863.7</v>
          </cell>
        </row>
        <row r="262">
          <cell r="A262">
            <v>43531</v>
          </cell>
          <cell r="B262">
            <v>867.83</v>
          </cell>
        </row>
        <row r="263">
          <cell r="A263">
            <v>43530</v>
          </cell>
          <cell r="B263">
            <v>873.79</v>
          </cell>
        </row>
        <row r="264">
          <cell r="A264">
            <v>43529</v>
          </cell>
          <cell r="B264">
            <v>870.6</v>
          </cell>
        </row>
        <row r="265">
          <cell r="A265">
            <v>43528</v>
          </cell>
          <cell r="B265">
            <v>869.97</v>
          </cell>
        </row>
        <row r="266">
          <cell r="A266">
            <v>43525</v>
          </cell>
          <cell r="B266">
            <v>866.56</v>
          </cell>
        </row>
        <row r="267">
          <cell r="A267">
            <v>43524</v>
          </cell>
          <cell r="B267">
            <v>865.28</v>
          </cell>
        </row>
        <row r="268">
          <cell r="A268">
            <v>43523</v>
          </cell>
          <cell r="B268">
            <v>870.71</v>
          </cell>
        </row>
        <row r="269">
          <cell r="A269">
            <v>43522</v>
          </cell>
          <cell r="B269">
            <v>874.43</v>
          </cell>
        </row>
        <row r="270">
          <cell r="A270">
            <v>43521</v>
          </cell>
          <cell r="B270">
            <v>875.01</v>
          </cell>
        </row>
        <row r="271">
          <cell r="A271">
            <v>43518</v>
          </cell>
          <cell r="B271">
            <v>872</v>
          </cell>
        </row>
        <row r="272">
          <cell r="A272">
            <v>43517</v>
          </cell>
          <cell r="B272">
            <v>867.44</v>
          </cell>
        </row>
        <row r="273">
          <cell r="A273">
            <v>43516</v>
          </cell>
          <cell r="B273">
            <v>862.38</v>
          </cell>
        </row>
        <row r="274">
          <cell r="A274">
            <v>43515</v>
          </cell>
          <cell r="B274">
            <v>864.73</v>
          </cell>
        </row>
        <row r="275">
          <cell r="A275">
            <v>43514</v>
          </cell>
          <cell r="B275">
            <v>866.25</v>
          </cell>
        </row>
        <row r="276">
          <cell r="A276">
            <v>43511</v>
          </cell>
          <cell r="B276">
            <v>865.5</v>
          </cell>
        </row>
        <row r="277">
          <cell r="A277">
            <v>43510</v>
          </cell>
          <cell r="B277">
            <v>852.67</v>
          </cell>
        </row>
        <row r="278">
          <cell r="A278">
            <v>43509</v>
          </cell>
          <cell r="B278">
            <v>859.13</v>
          </cell>
        </row>
        <row r="279">
          <cell r="A279">
            <v>43508</v>
          </cell>
          <cell r="B279">
            <v>847.53</v>
          </cell>
        </row>
        <row r="280">
          <cell r="A280">
            <v>43507</v>
          </cell>
          <cell r="B280">
            <v>836.27</v>
          </cell>
        </row>
        <row r="281">
          <cell r="A281">
            <v>43504</v>
          </cell>
          <cell r="B281">
            <v>831.17</v>
          </cell>
        </row>
        <row r="282">
          <cell r="A282">
            <v>43503</v>
          </cell>
          <cell r="B282">
            <v>846.87</v>
          </cell>
        </row>
        <row r="283">
          <cell r="A283">
            <v>43502</v>
          </cell>
          <cell r="B283">
            <v>849.13</v>
          </cell>
        </row>
        <row r="284">
          <cell r="A284">
            <v>43501</v>
          </cell>
          <cell r="B284">
            <v>853.64</v>
          </cell>
        </row>
        <row r="285">
          <cell r="A285">
            <v>43500</v>
          </cell>
          <cell r="B285">
            <v>839.02</v>
          </cell>
        </row>
        <row r="286">
          <cell r="A286">
            <v>43497</v>
          </cell>
          <cell r="B286">
            <v>837.32</v>
          </cell>
        </row>
        <row r="287">
          <cell r="A287">
            <v>43496</v>
          </cell>
          <cell r="B287">
            <v>835.31</v>
          </cell>
        </row>
        <row r="288">
          <cell r="A288">
            <v>43495</v>
          </cell>
          <cell r="B288">
            <v>834.73</v>
          </cell>
        </row>
        <row r="289">
          <cell r="A289">
            <v>43494</v>
          </cell>
          <cell r="B289">
            <v>834.86</v>
          </cell>
        </row>
        <row r="290">
          <cell r="A290">
            <v>43493</v>
          </cell>
          <cell r="B290">
            <v>828.11</v>
          </cell>
        </row>
        <row r="291">
          <cell r="A291">
            <v>43490</v>
          </cell>
          <cell r="B291">
            <v>836.96</v>
          </cell>
        </row>
        <row r="292">
          <cell r="A292">
            <v>43489</v>
          </cell>
          <cell r="B292">
            <v>839.36</v>
          </cell>
        </row>
        <row r="293">
          <cell r="A293">
            <v>43488</v>
          </cell>
          <cell r="B293">
            <v>842.52</v>
          </cell>
        </row>
        <row r="294">
          <cell r="A294">
            <v>43487</v>
          </cell>
          <cell r="B294">
            <v>846.94</v>
          </cell>
        </row>
        <row r="295">
          <cell r="A295">
            <v>43486</v>
          </cell>
          <cell r="B295">
            <v>854.98</v>
          </cell>
        </row>
        <row r="296">
          <cell r="A296">
            <v>43483</v>
          </cell>
          <cell r="B296">
            <v>853.84</v>
          </cell>
        </row>
        <row r="297">
          <cell r="A297">
            <v>43482</v>
          </cell>
          <cell r="B297">
            <v>839.58</v>
          </cell>
        </row>
        <row r="298">
          <cell r="A298">
            <v>43481</v>
          </cell>
          <cell r="B298">
            <v>840.21</v>
          </cell>
        </row>
        <row r="299">
          <cell r="A299">
            <v>43480</v>
          </cell>
          <cell r="B299">
            <v>838.51</v>
          </cell>
        </row>
        <row r="300">
          <cell r="A300">
            <v>43479</v>
          </cell>
          <cell r="B300">
            <v>836.72</v>
          </cell>
        </row>
        <row r="301">
          <cell r="A301">
            <v>43476</v>
          </cell>
          <cell r="B301">
            <v>841.4</v>
          </cell>
        </row>
        <row r="302">
          <cell r="A302">
            <v>43475</v>
          </cell>
          <cell r="B302">
            <v>841.66</v>
          </cell>
        </row>
        <row r="303">
          <cell r="A303">
            <v>43474</v>
          </cell>
          <cell r="B303">
            <v>844.58</v>
          </cell>
        </row>
        <row r="304">
          <cell r="A304">
            <v>43473</v>
          </cell>
          <cell r="B304">
            <v>836.4</v>
          </cell>
        </row>
        <row r="305">
          <cell r="A305">
            <v>43472</v>
          </cell>
          <cell r="B305">
            <v>829.93</v>
          </cell>
        </row>
        <row r="306">
          <cell r="A306">
            <v>43469</v>
          </cell>
          <cell r="B306">
            <v>829.67</v>
          </cell>
        </row>
        <row r="307">
          <cell r="A307">
            <v>43468</v>
          </cell>
          <cell r="B307">
            <v>808.68</v>
          </cell>
        </row>
        <row r="308">
          <cell r="A308">
            <v>43467</v>
          </cell>
          <cell r="B308">
            <v>803.42</v>
          </cell>
        </row>
        <row r="309">
          <cell r="A309">
            <v>43462</v>
          </cell>
          <cell r="B309">
            <v>799.46</v>
          </cell>
        </row>
        <row r="310">
          <cell r="A310">
            <v>43461</v>
          </cell>
          <cell r="B310">
            <v>783.61</v>
          </cell>
        </row>
        <row r="311">
          <cell r="A311">
            <v>43455</v>
          </cell>
          <cell r="B311">
            <v>803.96</v>
          </cell>
        </row>
        <row r="312">
          <cell r="A312">
            <v>43454</v>
          </cell>
          <cell r="B312">
            <v>804.24</v>
          </cell>
        </row>
        <row r="313">
          <cell r="A313">
            <v>43453</v>
          </cell>
          <cell r="B313">
            <v>824.99</v>
          </cell>
        </row>
        <row r="314">
          <cell r="A314">
            <v>43452</v>
          </cell>
          <cell r="B314">
            <v>816.65</v>
          </cell>
        </row>
        <row r="315">
          <cell r="A315">
            <v>43451</v>
          </cell>
          <cell r="B315">
            <v>819.83</v>
          </cell>
        </row>
        <row r="316">
          <cell r="A316">
            <v>43448</v>
          </cell>
          <cell r="B316">
            <v>830.76</v>
          </cell>
        </row>
        <row r="317">
          <cell r="A317">
            <v>43447</v>
          </cell>
          <cell r="B317">
            <v>838.67</v>
          </cell>
        </row>
        <row r="318">
          <cell r="A318">
            <v>43446</v>
          </cell>
          <cell r="B318">
            <v>844.6</v>
          </cell>
        </row>
        <row r="319">
          <cell r="A319">
            <v>43445</v>
          </cell>
          <cell r="B319">
            <v>834.81</v>
          </cell>
        </row>
        <row r="320">
          <cell r="A320">
            <v>43444</v>
          </cell>
          <cell r="B320">
            <v>823.61</v>
          </cell>
        </row>
        <row r="321">
          <cell r="A321">
            <v>43441</v>
          </cell>
          <cell r="B321">
            <v>844.15</v>
          </cell>
        </row>
        <row r="322">
          <cell r="A322">
            <v>43440</v>
          </cell>
          <cell r="B322">
            <v>825.96</v>
          </cell>
        </row>
        <row r="323">
          <cell r="A323">
            <v>43439</v>
          </cell>
          <cell r="B323">
            <v>858.14</v>
          </cell>
        </row>
        <row r="324">
          <cell r="A324">
            <v>43438</v>
          </cell>
          <cell r="B324">
            <v>870</v>
          </cell>
        </row>
        <row r="325">
          <cell r="A325">
            <v>43437</v>
          </cell>
          <cell r="B325">
            <v>874.42</v>
          </cell>
        </row>
        <row r="326">
          <cell r="A326">
            <v>43434</v>
          </cell>
          <cell r="B326">
            <v>860.98</v>
          </cell>
        </row>
        <row r="327">
          <cell r="A327">
            <v>43433</v>
          </cell>
          <cell r="B327">
            <v>861.78</v>
          </cell>
        </row>
        <row r="328">
          <cell r="A328">
            <v>43432</v>
          </cell>
          <cell r="B328">
            <v>854.46</v>
          </cell>
        </row>
        <row r="329">
          <cell r="A329">
            <v>43431</v>
          </cell>
          <cell r="B329">
            <v>856.77</v>
          </cell>
        </row>
        <row r="330">
          <cell r="A330">
            <v>43430</v>
          </cell>
          <cell r="B330">
            <v>852.84</v>
          </cell>
        </row>
        <row r="331">
          <cell r="A331">
            <v>43427</v>
          </cell>
          <cell r="B331">
            <v>837.14</v>
          </cell>
        </row>
        <row r="332">
          <cell r="A332">
            <v>43426</v>
          </cell>
          <cell r="B332">
            <v>849.04</v>
          </cell>
        </row>
        <row r="333">
          <cell r="A333">
            <v>43425</v>
          </cell>
          <cell r="B333">
            <v>854.87</v>
          </cell>
        </row>
        <row r="334">
          <cell r="A334">
            <v>43424</v>
          </cell>
          <cell r="B334">
            <v>841.26</v>
          </cell>
        </row>
        <row r="335">
          <cell r="A335">
            <v>43423</v>
          </cell>
          <cell r="B335">
            <v>865.36</v>
          </cell>
        </row>
        <row r="336">
          <cell r="A336">
            <v>43420</v>
          </cell>
          <cell r="B336">
            <v>872.61</v>
          </cell>
        </row>
        <row r="337">
          <cell r="A337">
            <v>43419</v>
          </cell>
          <cell r="B337">
            <v>864.74</v>
          </cell>
        </row>
        <row r="338">
          <cell r="A338">
            <v>43418</v>
          </cell>
          <cell r="B338">
            <v>871.08</v>
          </cell>
        </row>
        <row r="339">
          <cell r="A339">
            <v>43417</v>
          </cell>
          <cell r="B339">
            <v>875.43</v>
          </cell>
        </row>
        <row r="340">
          <cell r="A340">
            <v>43416</v>
          </cell>
          <cell r="B340">
            <v>886.62</v>
          </cell>
        </row>
        <row r="341">
          <cell r="A341">
            <v>43413</v>
          </cell>
          <cell r="B341">
            <v>886.44</v>
          </cell>
        </row>
        <row r="342">
          <cell r="A342">
            <v>43412</v>
          </cell>
          <cell r="B342">
            <v>892.49</v>
          </cell>
        </row>
        <row r="343">
          <cell r="A343">
            <v>43411</v>
          </cell>
          <cell r="B343">
            <v>895.61</v>
          </cell>
        </row>
        <row r="344">
          <cell r="A344">
            <v>43410</v>
          </cell>
          <cell r="B344">
            <v>890.91</v>
          </cell>
        </row>
        <row r="345">
          <cell r="A345">
            <v>43409</v>
          </cell>
          <cell r="B345">
            <v>893.59</v>
          </cell>
        </row>
        <row r="346">
          <cell r="A346">
            <v>43406</v>
          </cell>
          <cell r="B346">
            <v>889.02</v>
          </cell>
        </row>
        <row r="347">
          <cell r="A347">
            <v>43405</v>
          </cell>
          <cell r="B347">
            <v>884.96</v>
          </cell>
        </row>
        <row r="348">
          <cell r="A348">
            <v>43404</v>
          </cell>
          <cell r="B348">
            <v>889.66</v>
          </cell>
        </row>
        <row r="349">
          <cell r="A349">
            <v>43403</v>
          </cell>
          <cell r="B349">
            <v>868.85</v>
          </cell>
        </row>
        <row r="350">
          <cell r="A350">
            <v>43402</v>
          </cell>
          <cell r="B350">
            <v>875.78</v>
          </cell>
        </row>
        <row r="351">
          <cell r="A351">
            <v>43399</v>
          </cell>
          <cell r="B351">
            <v>862.8</v>
          </cell>
        </row>
        <row r="352">
          <cell r="A352">
            <v>43398</v>
          </cell>
          <cell r="B352">
            <v>873.48</v>
          </cell>
        </row>
        <row r="353">
          <cell r="A353">
            <v>43397</v>
          </cell>
          <cell r="B353">
            <v>869.73</v>
          </cell>
        </row>
        <row r="354">
          <cell r="A354">
            <v>43396</v>
          </cell>
          <cell r="B354">
            <v>863.83</v>
          </cell>
        </row>
        <row r="355">
          <cell r="A355">
            <v>43395</v>
          </cell>
          <cell r="B355">
            <v>882.97</v>
          </cell>
        </row>
        <row r="356">
          <cell r="A356">
            <v>43392</v>
          </cell>
          <cell r="B356">
            <v>900.55</v>
          </cell>
        </row>
        <row r="357">
          <cell r="A357">
            <v>43391</v>
          </cell>
          <cell r="B357">
            <v>890.53</v>
          </cell>
        </row>
        <row r="358">
          <cell r="A358">
            <v>43390</v>
          </cell>
          <cell r="B358">
            <v>903.39</v>
          </cell>
        </row>
        <row r="359">
          <cell r="A359">
            <v>43389</v>
          </cell>
          <cell r="B359">
            <v>904.42</v>
          </cell>
        </row>
        <row r="360">
          <cell r="A360">
            <v>43388</v>
          </cell>
          <cell r="B360">
            <v>893.81</v>
          </cell>
        </row>
        <row r="361">
          <cell r="A361">
            <v>43385</v>
          </cell>
          <cell r="B361">
            <v>893.54</v>
          </cell>
        </row>
        <row r="362">
          <cell r="A362">
            <v>43384</v>
          </cell>
          <cell r="B362">
            <v>890.91</v>
          </cell>
        </row>
        <row r="363">
          <cell r="A363">
            <v>43383</v>
          </cell>
          <cell r="B363">
            <v>914.2</v>
          </cell>
        </row>
        <row r="364">
          <cell r="A364">
            <v>43382</v>
          </cell>
          <cell r="B364">
            <v>923.91</v>
          </cell>
        </row>
        <row r="365">
          <cell r="A365">
            <v>43381</v>
          </cell>
          <cell r="B365">
            <v>920.28</v>
          </cell>
        </row>
        <row r="366">
          <cell r="A366">
            <v>43378</v>
          </cell>
          <cell r="B366">
            <v>927.22</v>
          </cell>
        </row>
        <row r="367">
          <cell r="A367">
            <v>43377</v>
          </cell>
          <cell r="B367">
            <v>929.95</v>
          </cell>
        </row>
        <row r="368">
          <cell r="A368">
            <v>43376</v>
          </cell>
          <cell r="B368">
            <v>940.3</v>
          </cell>
        </row>
        <row r="369">
          <cell r="A369">
            <v>43375</v>
          </cell>
          <cell r="B369">
            <v>944.56</v>
          </cell>
        </row>
        <row r="370">
          <cell r="A370">
            <v>43374</v>
          </cell>
          <cell r="B370">
            <v>942.11</v>
          </cell>
        </row>
        <row r="371">
          <cell r="A371">
            <v>43371</v>
          </cell>
          <cell r="B371">
            <v>938.26</v>
          </cell>
        </row>
        <row r="372">
          <cell r="A372">
            <v>43370</v>
          </cell>
          <cell r="B372">
            <v>941.6</v>
          </cell>
        </row>
        <row r="373">
          <cell r="A373">
            <v>43369</v>
          </cell>
          <cell r="B373">
            <v>941.54</v>
          </cell>
        </row>
        <row r="374">
          <cell r="A374">
            <v>43368</v>
          </cell>
          <cell r="B374">
            <v>946.43</v>
          </cell>
        </row>
        <row r="375">
          <cell r="A375">
            <v>43367</v>
          </cell>
          <cell r="B375">
            <v>931.96</v>
          </cell>
        </row>
        <row r="376">
          <cell r="A376">
            <v>43364</v>
          </cell>
          <cell r="B376">
            <v>923.94</v>
          </cell>
        </row>
        <row r="377">
          <cell r="A377">
            <v>43363</v>
          </cell>
          <cell r="B377">
            <v>917.97</v>
          </cell>
        </row>
        <row r="378">
          <cell r="A378">
            <v>43362</v>
          </cell>
          <cell r="B378">
            <v>913.02</v>
          </cell>
        </row>
        <row r="379">
          <cell r="A379">
            <v>43361</v>
          </cell>
          <cell r="B379">
            <v>915.81</v>
          </cell>
        </row>
        <row r="380">
          <cell r="A380">
            <v>43360</v>
          </cell>
          <cell r="B380">
            <v>910.02</v>
          </cell>
        </row>
        <row r="381">
          <cell r="A381">
            <v>43357</v>
          </cell>
          <cell r="B381">
            <v>906.89</v>
          </cell>
        </row>
        <row r="382">
          <cell r="A382">
            <v>43356</v>
          </cell>
          <cell r="B382">
            <v>905.82</v>
          </cell>
        </row>
        <row r="383">
          <cell r="A383">
            <v>43355</v>
          </cell>
          <cell r="B383">
            <v>906.2</v>
          </cell>
        </row>
        <row r="384">
          <cell r="A384">
            <v>43354</v>
          </cell>
          <cell r="B384">
            <v>899.96</v>
          </cell>
        </row>
        <row r="385">
          <cell r="A385">
            <v>43353</v>
          </cell>
          <cell r="B385">
            <v>897.11</v>
          </cell>
        </row>
        <row r="386">
          <cell r="A386">
            <v>43350</v>
          </cell>
          <cell r="B386">
            <v>892.97</v>
          </cell>
        </row>
        <row r="387">
          <cell r="A387">
            <v>43349</v>
          </cell>
          <cell r="B387">
            <v>899.22</v>
          </cell>
        </row>
        <row r="388">
          <cell r="A388">
            <v>43348</v>
          </cell>
          <cell r="B388">
            <v>897.91</v>
          </cell>
        </row>
        <row r="389">
          <cell r="A389">
            <v>43347</v>
          </cell>
          <cell r="B389">
            <v>904.9</v>
          </cell>
        </row>
        <row r="390">
          <cell r="A390">
            <v>43346</v>
          </cell>
          <cell r="B390">
            <v>908.59</v>
          </cell>
        </row>
        <row r="391">
          <cell r="A391">
            <v>43343</v>
          </cell>
          <cell r="B391">
            <v>906.69</v>
          </cell>
        </row>
        <row r="392">
          <cell r="A392">
            <v>43342</v>
          </cell>
          <cell r="B392">
            <v>912.41</v>
          </cell>
        </row>
        <row r="393">
          <cell r="A393">
            <v>43341</v>
          </cell>
          <cell r="B393">
            <v>915.09</v>
          </cell>
        </row>
        <row r="394">
          <cell r="A394">
            <v>43340</v>
          </cell>
          <cell r="B394">
            <v>914.51</v>
          </cell>
        </row>
        <row r="395">
          <cell r="A395">
            <v>43339</v>
          </cell>
          <cell r="B395">
            <v>912.45</v>
          </cell>
        </row>
        <row r="396">
          <cell r="A396">
            <v>43336</v>
          </cell>
          <cell r="B396">
            <v>907.41</v>
          </cell>
        </row>
        <row r="397">
          <cell r="A397">
            <v>43335</v>
          </cell>
          <cell r="B397">
            <v>906.37</v>
          </cell>
        </row>
        <row r="398">
          <cell r="A398">
            <v>43334</v>
          </cell>
          <cell r="B398">
            <v>906.99</v>
          </cell>
        </row>
        <row r="399">
          <cell r="A399">
            <v>43333</v>
          </cell>
          <cell r="B399">
            <v>904.31</v>
          </cell>
        </row>
        <row r="400">
          <cell r="A400">
            <v>43332</v>
          </cell>
          <cell r="B400">
            <v>902.33</v>
          </cell>
        </row>
        <row r="401">
          <cell r="A401">
            <v>43329</v>
          </cell>
          <cell r="B401">
            <v>889.88</v>
          </cell>
        </row>
        <row r="402">
          <cell r="A402">
            <v>43328</v>
          </cell>
          <cell r="B402">
            <v>887.97</v>
          </cell>
        </row>
        <row r="403">
          <cell r="A403">
            <v>43327</v>
          </cell>
          <cell r="B403">
            <v>882.73</v>
          </cell>
        </row>
        <row r="404">
          <cell r="A404">
            <v>43326</v>
          </cell>
          <cell r="B404">
            <v>895.81</v>
          </cell>
        </row>
        <row r="405">
          <cell r="A405">
            <v>43325</v>
          </cell>
          <cell r="B405">
            <v>897.17</v>
          </cell>
        </row>
        <row r="406">
          <cell r="A406">
            <v>43322</v>
          </cell>
          <cell r="B406">
            <v>898.23</v>
          </cell>
        </row>
        <row r="407">
          <cell r="A407">
            <v>43321</v>
          </cell>
          <cell r="B407">
            <v>908.71</v>
          </cell>
        </row>
        <row r="408">
          <cell r="A408">
            <v>43320</v>
          </cell>
          <cell r="B408">
            <v>906.86</v>
          </cell>
        </row>
        <row r="409">
          <cell r="A409">
            <v>43319</v>
          </cell>
          <cell r="B409">
            <v>905.36</v>
          </cell>
        </row>
        <row r="410">
          <cell r="A410">
            <v>43318</v>
          </cell>
          <cell r="B410">
            <v>892.64</v>
          </cell>
        </row>
        <row r="411">
          <cell r="A411">
            <v>43315</v>
          </cell>
          <cell r="B411">
            <v>891.83</v>
          </cell>
        </row>
        <row r="412">
          <cell r="A412">
            <v>43314</v>
          </cell>
          <cell r="B412">
            <v>892.46</v>
          </cell>
        </row>
        <row r="413">
          <cell r="A413">
            <v>43313</v>
          </cell>
          <cell r="B413">
            <v>894.47</v>
          </cell>
        </row>
        <row r="414">
          <cell r="A414">
            <v>43312</v>
          </cell>
          <cell r="B414">
            <v>896.4</v>
          </cell>
        </row>
        <row r="415">
          <cell r="A415">
            <v>43311</v>
          </cell>
          <cell r="B415">
            <v>891.5</v>
          </cell>
        </row>
        <row r="416">
          <cell r="A416">
            <v>43308</v>
          </cell>
          <cell r="B416">
            <v>892.82</v>
          </cell>
        </row>
        <row r="417">
          <cell r="A417">
            <v>43307</v>
          </cell>
          <cell r="B417">
            <v>883.35</v>
          </cell>
        </row>
        <row r="418">
          <cell r="A418">
            <v>43306</v>
          </cell>
          <cell r="B418">
            <v>885.2</v>
          </cell>
        </row>
        <row r="419">
          <cell r="A419">
            <v>43305</v>
          </cell>
          <cell r="B419">
            <v>882.7</v>
          </cell>
        </row>
        <row r="420">
          <cell r="A420">
            <v>43304</v>
          </cell>
          <cell r="B420">
            <v>878.3</v>
          </cell>
        </row>
        <row r="421">
          <cell r="A421">
            <v>43301</v>
          </cell>
          <cell r="B421">
            <v>876.82</v>
          </cell>
        </row>
        <row r="422">
          <cell r="A422">
            <v>43300</v>
          </cell>
          <cell r="B422">
            <v>875.7</v>
          </cell>
        </row>
        <row r="423">
          <cell r="A423">
            <v>43299</v>
          </cell>
          <cell r="B423">
            <v>874.1</v>
          </cell>
        </row>
        <row r="424">
          <cell r="A424">
            <v>43298</v>
          </cell>
          <cell r="B424">
            <v>871.47</v>
          </cell>
        </row>
        <row r="425">
          <cell r="A425">
            <v>43297</v>
          </cell>
          <cell r="B425">
            <v>868.03</v>
          </cell>
        </row>
        <row r="426">
          <cell r="A426">
            <v>43294</v>
          </cell>
          <cell r="B426">
            <v>874.36</v>
          </cell>
        </row>
        <row r="427">
          <cell r="A427">
            <v>43293</v>
          </cell>
          <cell r="B427">
            <v>884.99</v>
          </cell>
        </row>
        <row r="428">
          <cell r="A428">
            <v>43292</v>
          </cell>
          <cell r="B428">
            <v>891.04</v>
          </cell>
        </row>
        <row r="429">
          <cell r="A429">
            <v>43291</v>
          </cell>
          <cell r="B429">
            <v>899.13</v>
          </cell>
        </row>
        <row r="430">
          <cell r="A430">
            <v>43290</v>
          </cell>
          <cell r="B430">
            <v>888.66</v>
          </cell>
        </row>
        <row r="431">
          <cell r="A431">
            <v>43287</v>
          </cell>
          <cell r="B431">
            <v>877.34</v>
          </cell>
        </row>
        <row r="432">
          <cell r="A432">
            <v>43286</v>
          </cell>
          <cell r="B432">
            <v>883.39</v>
          </cell>
        </row>
        <row r="433">
          <cell r="A433">
            <v>43285</v>
          </cell>
          <cell r="B433">
            <v>879.43</v>
          </cell>
        </row>
        <row r="434">
          <cell r="A434">
            <v>43284</v>
          </cell>
          <cell r="B434">
            <v>877.98</v>
          </cell>
        </row>
        <row r="435">
          <cell r="A435">
            <v>43283</v>
          </cell>
          <cell r="B435">
            <v>872.73</v>
          </cell>
        </row>
        <row r="436">
          <cell r="A436">
            <v>43280</v>
          </cell>
          <cell r="B436">
            <v>879.14</v>
          </cell>
        </row>
        <row r="437">
          <cell r="A437">
            <v>43279</v>
          </cell>
          <cell r="B437">
            <v>875.19</v>
          </cell>
        </row>
        <row r="438">
          <cell r="A438">
            <v>43278</v>
          </cell>
          <cell r="B438">
            <v>882.52</v>
          </cell>
        </row>
        <row r="439">
          <cell r="A439">
            <v>43277</v>
          </cell>
          <cell r="B439">
            <v>870.66</v>
          </cell>
        </row>
        <row r="440">
          <cell r="A440">
            <v>43276</v>
          </cell>
          <cell r="B440">
            <v>869.62</v>
          </cell>
        </row>
        <row r="441">
          <cell r="A441">
            <v>43273</v>
          </cell>
          <cell r="B441">
            <v>881.72</v>
          </cell>
        </row>
        <row r="442">
          <cell r="A442">
            <v>43272</v>
          </cell>
          <cell r="B442">
            <v>871.57</v>
          </cell>
        </row>
        <row r="443">
          <cell r="A443">
            <v>43271</v>
          </cell>
          <cell r="B443">
            <v>880.91</v>
          </cell>
        </row>
        <row r="444">
          <cell r="A444">
            <v>43270</v>
          </cell>
          <cell r="B444">
            <v>884.99</v>
          </cell>
        </row>
        <row r="445">
          <cell r="A445">
            <v>43269</v>
          </cell>
          <cell r="B445">
            <v>888.66</v>
          </cell>
        </row>
        <row r="446">
          <cell r="A446">
            <v>43266</v>
          </cell>
          <cell r="B446">
            <v>895.41</v>
          </cell>
        </row>
        <row r="447">
          <cell r="A447">
            <v>43265</v>
          </cell>
          <cell r="B447">
            <v>898.23</v>
          </cell>
        </row>
        <row r="448">
          <cell r="A448">
            <v>43264</v>
          </cell>
          <cell r="B448">
            <v>896</v>
          </cell>
        </row>
        <row r="449">
          <cell r="A449">
            <v>43263</v>
          </cell>
          <cell r="B449">
            <v>898.17</v>
          </cell>
        </row>
        <row r="450">
          <cell r="A450">
            <v>43262</v>
          </cell>
          <cell r="B450">
            <v>899.91</v>
          </cell>
        </row>
        <row r="451">
          <cell r="A451">
            <v>43259</v>
          </cell>
          <cell r="B451">
            <v>893.87</v>
          </cell>
        </row>
        <row r="452">
          <cell r="A452">
            <v>43258</v>
          </cell>
          <cell r="B452">
            <v>892.05</v>
          </cell>
        </row>
        <row r="453">
          <cell r="A453">
            <v>43257</v>
          </cell>
          <cell r="B453">
            <v>882.99</v>
          </cell>
        </row>
        <row r="454">
          <cell r="A454">
            <v>43256</v>
          </cell>
          <cell r="B454">
            <v>879</v>
          </cell>
        </row>
        <row r="455">
          <cell r="A455">
            <v>43255</v>
          </cell>
          <cell r="B455">
            <v>882.09</v>
          </cell>
        </row>
        <row r="456">
          <cell r="A456">
            <v>43252</v>
          </cell>
          <cell r="B456">
            <v>880.53</v>
          </cell>
        </row>
        <row r="457">
          <cell r="A457">
            <v>43251</v>
          </cell>
          <cell r="B457">
            <v>875.52</v>
          </cell>
        </row>
        <row r="458">
          <cell r="A458">
            <v>43250</v>
          </cell>
          <cell r="B458">
            <v>870.62</v>
          </cell>
        </row>
        <row r="459">
          <cell r="A459">
            <v>43249</v>
          </cell>
          <cell r="B459">
            <v>867.58</v>
          </cell>
        </row>
        <row r="460">
          <cell r="A460">
            <v>43248</v>
          </cell>
          <cell r="B460">
            <v>868.46</v>
          </cell>
        </row>
        <row r="461">
          <cell r="A461">
            <v>43245</v>
          </cell>
          <cell r="B461">
            <v>863.98</v>
          </cell>
        </row>
        <row r="462">
          <cell r="A462">
            <v>43244</v>
          </cell>
          <cell r="B462">
            <v>873.29</v>
          </cell>
        </row>
        <row r="463">
          <cell r="A463">
            <v>43243</v>
          </cell>
          <cell r="B463">
            <v>879.87</v>
          </cell>
        </row>
        <row r="464">
          <cell r="A464">
            <v>43242</v>
          </cell>
          <cell r="B464">
            <v>888.21</v>
          </cell>
        </row>
        <row r="465">
          <cell r="A465">
            <v>43238</v>
          </cell>
          <cell r="B465">
            <v>891.68</v>
          </cell>
        </row>
        <row r="466">
          <cell r="A466">
            <v>43236</v>
          </cell>
          <cell r="B466">
            <v>883.89</v>
          </cell>
        </row>
        <row r="467">
          <cell r="A467">
            <v>43235</v>
          </cell>
          <cell r="B467">
            <v>880.57</v>
          </cell>
        </row>
        <row r="468">
          <cell r="A468">
            <v>43234</v>
          </cell>
          <cell r="B468">
            <v>876.05</v>
          </cell>
        </row>
        <row r="469">
          <cell r="A469">
            <v>43231</v>
          </cell>
          <cell r="B469">
            <v>878.81</v>
          </cell>
        </row>
        <row r="470">
          <cell r="A470">
            <v>43229</v>
          </cell>
          <cell r="B470">
            <v>878.57</v>
          </cell>
        </row>
        <row r="471">
          <cell r="A471">
            <v>43228</v>
          </cell>
          <cell r="B471">
            <v>875.27</v>
          </cell>
        </row>
        <row r="472">
          <cell r="A472">
            <v>43227</v>
          </cell>
          <cell r="B472">
            <v>873.66</v>
          </cell>
        </row>
        <row r="473">
          <cell r="A473">
            <v>43224</v>
          </cell>
          <cell r="B473">
            <v>864.77</v>
          </cell>
        </row>
        <row r="474">
          <cell r="A474">
            <v>43223</v>
          </cell>
          <cell r="B474">
            <v>864.56</v>
          </cell>
        </row>
        <row r="475">
          <cell r="A475">
            <v>43222</v>
          </cell>
          <cell r="B475">
            <v>869.5</v>
          </cell>
        </row>
        <row r="476">
          <cell r="A476">
            <v>43220</v>
          </cell>
          <cell r="B476">
            <v>859.96</v>
          </cell>
        </row>
        <row r="477">
          <cell r="A477">
            <v>43217</v>
          </cell>
          <cell r="B477">
            <v>862.73</v>
          </cell>
        </row>
        <row r="478">
          <cell r="A478">
            <v>43216</v>
          </cell>
          <cell r="B478">
            <v>863.02</v>
          </cell>
        </row>
        <row r="479">
          <cell r="A479">
            <v>43215</v>
          </cell>
          <cell r="B479">
            <v>840.67</v>
          </cell>
        </row>
        <row r="480">
          <cell r="A480">
            <v>43214</v>
          </cell>
          <cell r="B480">
            <v>852.36</v>
          </cell>
        </row>
        <row r="481">
          <cell r="A481">
            <v>43213</v>
          </cell>
          <cell r="B481">
            <v>851.21</v>
          </cell>
        </row>
        <row r="482">
          <cell r="A482">
            <v>43210</v>
          </cell>
          <cell r="B482">
            <v>846.17</v>
          </cell>
        </row>
        <row r="483">
          <cell r="A483">
            <v>43209</v>
          </cell>
          <cell r="B483">
            <v>850.86</v>
          </cell>
        </row>
        <row r="484">
          <cell r="A484">
            <v>43208</v>
          </cell>
          <cell r="B484">
            <v>849.31</v>
          </cell>
        </row>
        <row r="485">
          <cell r="A485">
            <v>43207</v>
          </cell>
          <cell r="B485">
            <v>837.79</v>
          </cell>
        </row>
        <row r="486">
          <cell r="A486">
            <v>43206</v>
          </cell>
          <cell r="B486">
            <v>836.17</v>
          </cell>
        </row>
        <row r="487">
          <cell r="A487">
            <v>43203</v>
          </cell>
          <cell r="B487">
            <v>838.58</v>
          </cell>
        </row>
        <row r="488">
          <cell r="A488">
            <v>43202</v>
          </cell>
          <cell r="B488">
            <v>834.42</v>
          </cell>
        </row>
        <row r="489">
          <cell r="A489">
            <v>43201</v>
          </cell>
          <cell r="B489">
            <v>831.61</v>
          </cell>
        </row>
        <row r="490">
          <cell r="A490">
            <v>43200</v>
          </cell>
          <cell r="B490">
            <v>829.83</v>
          </cell>
        </row>
        <row r="491">
          <cell r="A491">
            <v>43199</v>
          </cell>
          <cell r="B491">
            <v>815.01</v>
          </cell>
        </row>
        <row r="492">
          <cell r="A492">
            <v>43196</v>
          </cell>
          <cell r="B492">
            <v>813.47</v>
          </cell>
        </row>
        <row r="493">
          <cell r="A493">
            <v>43195</v>
          </cell>
          <cell r="B493">
            <v>817.16</v>
          </cell>
        </row>
        <row r="494">
          <cell r="A494">
            <v>43194</v>
          </cell>
          <cell r="B494">
            <v>800.7</v>
          </cell>
        </row>
        <row r="495">
          <cell r="A495">
            <v>43193</v>
          </cell>
          <cell r="B495">
            <v>811.58</v>
          </cell>
        </row>
        <row r="496">
          <cell r="A496">
            <v>43187</v>
          </cell>
          <cell r="B496">
            <v>805.32</v>
          </cell>
        </row>
        <row r="497">
          <cell r="A497">
            <v>43186</v>
          </cell>
          <cell r="B497">
            <v>805.99</v>
          </cell>
        </row>
        <row r="498">
          <cell r="A498">
            <v>43185</v>
          </cell>
          <cell r="B498">
            <v>798.85</v>
          </cell>
        </row>
        <row r="499">
          <cell r="A499">
            <v>43182</v>
          </cell>
          <cell r="B499">
            <v>800.29</v>
          </cell>
        </row>
        <row r="500">
          <cell r="A500">
            <v>43181</v>
          </cell>
          <cell r="B500">
            <v>795.08</v>
          </cell>
        </row>
        <row r="501">
          <cell r="A501">
            <v>43180</v>
          </cell>
          <cell r="B501">
            <v>805.07</v>
          </cell>
        </row>
        <row r="502">
          <cell r="A502">
            <v>43179</v>
          </cell>
          <cell r="B502">
            <v>802.48</v>
          </cell>
        </row>
        <row r="503">
          <cell r="A503">
            <v>43178</v>
          </cell>
          <cell r="B503">
            <v>798.08</v>
          </cell>
        </row>
        <row r="504">
          <cell r="A504">
            <v>43175</v>
          </cell>
          <cell r="B504">
            <v>806.72</v>
          </cell>
        </row>
        <row r="505">
          <cell r="A505">
            <v>43174</v>
          </cell>
          <cell r="B505">
            <v>806.71</v>
          </cell>
        </row>
        <row r="506">
          <cell r="A506">
            <v>43173</v>
          </cell>
          <cell r="B506">
            <v>810.63</v>
          </cell>
        </row>
        <row r="507">
          <cell r="A507">
            <v>43172</v>
          </cell>
          <cell r="B507">
            <v>816.98</v>
          </cell>
        </row>
        <row r="508">
          <cell r="A508">
            <v>43171</v>
          </cell>
          <cell r="B508">
            <v>817.31</v>
          </cell>
        </row>
        <row r="509">
          <cell r="A509">
            <v>43168</v>
          </cell>
          <cell r="B509">
            <v>818.29</v>
          </cell>
        </row>
        <row r="510">
          <cell r="A510">
            <v>43167</v>
          </cell>
          <cell r="B510">
            <v>815.38</v>
          </cell>
        </row>
        <row r="511">
          <cell r="A511">
            <v>43166</v>
          </cell>
          <cell r="B511">
            <v>811.89</v>
          </cell>
        </row>
        <row r="512">
          <cell r="A512">
            <v>43165</v>
          </cell>
          <cell r="B512">
            <v>816.73</v>
          </cell>
        </row>
        <row r="513">
          <cell r="A513">
            <v>43164</v>
          </cell>
          <cell r="B513">
            <v>801.36</v>
          </cell>
        </row>
        <row r="514">
          <cell r="A514">
            <v>43161</v>
          </cell>
          <cell r="B514">
            <v>793.98</v>
          </cell>
        </row>
        <row r="515">
          <cell r="A515">
            <v>43160</v>
          </cell>
          <cell r="B515">
            <v>810.11</v>
          </cell>
        </row>
        <row r="516">
          <cell r="A516">
            <v>43159</v>
          </cell>
          <cell r="B516">
            <v>819.77</v>
          </cell>
        </row>
        <row r="517">
          <cell r="A517">
            <v>43158</v>
          </cell>
          <cell r="B517">
            <v>818.88</v>
          </cell>
        </row>
        <row r="518">
          <cell r="A518">
            <v>43157</v>
          </cell>
          <cell r="B518">
            <v>820.08</v>
          </cell>
        </row>
        <row r="519">
          <cell r="A519">
            <v>43154</v>
          </cell>
          <cell r="B519">
            <v>822.48</v>
          </cell>
        </row>
        <row r="520">
          <cell r="A520">
            <v>43153</v>
          </cell>
          <cell r="B520">
            <v>812.39</v>
          </cell>
        </row>
        <row r="521">
          <cell r="A521">
            <v>43152</v>
          </cell>
          <cell r="B521">
            <v>812.28</v>
          </cell>
        </row>
        <row r="522">
          <cell r="A522">
            <v>43151</v>
          </cell>
          <cell r="B522">
            <v>809.96</v>
          </cell>
        </row>
        <row r="523">
          <cell r="A523">
            <v>43150</v>
          </cell>
          <cell r="B523">
            <v>807.58</v>
          </cell>
        </row>
        <row r="524">
          <cell r="A524">
            <v>43147</v>
          </cell>
          <cell r="B524">
            <v>809.9</v>
          </cell>
        </row>
        <row r="525">
          <cell r="A525">
            <v>43146</v>
          </cell>
          <cell r="B525">
            <v>801.65</v>
          </cell>
        </row>
        <row r="526">
          <cell r="A526">
            <v>43145</v>
          </cell>
          <cell r="B526">
            <v>794.49</v>
          </cell>
        </row>
        <row r="527">
          <cell r="A527">
            <v>43144</v>
          </cell>
          <cell r="B527">
            <v>799.12</v>
          </cell>
        </row>
        <row r="528">
          <cell r="A528">
            <v>43143</v>
          </cell>
          <cell r="B528">
            <v>798.4</v>
          </cell>
        </row>
        <row r="529">
          <cell r="A529">
            <v>43140</v>
          </cell>
          <cell r="B529">
            <v>787.54</v>
          </cell>
        </row>
        <row r="530">
          <cell r="A530">
            <v>43139</v>
          </cell>
          <cell r="B530">
            <v>796.85</v>
          </cell>
        </row>
        <row r="531">
          <cell r="A531">
            <v>43138</v>
          </cell>
          <cell r="B531">
            <v>798.91</v>
          </cell>
        </row>
        <row r="532">
          <cell r="A532">
            <v>43137</v>
          </cell>
          <cell r="B532">
            <v>784.79</v>
          </cell>
        </row>
        <row r="533">
          <cell r="A533">
            <v>43136</v>
          </cell>
          <cell r="B533">
            <v>803.05</v>
          </cell>
        </row>
        <row r="534">
          <cell r="A534">
            <v>43133</v>
          </cell>
          <cell r="B534">
            <v>809.86</v>
          </cell>
        </row>
        <row r="535">
          <cell r="A535">
            <v>43132</v>
          </cell>
          <cell r="B535">
            <v>818.15</v>
          </cell>
        </row>
        <row r="536">
          <cell r="A536">
            <v>43131</v>
          </cell>
          <cell r="B536">
            <v>811.01</v>
          </cell>
        </row>
        <row r="537">
          <cell r="A537">
            <v>43130</v>
          </cell>
          <cell r="B537">
            <v>808.99</v>
          </cell>
        </row>
        <row r="538">
          <cell r="A538">
            <v>43129</v>
          </cell>
          <cell r="B538">
            <v>817.67</v>
          </cell>
        </row>
        <row r="539">
          <cell r="A539">
            <v>43126</v>
          </cell>
          <cell r="B539">
            <v>823.12</v>
          </cell>
        </row>
        <row r="540">
          <cell r="A540">
            <v>43125</v>
          </cell>
          <cell r="B540">
            <v>828.67</v>
          </cell>
        </row>
        <row r="541">
          <cell r="A541">
            <v>43124</v>
          </cell>
          <cell r="B541">
            <v>836.7</v>
          </cell>
        </row>
        <row r="542">
          <cell r="A542">
            <v>43123</v>
          </cell>
          <cell r="B542">
            <v>839.47</v>
          </cell>
        </row>
        <row r="543">
          <cell r="A543">
            <v>43122</v>
          </cell>
          <cell r="B543">
            <v>840.13</v>
          </cell>
        </row>
        <row r="544">
          <cell r="A544">
            <v>43119</v>
          </cell>
          <cell r="B544">
            <v>835.33</v>
          </cell>
        </row>
        <row r="545">
          <cell r="A545">
            <v>43118</v>
          </cell>
          <cell r="B545">
            <v>832.67</v>
          </cell>
        </row>
        <row r="546">
          <cell r="A546">
            <v>43117</v>
          </cell>
          <cell r="B546">
            <v>835.05</v>
          </cell>
        </row>
        <row r="547">
          <cell r="A547">
            <v>43116</v>
          </cell>
          <cell r="B547">
            <v>839.88</v>
          </cell>
        </row>
        <row r="548">
          <cell r="A548">
            <v>43115</v>
          </cell>
          <cell r="B548">
            <v>839.79</v>
          </cell>
        </row>
        <row r="549">
          <cell r="A549">
            <v>43112</v>
          </cell>
          <cell r="B549">
            <v>839.78</v>
          </cell>
        </row>
        <row r="550">
          <cell r="A550">
            <v>43111</v>
          </cell>
          <cell r="B550">
            <v>839.04</v>
          </cell>
        </row>
        <row r="551">
          <cell r="A551">
            <v>43110</v>
          </cell>
          <cell r="B551">
            <v>840.22</v>
          </cell>
        </row>
        <row r="552">
          <cell r="A552">
            <v>43109</v>
          </cell>
          <cell r="B552">
            <v>840.64</v>
          </cell>
        </row>
        <row r="553">
          <cell r="A553">
            <v>43108</v>
          </cell>
          <cell r="B553">
            <v>834.73</v>
          </cell>
        </row>
        <row r="554">
          <cell r="A554">
            <v>43105</v>
          </cell>
          <cell r="B554">
            <v>832.67</v>
          </cell>
        </row>
        <row r="555">
          <cell r="A555">
            <v>43104</v>
          </cell>
          <cell r="B555">
            <v>825.9</v>
          </cell>
        </row>
        <row r="556">
          <cell r="A556">
            <v>43103</v>
          </cell>
          <cell r="B556">
            <v>817.59</v>
          </cell>
        </row>
        <row r="557">
          <cell r="A557">
            <v>43102</v>
          </cell>
          <cell r="B557">
            <v>815.22</v>
          </cell>
        </row>
        <row r="558">
          <cell r="A558">
            <v>43098</v>
          </cell>
          <cell r="B558">
            <v>814.45</v>
          </cell>
        </row>
        <row r="559">
          <cell r="A559">
            <v>43097</v>
          </cell>
          <cell r="B559">
            <v>818.03</v>
          </cell>
        </row>
        <row r="560">
          <cell r="A560">
            <v>43096</v>
          </cell>
          <cell r="B560">
            <v>815.01</v>
          </cell>
        </row>
        <row r="561">
          <cell r="A561">
            <v>43091</v>
          </cell>
          <cell r="B561">
            <v>806.68</v>
          </cell>
        </row>
        <row r="562">
          <cell r="A562">
            <v>43090</v>
          </cell>
          <cell r="B562">
            <v>807.93</v>
          </cell>
        </row>
        <row r="563">
          <cell r="A563">
            <v>43089</v>
          </cell>
          <cell r="B563">
            <v>799.13</v>
          </cell>
        </row>
        <row r="564">
          <cell r="A564">
            <v>43088</v>
          </cell>
          <cell r="B564">
            <v>800.35</v>
          </cell>
        </row>
        <row r="565">
          <cell r="A565">
            <v>43087</v>
          </cell>
          <cell r="B565">
            <v>799.22</v>
          </cell>
        </row>
        <row r="566">
          <cell r="A566">
            <v>43084</v>
          </cell>
          <cell r="B566">
            <v>790.76</v>
          </cell>
        </row>
        <row r="567">
          <cell r="A567">
            <v>43083</v>
          </cell>
          <cell r="B567">
            <v>795.5</v>
          </cell>
        </row>
        <row r="568">
          <cell r="A568">
            <v>43082</v>
          </cell>
          <cell r="B568">
            <v>798.13</v>
          </cell>
        </row>
        <row r="569">
          <cell r="A569">
            <v>43081</v>
          </cell>
          <cell r="B569">
            <v>800.93</v>
          </cell>
        </row>
        <row r="570">
          <cell r="A570">
            <v>43080</v>
          </cell>
          <cell r="B570">
            <v>791.88</v>
          </cell>
        </row>
        <row r="571">
          <cell r="A571">
            <v>43077</v>
          </cell>
          <cell r="B571">
            <v>786.69</v>
          </cell>
        </row>
        <row r="572">
          <cell r="A572">
            <v>43076</v>
          </cell>
          <cell r="B572">
            <v>782.59</v>
          </cell>
        </row>
        <row r="573">
          <cell r="A573">
            <v>43075</v>
          </cell>
          <cell r="B573">
            <v>786.3</v>
          </cell>
        </row>
        <row r="574">
          <cell r="A574">
            <v>43074</v>
          </cell>
          <cell r="B574">
            <v>792.07</v>
          </cell>
        </row>
        <row r="575">
          <cell r="A575">
            <v>43073</v>
          </cell>
          <cell r="B575">
            <v>800.37</v>
          </cell>
        </row>
        <row r="576">
          <cell r="A576">
            <v>43070</v>
          </cell>
          <cell r="B576">
            <v>798.41</v>
          </cell>
        </row>
        <row r="577">
          <cell r="A577">
            <v>43069</v>
          </cell>
          <cell r="B577">
            <v>796.83</v>
          </cell>
        </row>
        <row r="578">
          <cell r="A578">
            <v>43068</v>
          </cell>
          <cell r="B578">
            <v>797.18</v>
          </cell>
        </row>
        <row r="579">
          <cell r="A579">
            <v>43067</v>
          </cell>
          <cell r="B579">
            <v>795.19</v>
          </cell>
        </row>
        <row r="580">
          <cell r="A580">
            <v>43066</v>
          </cell>
          <cell r="B580">
            <v>792.93</v>
          </cell>
        </row>
        <row r="581">
          <cell r="A581">
            <v>43063</v>
          </cell>
          <cell r="B581">
            <v>800.32</v>
          </cell>
        </row>
        <row r="582">
          <cell r="A582">
            <v>43062</v>
          </cell>
          <cell r="B582">
            <v>803.95</v>
          </cell>
        </row>
        <row r="583">
          <cell r="A583">
            <v>43061</v>
          </cell>
          <cell r="B583">
            <v>807.07</v>
          </cell>
        </row>
        <row r="584">
          <cell r="A584">
            <v>43060</v>
          </cell>
          <cell r="B584">
            <v>808.46</v>
          </cell>
        </row>
        <row r="585">
          <cell r="A585">
            <v>43059</v>
          </cell>
          <cell r="B585">
            <v>800.22</v>
          </cell>
        </row>
        <row r="586">
          <cell r="A586">
            <v>43056</v>
          </cell>
          <cell r="B586">
            <v>796.14</v>
          </cell>
        </row>
        <row r="587">
          <cell r="A587">
            <v>43055</v>
          </cell>
          <cell r="B587">
            <v>802.2</v>
          </cell>
        </row>
        <row r="588">
          <cell r="A588">
            <v>43054</v>
          </cell>
          <cell r="B588">
            <v>795.02</v>
          </cell>
        </row>
        <row r="589">
          <cell r="A589">
            <v>43053</v>
          </cell>
          <cell r="B589">
            <v>801.85</v>
          </cell>
        </row>
        <row r="590">
          <cell r="A590">
            <v>43052</v>
          </cell>
          <cell r="B590">
            <v>805.95</v>
          </cell>
        </row>
        <row r="591">
          <cell r="A591">
            <v>43049</v>
          </cell>
          <cell r="B591">
            <v>808.2</v>
          </cell>
        </row>
        <row r="592">
          <cell r="A592">
            <v>43048</v>
          </cell>
          <cell r="B592">
            <v>811.19</v>
          </cell>
        </row>
        <row r="593">
          <cell r="A593">
            <v>43047</v>
          </cell>
          <cell r="B593">
            <v>822.17</v>
          </cell>
        </row>
        <row r="594">
          <cell r="A594">
            <v>43046</v>
          </cell>
          <cell r="B594">
            <v>819.4</v>
          </cell>
        </row>
        <row r="595">
          <cell r="A595">
            <v>43045</v>
          </cell>
          <cell r="B595">
            <v>817.85</v>
          </cell>
        </row>
        <row r="596">
          <cell r="A596">
            <v>43042</v>
          </cell>
          <cell r="B596">
            <v>815.85</v>
          </cell>
        </row>
        <row r="597">
          <cell r="A597">
            <v>43041</v>
          </cell>
          <cell r="B597">
            <v>809.02</v>
          </cell>
        </row>
        <row r="598">
          <cell r="A598">
            <v>43040</v>
          </cell>
          <cell r="B598">
            <v>815.41</v>
          </cell>
        </row>
        <row r="599">
          <cell r="A599">
            <v>43039</v>
          </cell>
          <cell r="B599">
            <v>806.95</v>
          </cell>
        </row>
        <row r="600">
          <cell r="A600">
            <v>43038</v>
          </cell>
          <cell r="B600">
            <v>809.85</v>
          </cell>
        </row>
        <row r="601">
          <cell r="A601">
            <v>43035</v>
          </cell>
          <cell r="B601">
            <v>801.53</v>
          </cell>
        </row>
        <row r="602">
          <cell r="A602">
            <v>43034</v>
          </cell>
          <cell r="B602">
            <v>795.49</v>
          </cell>
        </row>
        <row r="603">
          <cell r="A603">
            <v>43033</v>
          </cell>
          <cell r="B603">
            <v>798.1</v>
          </cell>
        </row>
        <row r="604">
          <cell r="A604">
            <v>43032</v>
          </cell>
          <cell r="B604">
            <v>790.87</v>
          </cell>
        </row>
        <row r="605">
          <cell r="A605">
            <v>43031</v>
          </cell>
          <cell r="B605">
            <v>791.83</v>
          </cell>
        </row>
        <row r="606">
          <cell r="A606">
            <v>43028</v>
          </cell>
          <cell r="B606">
            <v>794.88</v>
          </cell>
        </row>
        <row r="607">
          <cell r="A607">
            <v>43027</v>
          </cell>
          <cell r="B607">
            <v>787.46</v>
          </cell>
        </row>
        <row r="608">
          <cell r="A608">
            <v>43026</v>
          </cell>
          <cell r="B608">
            <v>788.08</v>
          </cell>
        </row>
        <row r="609">
          <cell r="A609">
            <v>43025</v>
          </cell>
          <cell r="B609">
            <v>788.67</v>
          </cell>
        </row>
        <row r="610">
          <cell r="A610">
            <v>43024</v>
          </cell>
          <cell r="B610">
            <v>790.87</v>
          </cell>
        </row>
        <row r="611">
          <cell r="A611">
            <v>43021</v>
          </cell>
          <cell r="B611">
            <v>792.44</v>
          </cell>
        </row>
        <row r="612">
          <cell r="A612">
            <v>43020</v>
          </cell>
          <cell r="B612">
            <v>790.39</v>
          </cell>
        </row>
        <row r="613">
          <cell r="A613">
            <v>43019</v>
          </cell>
          <cell r="B613">
            <v>788.38</v>
          </cell>
        </row>
        <row r="614">
          <cell r="A614">
            <v>43018</v>
          </cell>
          <cell r="B614">
            <v>788.03</v>
          </cell>
        </row>
        <row r="615">
          <cell r="A615">
            <v>43017</v>
          </cell>
          <cell r="B615">
            <v>785.8</v>
          </cell>
        </row>
        <row r="616">
          <cell r="A616">
            <v>43014</v>
          </cell>
          <cell r="B616">
            <v>784.79</v>
          </cell>
        </row>
        <row r="617">
          <cell r="A617">
            <v>43013</v>
          </cell>
          <cell r="B617">
            <v>789.24</v>
          </cell>
        </row>
        <row r="618">
          <cell r="A618">
            <v>43012</v>
          </cell>
          <cell r="B618">
            <v>783.95</v>
          </cell>
        </row>
        <row r="619">
          <cell r="A619">
            <v>43011</v>
          </cell>
          <cell r="B619">
            <v>788.82</v>
          </cell>
        </row>
        <row r="620">
          <cell r="A620">
            <v>43010</v>
          </cell>
          <cell r="B620">
            <v>784.71</v>
          </cell>
        </row>
        <row r="621">
          <cell r="A621">
            <v>43007</v>
          </cell>
          <cell r="B621">
            <v>783.09</v>
          </cell>
        </row>
        <row r="622">
          <cell r="A622">
            <v>43006</v>
          </cell>
          <cell r="B622">
            <v>782.6</v>
          </cell>
        </row>
        <row r="623">
          <cell r="A623">
            <v>43005</v>
          </cell>
          <cell r="B623">
            <v>778.98</v>
          </cell>
        </row>
        <row r="624">
          <cell r="A624">
            <v>43004</v>
          </cell>
          <cell r="B624">
            <v>773.96</v>
          </cell>
        </row>
        <row r="625">
          <cell r="A625">
            <v>43003</v>
          </cell>
          <cell r="B625">
            <v>777.92</v>
          </cell>
        </row>
        <row r="626">
          <cell r="A626">
            <v>43000</v>
          </cell>
          <cell r="B626">
            <v>773.22</v>
          </cell>
        </row>
        <row r="627">
          <cell r="A627">
            <v>42999</v>
          </cell>
          <cell r="B627">
            <v>771.91</v>
          </cell>
        </row>
        <row r="628">
          <cell r="A628">
            <v>42998</v>
          </cell>
          <cell r="B628">
            <v>765.38</v>
          </cell>
        </row>
        <row r="629">
          <cell r="A629">
            <v>42997</v>
          </cell>
          <cell r="B629">
            <v>763.53</v>
          </cell>
        </row>
        <row r="630">
          <cell r="A630">
            <v>42996</v>
          </cell>
          <cell r="B630">
            <v>762.49</v>
          </cell>
        </row>
        <row r="631">
          <cell r="A631">
            <v>42993</v>
          </cell>
          <cell r="B631">
            <v>758.88</v>
          </cell>
        </row>
        <row r="632">
          <cell r="A632">
            <v>42992</v>
          </cell>
          <cell r="B632">
            <v>762.71</v>
          </cell>
        </row>
        <row r="633">
          <cell r="A633">
            <v>42991</v>
          </cell>
          <cell r="B633">
            <v>761.44</v>
          </cell>
        </row>
        <row r="634">
          <cell r="A634">
            <v>42990</v>
          </cell>
          <cell r="B634">
            <v>756.34</v>
          </cell>
        </row>
        <row r="635">
          <cell r="A635">
            <v>42989</v>
          </cell>
          <cell r="B635">
            <v>751.68</v>
          </cell>
        </row>
        <row r="636">
          <cell r="A636">
            <v>42986</v>
          </cell>
          <cell r="B636">
            <v>745.42</v>
          </cell>
        </row>
        <row r="637">
          <cell r="A637">
            <v>42985</v>
          </cell>
          <cell r="B637">
            <v>747.4</v>
          </cell>
        </row>
        <row r="638">
          <cell r="A638">
            <v>42984</v>
          </cell>
          <cell r="B638">
            <v>745.41</v>
          </cell>
        </row>
        <row r="639">
          <cell r="A639">
            <v>42983</v>
          </cell>
          <cell r="B639">
            <v>748.81</v>
          </cell>
        </row>
        <row r="640">
          <cell r="A640">
            <v>42982</v>
          </cell>
          <cell r="B640">
            <v>745.87</v>
          </cell>
        </row>
        <row r="641">
          <cell r="A641">
            <v>42979</v>
          </cell>
          <cell r="B641">
            <v>747.27</v>
          </cell>
        </row>
        <row r="642">
          <cell r="A642">
            <v>42978</v>
          </cell>
          <cell r="B642">
            <v>739.87</v>
          </cell>
        </row>
        <row r="643">
          <cell r="A643">
            <v>42977</v>
          </cell>
          <cell r="B643">
            <v>730.06</v>
          </cell>
        </row>
        <row r="644">
          <cell r="A644">
            <v>42976</v>
          </cell>
          <cell r="B644">
            <v>723.18</v>
          </cell>
        </row>
        <row r="645">
          <cell r="A645">
            <v>42975</v>
          </cell>
          <cell r="B645">
            <v>728.6</v>
          </cell>
        </row>
        <row r="646">
          <cell r="A646">
            <v>42972</v>
          </cell>
          <cell r="B646">
            <v>730.42</v>
          </cell>
        </row>
        <row r="647">
          <cell r="A647">
            <v>42971</v>
          </cell>
          <cell r="B647">
            <v>730.5</v>
          </cell>
        </row>
        <row r="648">
          <cell r="A648">
            <v>42970</v>
          </cell>
          <cell r="B648">
            <v>729.16</v>
          </cell>
        </row>
        <row r="649">
          <cell r="A649">
            <v>42969</v>
          </cell>
          <cell r="B649">
            <v>730.54</v>
          </cell>
        </row>
        <row r="650">
          <cell r="A650">
            <v>42968</v>
          </cell>
          <cell r="B650">
            <v>725.72</v>
          </cell>
        </row>
        <row r="651">
          <cell r="A651">
            <v>42965</v>
          </cell>
          <cell r="B651">
            <v>726.46</v>
          </cell>
        </row>
        <row r="652">
          <cell r="A652">
            <v>42964</v>
          </cell>
          <cell r="B652">
            <v>726.71</v>
          </cell>
        </row>
        <row r="653">
          <cell r="A653">
            <v>42963</v>
          </cell>
          <cell r="B653">
            <v>736.47</v>
          </cell>
        </row>
        <row r="654">
          <cell r="A654">
            <v>42962</v>
          </cell>
          <cell r="B654">
            <v>730.54</v>
          </cell>
        </row>
        <row r="655">
          <cell r="A655">
            <v>42961</v>
          </cell>
          <cell r="B655">
            <v>735.75</v>
          </cell>
        </row>
        <row r="656">
          <cell r="A656">
            <v>42958</v>
          </cell>
          <cell r="B656">
            <v>727.8</v>
          </cell>
        </row>
        <row r="657">
          <cell r="A657">
            <v>42957</v>
          </cell>
          <cell r="B657">
            <v>735.76</v>
          </cell>
        </row>
        <row r="658">
          <cell r="A658">
            <v>42956</v>
          </cell>
          <cell r="B658">
            <v>741.54</v>
          </cell>
        </row>
        <row r="659">
          <cell r="A659">
            <v>42955</v>
          </cell>
          <cell r="B659">
            <v>742.51</v>
          </cell>
        </row>
        <row r="660">
          <cell r="A660">
            <v>42954</v>
          </cell>
          <cell r="B660">
            <v>742.37</v>
          </cell>
        </row>
        <row r="661">
          <cell r="A661">
            <v>42951</v>
          </cell>
          <cell r="B661">
            <v>738.06</v>
          </cell>
        </row>
        <row r="662">
          <cell r="A662">
            <v>42950</v>
          </cell>
          <cell r="B662">
            <v>736.06</v>
          </cell>
        </row>
        <row r="663">
          <cell r="A663">
            <v>42949</v>
          </cell>
          <cell r="B663">
            <v>735.45</v>
          </cell>
        </row>
        <row r="664">
          <cell r="A664">
            <v>42948</v>
          </cell>
          <cell r="B664">
            <v>737.36</v>
          </cell>
        </row>
        <row r="665">
          <cell r="A665">
            <v>42947</v>
          </cell>
          <cell r="B665">
            <v>732.51</v>
          </cell>
        </row>
        <row r="666">
          <cell r="A666">
            <v>42944</v>
          </cell>
          <cell r="B666">
            <v>734.42</v>
          </cell>
        </row>
        <row r="667">
          <cell r="A667">
            <v>42943</v>
          </cell>
          <cell r="B667">
            <v>732.82</v>
          </cell>
        </row>
        <row r="668">
          <cell r="A668">
            <v>42942</v>
          </cell>
          <cell r="B668">
            <v>732.54</v>
          </cell>
        </row>
        <row r="669">
          <cell r="A669">
            <v>42941</v>
          </cell>
          <cell r="B669">
            <v>724.49</v>
          </cell>
        </row>
        <row r="670">
          <cell r="A670">
            <v>42940</v>
          </cell>
          <cell r="B670">
            <v>723.05</v>
          </cell>
        </row>
        <row r="671">
          <cell r="A671">
            <v>42937</v>
          </cell>
          <cell r="B671">
            <v>723.24</v>
          </cell>
        </row>
        <row r="672">
          <cell r="A672">
            <v>42936</v>
          </cell>
          <cell r="B672">
            <v>734.09</v>
          </cell>
        </row>
        <row r="673">
          <cell r="A673">
            <v>42935</v>
          </cell>
          <cell r="B673">
            <v>728.25</v>
          </cell>
        </row>
        <row r="674">
          <cell r="A674">
            <v>42934</v>
          </cell>
          <cell r="B674">
            <v>725.89</v>
          </cell>
        </row>
        <row r="675">
          <cell r="A675">
            <v>42933</v>
          </cell>
          <cell r="B675">
            <v>729.18</v>
          </cell>
        </row>
        <row r="676">
          <cell r="A676">
            <v>42930</v>
          </cell>
          <cell r="B676">
            <v>721.22</v>
          </cell>
        </row>
        <row r="677">
          <cell r="A677">
            <v>42929</v>
          </cell>
          <cell r="B677">
            <v>722</v>
          </cell>
        </row>
        <row r="678">
          <cell r="A678">
            <v>42928</v>
          </cell>
          <cell r="B678">
            <v>716.81</v>
          </cell>
        </row>
        <row r="679">
          <cell r="A679">
            <v>42927</v>
          </cell>
          <cell r="B679">
            <v>702.38</v>
          </cell>
        </row>
        <row r="680">
          <cell r="A680">
            <v>42926</v>
          </cell>
          <cell r="B680">
            <v>702.25</v>
          </cell>
        </row>
        <row r="681">
          <cell r="A681">
            <v>42923</v>
          </cell>
          <cell r="B681">
            <v>696.64</v>
          </cell>
        </row>
        <row r="682">
          <cell r="A682">
            <v>42922</v>
          </cell>
          <cell r="B682">
            <v>701.8</v>
          </cell>
        </row>
        <row r="683">
          <cell r="A683">
            <v>42921</v>
          </cell>
          <cell r="B683">
            <v>701.85</v>
          </cell>
        </row>
        <row r="684">
          <cell r="A684">
            <v>42920</v>
          </cell>
          <cell r="B684">
            <v>707.52</v>
          </cell>
        </row>
        <row r="685">
          <cell r="A685">
            <v>42919</v>
          </cell>
          <cell r="B685">
            <v>705.06</v>
          </cell>
        </row>
        <row r="686">
          <cell r="A686">
            <v>42916</v>
          </cell>
          <cell r="B686">
            <v>698.58</v>
          </cell>
        </row>
        <row r="687">
          <cell r="A687">
            <v>42915</v>
          </cell>
          <cell r="B687">
            <v>695.01</v>
          </cell>
        </row>
        <row r="688">
          <cell r="A688">
            <v>42914</v>
          </cell>
          <cell r="B688">
            <v>698.87</v>
          </cell>
        </row>
        <row r="689">
          <cell r="A689">
            <v>42913</v>
          </cell>
          <cell r="B689">
            <v>693.76</v>
          </cell>
        </row>
        <row r="690">
          <cell r="A690">
            <v>42912</v>
          </cell>
          <cell r="B690">
            <v>693.17</v>
          </cell>
        </row>
        <row r="691">
          <cell r="A691">
            <v>42909</v>
          </cell>
          <cell r="B691">
            <v>693.32</v>
          </cell>
        </row>
        <row r="692">
          <cell r="A692">
            <v>42908</v>
          </cell>
          <cell r="B692">
            <v>693.74</v>
          </cell>
        </row>
        <row r="693">
          <cell r="A693">
            <v>42907</v>
          </cell>
          <cell r="B693">
            <v>699.68</v>
          </cell>
        </row>
        <row r="694">
          <cell r="A694">
            <v>42906</v>
          </cell>
          <cell r="B694">
            <v>704.07</v>
          </cell>
        </row>
        <row r="695">
          <cell r="A695">
            <v>42905</v>
          </cell>
          <cell r="B695">
            <v>705.14</v>
          </cell>
        </row>
        <row r="696">
          <cell r="A696">
            <v>42902</v>
          </cell>
          <cell r="B696">
            <v>699.16</v>
          </cell>
        </row>
        <row r="697">
          <cell r="A697">
            <v>42901</v>
          </cell>
          <cell r="B697">
            <v>696.79</v>
          </cell>
        </row>
        <row r="698">
          <cell r="A698">
            <v>42900</v>
          </cell>
          <cell r="B698">
            <v>708.31</v>
          </cell>
        </row>
        <row r="699">
          <cell r="A699">
            <v>42899</v>
          </cell>
          <cell r="B699">
            <v>710.06</v>
          </cell>
        </row>
        <row r="700">
          <cell r="A700">
            <v>42898</v>
          </cell>
          <cell r="B700">
            <v>711.91</v>
          </cell>
        </row>
        <row r="701">
          <cell r="A701">
            <v>42895</v>
          </cell>
          <cell r="B701">
            <v>706.68</v>
          </cell>
        </row>
        <row r="702">
          <cell r="A702">
            <v>42894</v>
          </cell>
          <cell r="B702">
            <v>704.95</v>
          </cell>
        </row>
        <row r="703">
          <cell r="A703">
            <v>42893</v>
          </cell>
          <cell r="B703">
            <v>711.06</v>
          </cell>
        </row>
        <row r="704">
          <cell r="A704">
            <v>42892</v>
          </cell>
          <cell r="B704">
            <v>709.37</v>
          </cell>
        </row>
        <row r="705">
          <cell r="A705">
            <v>42888</v>
          </cell>
          <cell r="B705">
            <v>712.08</v>
          </cell>
        </row>
        <row r="706">
          <cell r="A706">
            <v>42887</v>
          </cell>
          <cell r="B706">
            <v>713.19</v>
          </cell>
        </row>
        <row r="707">
          <cell r="A707">
            <v>42886</v>
          </cell>
          <cell r="B707">
            <v>710.34</v>
          </cell>
        </row>
        <row r="708">
          <cell r="A708">
            <v>42885</v>
          </cell>
          <cell r="B708">
            <v>718.32</v>
          </cell>
        </row>
        <row r="709">
          <cell r="A709">
            <v>42884</v>
          </cell>
          <cell r="B709">
            <v>718.2</v>
          </cell>
        </row>
        <row r="710">
          <cell r="A710">
            <v>42881</v>
          </cell>
          <cell r="B710">
            <v>718.74</v>
          </cell>
        </row>
        <row r="711">
          <cell r="A711">
            <v>42879</v>
          </cell>
          <cell r="B711">
            <v>725.95</v>
          </cell>
        </row>
        <row r="712">
          <cell r="A712">
            <v>42878</v>
          </cell>
          <cell r="B712">
            <v>721.49</v>
          </cell>
        </row>
        <row r="713">
          <cell r="A713">
            <v>42877</v>
          </cell>
          <cell r="B713">
            <v>723.76</v>
          </cell>
        </row>
        <row r="714">
          <cell r="A714">
            <v>42874</v>
          </cell>
          <cell r="B714">
            <v>722.7</v>
          </cell>
        </row>
        <row r="715">
          <cell r="A715">
            <v>42873</v>
          </cell>
          <cell r="B715">
            <v>712.67</v>
          </cell>
        </row>
        <row r="716">
          <cell r="A716">
            <v>42871</v>
          </cell>
          <cell r="B716">
            <v>728.29</v>
          </cell>
        </row>
        <row r="717">
          <cell r="A717">
            <v>42870</v>
          </cell>
          <cell r="B717">
            <v>724.66</v>
          </cell>
        </row>
        <row r="718">
          <cell r="A718">
            <v>42867</v>
          </cell>
          <cell r="B718">
            <v>721.14</v>
          </cell>
        </row>
        <row r="719">
          <cell r="A719">
            <v>42866</v>
          </cell>
          <cell r="B719">
            <v>718.13</v>
          </cell>
        </row>
        <row r="720">
          <cell r="A720">
            <v>42865</v>
          </cell>
          <cell r="B720">
            <v>719.18</v>
          </cell>
        </row>
        <row r="721">
          <cell r="A721">
            <v>42864</v>
          </cell>
          <cell r="B721">
            <v>719.5</v>
          </cell>
        </row>
        <row r="722">
          <cell r="A722">
            <v>42863</v>
          </cell>
          <cell r="B722">
            <v>712.95</v>
          </cell>
        </row>
        <row r="723">
          <cell r="A723">
            <v>42860</v>
          </cell>
          <cell r="B723">
            <v>709.61</v>
          </cell>
        </row>
        <row r="724">
          <cell r="A724">
            <v>42859</v>
          </cell>
          <cell r="B724">
            <v>699.97</v>
          </cell>
        </row>
        <row r="725">
          <cell r="A725">
            <v>42858</v>
          </cell>
          <cell r="B725">
            <v>703.79</v>
          </cell>
        </row>
        <row r="726">
          <cell r="A726">
            <v>42857</v>
          </cell>
          <cell r="B726">
            <v>704.89</v>
          </cell>
        </row>
        <row r="727">
          <cell r="A727">
            <v>42853</v>
          </cell>
          <cell r="B727">
            <v>697.66</v>
          </cell>
        </row>
        <row r="728">
          <cell r="A728">
            <v>42852</v>
          </cell>
          <cell r="B728">
            <v>698.73</v>
          </cell>
        </row>
        <row r="729">
          <cell r="A729">
            <v>42851</v>
          </cell>
          <cell r="B729">
            <v>698.5</v>
          </cell>
        </row>
        <row r="730">
          <cell r="A730">
            <v>42850</v>
          </cell>
          <cell r="B730">
            <v>698.52</v>
          </cell>
        </row>
        <row r="731">
          <cell r="A731">
            <v>42849</v>
          </cell>
          <cell r="B731">
            <v>691.44</v>
          </cell>
        </row>
        <row r="732">
          <cell r="A732">
            <v>42846</v>
          </cell>
          <cell r="B732">
            <v>683.02</v>
          </cell>
        </row>
        <row r="733">
          <cell r="A733">
            <v>42845</v>
          </cell>
          <cell r="B733">
            <v>683.46</v>
          </cell>
        </row>
        <row r="734">
          <cell r="A734">
            <v>42844</v>
          </cell>
          <cell r="B734">
            <v>682.45</v>
          </cell>
        </row>
        <row r="735">
          <cell r="A735">
            <v>42843</v>
          </cell>
          <cell r="B735">
            <v>685.38</v>
          </cell>
        </row>
        <row r="736">
          <cell r="A736">
            <v>42837</v>
          </cell>
          <cell r="B736">
            <v>696.87</v>
          </cell>
        </row>
        <row r="737">
          <cell r="A737">
            <v>42836</v>
          </cell>
          <cell r="B737">
            <v>692.9</v>
          </cell>
        </row>
        <row r="738">
          <cell r="A738">
            <v>42835</v>
          </cell>
          <cell r="B738">
            <v>694.49</v>
          </cell>
        </row>
        <row r="739">
          <cell r="A739">
            <v>42832</v>
          </cell>
          <cell r="B739">
            <v>692.45</v>
          </cell>
        </row>
        <row r="740">
          <cell r="A740">
            <v>42831</v>
          </cell>
          <cell r="B740">
            <v>691.98</v>
          </cell>
        </row>
        <row r="741">
          <cell r="A741">
            <v>42830</v>
          </cell>
          <cell r="B741">
            <v>693.09</v>
          </cell>
        </row>
        <row r="742">
          <cell r="A742">
            <v>42829</v>
          </cell>
          <cell r="B742">
            <v>687.04</v>
          </cell>
        </row>
        <row r="743">
          <cell r="A743">
            <v>42828</v>
          </cell>
          <cell r="B743">
            <v>692.01</v>
          </cell>
        </row>
        <row r="744">
          <cell r="A744">
            <v>42825</v>
          </cell>
          <cell r="B744">
            <v>687.85</v>
          </cell>
        </row>
        <row r="745">
          <cell r="A745">
            <v>42824</v>
          </cell>
          <cell r="B745">
            <v>691.7</v>
          </cell>
        </row>
        <row r="746">
          <cell r="A746">
            <v>42823</v>
          </cell>
          <cell r="B746">
            <v>686.39</v>
          </cell>
        </row>
        <row r="747">
          <cell r="A747">
            <v>42822</v>
          </cell>
          <cell r="B747">
            <v>685.64</v>
          </cell>
        </row>
        <row r="748">
          <cell r="A748">
            <v>42821</v>
          </cell>
          <cell r="B748">
            <v>679.76</v>
          </cell>
        </row>
        <row r="749">
          <cell r="A749">
            <v>42818</v>
          </cell>
          <cell r="B749">
            <v>693.6</v>
          </cell>
        </row>
        <row r="750">
          <cell r="A750">
            <v>42817</v>
          </cell>
          <cell r="B750">
            <v>693.96</v>
          </cell>
        </row>
        <row r="751">
          <cell r="A751">
            <v>42816</v>
          </cell>
          <cell r="B751">
            <v>693.57</v>
          </cell>
        </row>
        <row r="752">
          <cell r="A752">
            <v>42815</v>
          </cell>
          <cell r="B752">
            <v>702.96</v>
          </cell>
        </row>
        <row r="753">
          <cell r="A753">
            <v>42814</v>
          </cell>
          <cell r="B753">
            <v>703.56</v>
          </cell>
        </row>
        <row r="754">
          <cell r="A754">
            <v>42811</v>
          </cell>
          <cell r="B754">
            <v>703.89</v>
          </cell>
        </row>
        <row r="755">
          <cell r="A755">
            <v>42810</v>
          </cell>
          <cell r="B755">
            <v>702.89</v>
          </cell>
        </row>
        <row r="756">
          <cell r="A756">
            <v>42809</v>
          </cell>
          <cell r="B756">
            <v>697.62</v>
          </cell>
        </row>
        <row r="757">
          <cell r="A757">
            <v>42808</v>
          </cell>
          <cell r="B757">
            <v>694.65</v>
          </cell>
        </row>
        <row r="758">
          <cell r="A758">
            <v>42807</v>
          </cell>
          <cell r="B758">
            <v>700.15</v>
          </cell>
        </row>
        <row r="759">
          <cell r="A759">
            <v>42804</v>
          </cell>
          <cell r="B759">
            <v>698.64</v>
          </cell>
        </row>
        <row r="760">
          <cell r="A760">
            <v>42803</v>
          </cell>
          <cell r="B760">
            <v>689.51</v>
          </cell>
        </row>
        <row r="761">
          <cell r="A761">
            <v>42802</v>
          </cell>
          <cell r="B761">
            <v>691.39</v>
          </cell>
        </row>
        <row r="762">
          <cell r="A762">
            <v>42801</v>
          </cell>
          <cell r="B762">
            <v>692.93</v>
          </cell>
        </row>
        <row r="763">
          <cell r="A763">
            <v>42800</v>
          </cell>
          <cell r="B763">
            <v>690.91</v>
          </cell>
        </row>
        <row r="764">
          <cell r="A764">
            <v>42797</v>
          </cell>
          <cell r="B764">
            <v>691.95</v>
          </cell>
        </row>
        <row r="765">
          <cell r="A765">
            <v>42796</v>
          </cell>
          <cell r="B765">
            <v>699.57</v>
          </cell>
        </row>
        <row r="766">
          <cell r="A766">
            <v>42795</v>
          </cell>
          <cell r="B766">
            <v>696.84</v>
          </cell>
        </row>
        <row r="767">
          <cell r="A767">
            <v>42794</v>
          </cell>
          <cell r="B767">
            <v>690.27</v>
          </cell>
        </row>
        <row r="768">
          <cell r="A768">
            <v>42793</v>
          </cell>
          <cell r="B768">
            <v>687.73</v>
          </cell>
        </row>
        <row r="769">
          <cell r="A769">
            <v>42790</v>
          </cell>
          <cell r="B769">
            <v>687.25</v>
          </cell>
        </row>
        <row r="770">
          <cell r="A770">
            <v>42789</v>
          </cell>
          <cell r="B770">
            <v>693.29</v>
          </cell>
        </row>
        <row r="771">
          <cell r="A771">
            <v>42788</v>
          </cell>
          <cell r="B771">
            <v>694.59</v>
          </cell>
        </row>
        <row r="772">
          <cell r="A772">
            <v>42787</v>
          </cell>
          <cell r="B772">
            <v>699.59</v>
          </cell>
        </row>
        <row r="773">
          <cell r="A773">
            <v>42786</v>
          </cell>
          <cell r="B773">
            <v>691.5</v>
          </cell>
        </row>
        <row r="774">
          <cell r="A774">
            <v>42783</v>
          </cell>
          <cell r="B774">
            <v>687.63</v>
          </cell>
        </row>
        <row r="775">
          <cell r="A775">
            <v>42782</v>
          </cell>
          <cell r="B775">
            <v>692.78</v>
          </cell>
        </row>
        <row r="776">
          <cell r="A776">
            <v>42781</v>
          </cell>
          <cell r="B776">
            <v>694.35</v>
          </cell>
        </row>
        <row r="777">
          <cell r="A777">
            <v>42780</v>
          </cell>
          <cell r="B777">
            <v>701.06</v>
          </cell>
        </row>
        <row r="778">
          <cell r="A778">
            <v>42779</v>
          </cell>
          <cell r="B778">
            <v>702.92</v>
          </cell>
        </row>
        <row r="779">
          <cell r="A779">
            <v>42776</v>
          </cell>
          <cell r="B779">
            <v>696.2</v>
          </cell>
        </row>
        <row r="780">
          <cell r="A780">
            <v>42775</v>
          </cell>
          <cell r="B780">
            <v>694.51</v>
          </cell>
        </row>
        <row r="781">
          <cell r="A781">
            <v>42774</v>
          </cell>
          <cell r="B781">
            <v>697.69</v>
          </cell>
        </row>
        <row r="782">
          <cell r="A782">
            <v>42773</v>
          </cell>
          <cell r="B782">
            <v>701.53</v>
          </cell>
        </row>
        <row r="783">
          <cell r="A783">
            <v>42772</v>
          </cell>
          <cell r="B783">
            <v>701.58</v>
          </cell>
        </row>
        <row r="784">
          <cell r="A784">
            <v>42769</v>
          </cell>
          <cell r="B784">
            <v>702</v>
          </cell>
        </row>
        <row r="785">
          <cell r="A785">
            <v>42768</v>
          </cell>
          <cell r="B785">
            <v>694.05</v>
          </cell>
        </row>
        <row r="786">
          <cell r="A786">
            <v>42767</v>
          </cell>
          <cell r="B786">
            <v>701.78</v>
          </cell>
        </row>
        <row r="787">
          <cell r="A787">
            <v>42766</v>
          </cell>
          <cell r="B787">
            <v>693.12</v>
          </cell>
        </row>
        <row r="788">
          <cell r="A788">
            <v>42765</v>
          </cell>
          <cell r="B788">
            <v>698</v>
          </cell>
        </row>
        <row r="789">
          <cell r="A789">
            <v>42762</v>
          </cell>
          <cell r="B789">
            <v>707.98</v>
          </cell>
        </row>
        <row r="790">
          <cell r="A790">
            <v>42761</v>
          </cell>
          <cell r="B790">
            <v>709.47</v>
          </cell>
        </row>
        <row r="791">
          <cell r="A791">
            <v>42760</v>
          </cell>
          <cell r="B791">
            <v>708.88</v>
          </cell>
        </row>
        <row r="792">
          <cell r="A792">
            <v>42759</v>
          </cell>
          <cell r="B792">
            <v>701.48</v>
          </cell>
        </row>
        <row r="793">
          <cell r="A793">
            <v>42758</v>
          </cell>
          <cell r="B793">
            <v>697.17</v>
          </cell>
        </row>
        <row r="794">
          <cell r="A794">
            <v>42755</v>
          </cell>
          <cell r="B794">
            <v>700.85</v>
          </cell>
        </row>
        <row r="795">
          <cell r="A795">
            <v>42754</v>
          </cell>
          <cell r="B795">
            <v>698.78</v>
          </cell>
        </row>
        <row r="796">
          <cell r="A796">
            <v>42753</v>
          </cell>
          <cell r="B796">
            <v>693.25</v>
          </cell>
        </row>
        <row r="797">
          <cell r="A797">
            <v>42752</v>
          </cell>
          <cell r="B797">
            <v>689.87</v>
          </cell>
        </row>
        <row r="798">
          <cell r="A798">
            <v>42751</v>
          </cell>
          <cell r="B798">
            <v>691.5</v>
          </cell>
        </row>
        <row r="799">
          <cell r="A799">
            <v>42748</v>
          </cell>
          <cell r="B799">
            <v>696.24</v>
          </cell>
        </row>
        <row r="800">
          <cell r="A800">
            <v>42747</v>
          </cell>
          <cell r="B800">
            <v>692.93</v>
          </cell>
        </row>
        <row r="801">
          <cell r="A801">
            <v>42746</v>
          </cell>
          <cell r="B801">
            <v>694.91</v>
          </cell>
        </row>
        <row r="802">
          <cell r="A802">
            <v>42745</v>
          </cell>
          <cell r="B802">
            <v>690.24</v>
          </cell>
        </row>
        <row r="803">
          <cell r="A803">
            <v>42744</v>
          </cell>
          <cell r="B803">
            <v>689.52</v>
          </cell>
        </row>
        <row r="804">
          <cell r="A804">
            <v>42741</v>
          </cell>
          <cell r="B804">
            <v>694.57</v>
          </cell>
        </row>
        <row r="805">
          <cell r="A805">
            <v>42740</v>
          </cell>
          <cell r="B805">
            <v>696.22</v>
          </cell>
        </row>
        <row r="806">
          <cell r="A806">
            <v>42739</v>
          </cell>
          <cell r="B806">
            <v>692.13</v>
          </cell>
        </row>
        <row r="807">
          <cell r="A807">
            <v>42738</v>
          </cell>
          <cell r="B807">
            <v>693.98</v>
          </cell>
        </row>
        <row r="808">
          <cell r="A808">
            <v>42737</v>
          </cell>
          <cell r="B808">
            <v>691.51</v>
          </cell>
        </row>
        <row r="809">
          <cell r="A809">
            <v>42734</v>
          </cell>
          <cell r="B809">
            <v>683.87</v>
          </cell>
        </row>
        <row r="810">
          <cell r="A810">
            <v>42733</v>
          </cell>
          <cell r="B810">
            <v>686.36</v>
          </cell>
        </row>
        <row r="811">
          <cell r="A811">
            <v>42732</v>
          </cell>
          <cell r="B811">
            <v>685.61</v>
          </cell>
        </row>
        <row r="812">
          <cell r="A812">
            <v>42731</v>
          </cell>
          <cell r="B812">
            <v>683.65</v>
          </cell>
        </row>
        <row r="813">
          <cell r="A813">
            <v>42727</v>
          </cell>
          <cell r="B813">
            <v>679.74</v>
          </cell>
        </row>
        <row r="814">
          <cell r="A814">
            <v>42726</v>
          </cell>
          <cell r="B814">
            <v>678.04</v>
          </cell>
        </row>
        <row r="815">
          <cell r="A815">
            <v>42725</v>
          </cell>
          <cell r="B815">
            <v>675.61</v>
          </cell>
        </row>
        <row r="816">
          <cell r="A816">
            <v>42724</v>
          </cell>
          <cell r="B816">
            <v>678.1</v>
          </cell>
        </row>
        <row r="817">
          <cell r="A817">
            <v>42723</v>
          </cell>
          <cell r="B817">
            <v>678.69</v>
          </cell>
        </row>
        <row r="818">
          <cell r="A818">
            <v>42720</v>
          </cell>
          <cell r="B818">
            <v>680.37</v>
          </cell>
        </row>
        <row r="819">
          <cell r="A819">
            <v>42719</v>
          </cell>
          <cell r="B819">
            <v>675.27</v>
          </cell>
        </row>
        <row r="820">
          <cell r="A820">
            <v>42718</v>
          </cell>
          <cell r="B820">
            <v>680.92</v>
          </cell>
        </row>
        <row r="821">
          <cell r="A821">
            <v>42717</v>
          </cell>
          <cell r="B821">
            <v>683.53</v>
          </cell>
        </row>
        <row r="822">
          <cell r="A822">
            <v>42716</v>
          </cell>
          <cell r="B822">
            <v>686.1</v>
          </cell>
        </row>
        <row r="823">
          <cell r="A823">
            <v>42713</v>
          </cell>
          <cell r="B823">
            <v>683.03</v>
          </cell>
        </row>
        <row r="824">
          <cell r="A824">
            <v>42712</v>
          </cell>
          <cell r="B824">
            <v>677.86</v>
          </cell>
        </row>
        <row r="825">
          <cell r="A825">
            <v>42711</v>
          </cell>
          <cell r="B825">
            <v>669.47</v>
          </cell>
        </row>
        <row r="826">
          <cell r="A826">
            <v>42710</v>
          </cell>
          <cell r="B826">
            <v>663.1</v>
          </cell>
        </row>
        <row r="827">
          <cell r="A827">
            <v>42709</v>
          </cell>
          <cell r="B827">
            <v>663.65</v>
          </cell>
        </row>
        <row r="828">
          <cell r="A828">
            <v>42706</v>
          </cell>
          <cell r="B828">
            <v>657.55</v>
          </cell>
        </row>
        <row r="829">
          <cell r="A829">
            <v>42705</v>
          </cell>
          <cell r="B829">
            <v>662.79</v>
          </cell>
        </row>
        <row r="830">
          <cell r="A830">
            <v>42704</v>
          </cell>
          <cell r="B830">
            <v>656.63</v>
          </cell>
        </row>
        <row r="831">
          <cell r="A831">
            <v>42703</v>
          </cell>
          <cell r="B831">
            <v>649.79999999999995</v>
          </cell>
        </row>
        <row r="832">
          <cell r="A832">
            <v>42702</v>
          </cell>
          <cell r="B832">
            <v>654.86</v>
          </cell>
        </row>
        <row r="833">
          <cell r="A833">
            <v>42699</v>
          </cell>
          <cell r="B833">
            <v>658.44</v>
          </cell>
        </row>
        <row r="834">
          <cell r="A834">
            <v>42698</v>
          </cell>
          <cell r="B834">
            <v>658.55</v>
          </cell>
        </row>
        <row r="835">
          <cell r="A835">
            <v>42697</v>
          </cell>
          <cell r="B835">
            <v>656.96</v>
          </cell>
        </row>
        <row r="836">
          <cell r="A836">
            <v>42696</v>
          </cell>
          <cell r="B836">
            <v>657.06</v>
          </cell>
        </row>
        <row r="837">
          <cell r="A837">
            <v>42695</v>
          </cell>
          <cell r="B837">
            <v>653.38</v>
          </cell>
        </row>
        <row r="838">
          <cell r="A838">
            <v>42692</v>
          </cell>
          <cell r="B838">
            <v>647.67999999999995</v>
          </cell>
        </row>
        <row r="839">
          <cell r="A839">
            <v>42691</v>
          </cell>
          <cell r="B839">
            <v>647.79999999999995</v>
          </cell>
        </row>
        <row r="840">
          <cell r="A840">
            <v>42690</v>
          </cell>
          <cell r="B840">
            <v>645.25</v>
          </cell>
        </row>
        <row r="841">
          <cell r="A841">
            <v>42689</v>
          </cell>
          <cell r="B841">
            <v>646.6</v>
          </cell>
        </row>
        <row r="842">
          <cell r="A842">
            <v>42688</v>
          </cell>
          <cell r="B842">
            <v>638.83000000000004</v>
          </cell>
        </row>
        <row r="843">
          <cell r="A843">
            <v>42685</v>
          </cell>
          <cell r="B843">
            <v>640.28</v>
          </cell>
        </row>
        <row r="844">
          <cell r="A844">
            <v>42684</v>
          </cell>
          <cell r="B844">
            <v>645.99</v>
          </cell>
        </row>
        <row r="845">
          <cell r="A845">
            <v>42683</v>
          </cell>
          <cell r="B845">
            <v>637.84</v>
          </cell>
        </row>
        <row r="846">
          <cell r="A846">
            <v>42682</v>
          </cell>
          <cell r="B846">
            <v>635.45000000000005</v>
          </cell>
        </row>
        <row r="847">
          <cell r="A847">
            <v>42681</v>
          </cell>
          <cell r="B847">
            <v>633.1</v>
          </cell>
        </row>
        <row r="848">
          <cell r="A848">
            <v>42678</v>
          </cell>
          <cell r="B848">
            <v>625.9</v>
          </cell>
        </row>
        <row r="849">
          <cell r="A849">
            <v>42677</v>
          </cell>
          <cell r="B849">
            <v>630.05999999999995</v>
          </cell>
        </row>
        <row r="850">
          <cell r="A850">
            <v>42676</v>
          </cell>
          <cell r="B850">
            <v>626.70000000000005</v>
          </cell>
        </row>
        <row r="851">
          <cell r="A851">
            <v>42675</v>
          </cell>
          <cell r="B851">
            <v>639.6</v>
          </cell>
        </row>
        <row r="852">
          <cell r="A852">
            <v>42674</v>
          </cell>
          <cell r="B852">
            <v>638.20000000000005</v>
          </cell>
        </row>
        <row r="853">
          <cell r="A853">
            <v>42671</v>
          </cell>
          <cell r="B853">
            <v>642.24</v>
          </cell>
        </row>
        <row r="854">
          <cell r="A854">
            <v>42670</v>
          </cell>
          <cell r="B854">
            <v>642.77</v>
          </cell>
        </row>
        <row r="855">
          <cell r="A855">
            <v>42669</v>
          </cell>
          <cell r="B855">
            <v>633.44000000000005</v>
          </cell>
        </row>
        <row r="856">
          <cell r="A856">
            <v>42668</v>
          </cell>
          <cell r="B856">
            <v>645.91999999999996</v>
          </cell>
        </row>
        <row r="857">
          <cell r="A857">
            <v>42667</v>
          </cell>
          <cell r="B857">
            <v>642.04</v>
          </cell>
        </row>
        <row r="858">
          <cell r="A858">
            <v>42664</v>
          </cell>
          <cell r="B858">
            <v>641.53</v>
          </cell>
        </row>
        <row r="859">
          <cell r="A859">
            <v>42663</v>
          </cell>
          <cell r="B859">
            <v>638.30999999999995</v>
          </cell>
        </row>
        <row r="860">
          <cell r="A860">
            <v>42662</v>
          </cell>
          <cell r="B860">
            <v>638.14</v>
          </cell>
        </row>
        <row r="861">
          <cell r="A861">
            <v>42661</v>
          </cell>
          <cell r="B861">
            <v>633.70000000000005</v>
          </cell>
        </row>
        <row r="862">
          <cell r="A862">
            <v>42660</v>
          </cell>
          <cell r="B862">
            <v>632.11</v>
          </cell>
        </row>
        <row r="863">
          <cell r="A863">
            <v>42657</v>
          </cell>
          <cell r="B863">
            <v>637.52</v>
          </cell>
        </row>
        <row r="864">
          <cell r="A864">
            <v>42656</v>
          </cell>
          <cell r="B864">
            <v>630.63</v>
          </cell>
        </row>
        <row r="865">
          <cell r="A865">
            <v>42655</v>
          </cell>
          <cell r="B865">
            <v>635.09</v>
          </cell>
        </row>
        <row r="866">
          <cell r="A866">
            <v>42654</v>
          </cell>
          <cell r="B866">
            <v>638.54999999999995</v>
          </cell>
        </row>
        <row r="867">
          <cell r="A867">
            <v>42653</v>
          </cell>
          <cell r="B867">
            <v>639.54999999999995</v>
          </cell>
        </row>
        <row r="868">
          <cell r="A868">
            <v>42650</v>
          </cell>
          <cell r="B868">
            <v>629.39</v>
          </cell>
        </row>
        <row r="869">
          <cell r="A869">
            <v>42649</v>
          </cell>
          <cell r="B869">
            <v>633.16999999999996</v>
          </cell>
        </row>
        <row r="870">
          <cell r="A870">
            <v>42648</v>
          </cell>
          <cell r="B870">
            <v>631.72</v>
          </cell>
        </row>
        <row r="871">
          <cell r="A871">
            <v>42647</v>
          </cell>
          <cell r="B871">
            <v>630.85</v>
          </cell>
        </row>
        <row r="872">
          <cell r="A872">
            <v>42646</v>
          </cell>
          <cell r="B872">
            <v>622.64</v>
          </cell>
        </row>
        <row r="873">
          <cell r="A873">
            <v>42643</v>
          </cell>
          <cell r="B873">
            <v>622.69000000000005</v>
          </cell>
        </row>
        <row r="874">
          <cell r="A874">
            <v>42642</v>
          </cell>
          <cell r="B874">
            <v>623.08000000000004</v>
          </cell>
        </row>
        <row r="875">
          <cell r="A875">
            <v>42641</v>
          </cell>
          <cell r="B875">
            <v>609.42999999999995</v>
          </cell>
        </row>
        <row r="876">
          <cell r="A876">
            <v>42640</v>
          </cell>
          <cell r="B876">
            <v>604.79</v>
          </cell>
        </row>
        <row r="877">
          <cell r="A877">
            <v>42639</v>
          </cell>
          <cell r="B877">
            <v>609.04</v>
          </cell>
        </row>
        <row r="878">
          <cell r="A878">
            <v>42636</v>
          </cell>
          <cell r="B878">
            <v>617.79</v>
          </cell>
        </row>
        <row r="879">
          <cell r="A879">
            <v>42635</v>
          </cell>
          <cell r="B879">
            <v>618.32000000000005</v>
          </cell>
        </row>
        <row r="880">
          <cell r="A880">
            <v>42634</v>
          </cell>
          <cell r="B880">
            <v>610.05999999999995</v>
          </cell>
        </row>
        <row r="881">
          <cell r="A881">
            <v>42633</v>
          </cell>
          <cell r="B881">
            <v>609.16</v>
          </cell>
        </row>
        <row r="882">
          <cell r="A882">
            <v>42632</v>
          </cell>
          <cell r="B882">
            <v>607.36</v>
          </cell>
        </row>
        <row r="883">
          <cell r="A883">
            <v>42629</v>
          </cell>
          <cell r="B883">
            <v>601.25</v>
          </cell>
        </row>
        <row r="884">
          <cell r="A884">
            <v>42628</v>
          </cell>
          <cell r="B884">
            <v>596.82000000000005</v>
          </cell>
        </row>
        <row r="885">
          <cell r="A885">
            <v>42627</v>
          </cell>
          <cell r="B885">
            <v>602.58000000000004</v>
          </cell>
        </row>
        <row r="886">
          <cell r="A886">
            <v>42626</v>
          </cell>
          <cell r="B886">
            <v>603.1</v>
          </cell>
        </row>
        <row r="887">
          <cell r="A887">
            <v>42625</v>
          </cell>
          <cell r="B887">
            <v>608.49</v>
          </cell>
        </row>
        <row r="888">
          <cell r="A888">
            <v>42622</v>
          </cell>
          <cell r="B888">
            <v>619.53</v>
          </cell>
        </row>
        <row r="889">
          <cell r="A889">
            <v>42621</v>
          </cell>
          <cell r="B889">
            <v>624.92999999999995</v>
          </cell>
        </row>
        <row r="890">
          <cell r="A890">
            <v>42620</v>
          </cell>
          <cell r="B890">
            <v>626.4</v>
          </cell>
        </row>
        <row r="891">
          <cell r="A891">
            <v>42619</v>
          </cell>
          <cell r="B891">
            <v>622.41</v>
          </cell>
        </row>
        <row r="892">
          <cell r="A892">
            <v>42618</v>
          </cell>
          <cell r="B892">
            <v>627.04999999999995</v>
          </cell>
        </row>
        <row r="893">
          <cell r="A893">
            <v>42615</v>
          </cell>
          <cell r="B893">
            <v>623.11</v>
          </cell>
        </row>
        <row r="894">
          <cell r="A894">
            <v>42614</v>
          </cell>
          <cell r="B894">
            <v>616.28</v>
          </cell>
        </row>
        <row r="895">
          <cell r="A895">
            <v>42613</v>
          </cell>
          <cell r="B895">
            <v>618.92999999999995</v>
          </cell>
        </row>
        <row r="896">
          <cell r="A896">
            <v>42612</v>
          </cell>
          <cell r="B896">
            <v>622.09</v>
          </cell>
        </row>
        <row r="897">
          <cell r="A897">
            <v>42611</v>
          </cell>
          <cell r="B897">
            <v>616.67999999999995</v>
          </cell>
        </row>
        <row r="898">
          <cell r="A898">
            <v>42608</v>
          </cell>
          <cell r="B898">
            <v>618.41</v>
          </cell>
        </row>
        <row r="899">
          <cell r="A899">
            <v>42607</v>
          </cell>
          <cell r="B899">
            <v>616.67999999999995</v>
          </cell>
        </row>
        <row r="900">
          <cell r="A900">
            <v>42606</v>
          </cell>
          <cell r="B900">
            <v>619.28</v>
          </cell>
        </row>
        <row r="901">
          <cell r="A901">
            <v>42605</v>
          </cell>
          <cell r="B901">
            <v>618.02</v>
          </cell>
        </row>
        <row r="902">
          <cell r="A902">
            <v>42604</v>
          </cell>
          <cell r="B902">
            <v>612.41</v>
          </cell>
        </row>
        <row r="903">
          <cell r="A903">
            <v>42601</v>
          </cell>
          <cell r="B903">
            <v>612.53</v>
          </cell>
        </row>
        <row r="904">
          <cell r="A904">
            <v>42600</v>
          </cell>
          <cell r="B904">
            <v>609.64</v>
          </cell>
        </row>
        <row r="905">
          <cell r="A905">
            <v>42599</v>
          </cell>
          <cell r="B905">
            <v>606.95000000000005</v>
          </cell>
        </row>
        <row r="906">
          <cell r="A906">
            <v>42598</v>
          </cell>
          <cell r="B906">
            <v>617.73</v>
          </cell>
        </row>
        <row r="907">
          <cell r="A907">
            <v>42597</v>
          </cell>
          <cell r="B907">
            <v>619.05999999999995</v>
          </cell>
        </row>
        <row r="908">
          <cell r="A908">
            <v>42594</v>
          </cell>
          <cell r="B908">
            <v>621.25</v>
          </cell>
        </row>
        <row r="909">
          <cell r="A909">
            <v>42593</v>
          </cell>
          <cell r="B909">
            <v>621.37</v>
          </cell>
        </row>
        <row r="910">
          <cell r="A910">
            <v>42592</v>
          </cell>
          <cell r="B910">
            <v>619.96</v>
          </cell>
        </row>
        <row r="911">
          <cell r="A911">
            <v>42591</v>
          </cell>
          <cell r="B911">
            <v>622.80999999999995</v>
          </cell>
        </row>
        <row r="912">
          <cell r="A912">
            <v>42590</v>
          </cell>
          <cell r="B912">
            <v>614.79999999999995</v>
          </cell>
        </row>
        <row r="913">
          <cell r="A913">
            <v>42587</v>
          </cell>
          <cell r="B913">
            <v>612.78</v>
          </cell>
        </row>
        <row r="914">
          <cell r="A914">
            <v>42586</v>
          </cell>
          <cell r="B914">
            <v>608.22</v>
          </cell>
        </row>
        <row r="915">
          <cell r="A915">
            <v>42585</v>
          </cell>
          <cell r="B915">
            <v>601.45000000000005</v>
          </cell>
        </row>
        <row r="916">
          <cell r="A916">
            <v>42584</v>
          </cell>
          <cell r="B916">
            <v>604.73</v>
          </cell>
        </row>
        <row r="917">
          <cell r="A917">
            <v>42583</v>
          </cell>
          <cell r="B917">
            <v>610.54999999999995</v>
          </cell>
        </row>
        <row r="918">
          <cell r="A918">
            <v>42580</v>
          </cell>
          <cell r="B918">
            <v>612.63</v>
          </cell>
        </row>
        <row r="919">
          <cell r="A919">
            <v>42579</v>
          </cell>
          <cell r="B919">
            <v>615.63</v>
          </cell>
        </row>
        <row r="920">
          <cell r="A920">
            <v>42578</v>
          </cell>
          <cell r="B920">
            <v>623.08000000000004</v>
          </cell>
        </row>
        <row r="921">
          <cell r="A921">
            <v>42577</v>
          </cell>
          <cell r="B921">
            <v>620.29999999999995</v>
          </cell>
        </row>
        <row r="922">
          <cell r="A922">
            <v>42576</v>
          </cell>
          <cell r="B922">
            <v>618.55999999999995</v>
          </cell>
        </row>
        <row r="923">
          <cell r="A923">
            <v>42573</v>
          </cell>
          <cell r="B923">
            <v>625.25</v>
          </cell>
        </row>
        <row r="924">
          <cell r="A924">
            <v>42572</v>
          </cell>
          <cell r="B924">
            <v>631.73</v>
          </cell>
        </row>
        <row r="925">
          <cell r="A925">
            <v>42571</v>
          </cell>
          <cell r="B925">
            <v>624.58000000000004</v>
          </cell>
        </row>
        <row r="926">
          <cell r="A926">
            <v>42570</v>
          </cell>
          <cell r="B926">
            <v>624.9</v>
          </cell>
        </row>
        <row r="927">
          <cell r="A927">
            <v>42569</v>
          </cell>
          <cell r="B927">
            <v>619.30999999999995</v>
          </cell>
        </row>
        <row r="928">
          <cell r="A928">
            <v>42566</v>
          </cell>
          <cell r="B928">
            <v>622.36</v>
          </cell>
        </row>
        <row r="929">
          <cell r="A929">
            <v>42565</v>
          </cell>
          <cell r="B929">
            <v>621.04999999999995</v>
          </cell>
        </row>
        <row r="930">
          <cell r="A930">
            <v>42564</v>
          </cell>
          <cell r="B930">
            <v>619.49</v>
          </cell>
        </row>
        <row r="931">
          <cell r="A931">
            <v>42563</v>
          </cell>
          <cell r="B931">
            <v>617.29</v>
          </cell>
        </row>
        <row r="932">
          <cell r="A932">
            <v>42562</v>
          </cell>
          <cell r="B932">
            <v>620.05999999999995</v>
          </cell>
        </row>
        <row r="933">
          <cell r="A933">
            <v>42559</v>
          </cell>
          <cell r="B933">
            <v>610.32000000000005</v>
          </cell>
        </row>
        <row r="934">
          <cell r="A934">
            <v>42558</v>
          </cell>
          <cell r="B934">
            <v>608.08000000000004</v>
          </cell>
        </row>
        <row r="935">
          <cell r="A935">
            <v>42557</v>
          </cell>
          <cell r="B935">
            <v>592.22</v>
          </cell>
        </row>
        <row r="936">
          <cell r="A936">
            <v>42556</v>
          </cell>
          <cell r="B936">
            <v>597.29</v>
          </cell>
        </row>
        <row r="937">
          <cell r="A937">
            <v>42555</v>
          </cell>
          <cell r="B937">
            <v>608.59</v>
          </cell>
        </row>
        <row r="938">
          <cell r="A938">
            <v>42552</v>
          </cell>
          <cell r="B938">
            <v>611.57000000000005</v>
          </cell>
        </row>
        <row r="939">
          <cell r="A939">
            <v>42551</v>
          </cell>
          <cell r="B939">
            <v>602.86</v>
          </cell>
        </row>
        <row r="940">
          <cell r="A940">
            <v>42550</v>
          </cell>
          <cell r="B940">
            <v>599.67999999999995</v>
          </cell>
        </row>
        <row r="941">
          <cell r="A941">
            <v>42549</v>
          </cell>
          <cell r="B941">
            <v>587.35</v>
          </cell>
        </row>
        <row r="942">
          <cell r="A942">
            <v>42548</v>
          </cell>
          <cell r="B942">
            <v>573.01</v>
          </cell>
        </row>
        <row r="943">
          <cell r="A943">
            <v>42545</v>
          </cell>
          <cell r="B943">
            <v>592.16</v>
          </cell>
        </row>
        <row r="944">
          <cell r="A944">
            <v>42544</v>
          </cell>
          <cell r="B944">
            <v>610.94000000000005</v>
          </cell>
        </row>
        <row r="945">
          <cell r="A945">
            <v>42543</v>
          </cell>
          <cell r="B945">
            <v>606.91999999999996</v>
          </cell>
        </row>
        <row r="946">
          <cell r="A946">
            <v>42542</v>
          </cell>
          <cell r="B946">
            <v>603.19000000000005</v>
          </cell>
        </row>
        <row r="947">
          <cell r="A947">
            <v>42541</v>
          </cell>
          <cell r="B947">
            <v>603.76</v>
          </cell>
        </row>
        <row r="948">
          <cell r="A948">
            <v>42538</v>
          </cell>
          <cell r="B948">
            <v>590.87</v>
          </cell>
        </row>
        <row r="949">
          <cell r="A949">
            <v>42537</v>
          </cell>
          <cell r="B949">
            <v>575.25</v>
          </cell>
        </row>
        <row r="950">
          <cell r="A950">
            <v>42536</v>
          </cell>
          <cell r="B950">
            <v>590.13</v>
          </cell>
        </row>
        <row r="951">
          <cell r="A951">
            <v>42535</v>
          </cell>
          <cell r="B951">
            <v>587.34</v>
          </cell>
        </row>
        <row r="952">
          <cell r="A952">
            <v>42534</v>
          </cell>
          <cell r="B952">
            <v>595.78</v>
          </cell>
        </row>
        <row r="953">
          <cell r="A953">
            <v>42531</v>
          </cell>
          <cell r="B953">
            <v>604.78</v>
          </cell>
        </row>
        <row r="954">
          <cell r="A954">
            <v>42530</v>
          </cell>
          <cell r="B954">
            <v>612.54</v>
          </cell>
        </row>
        <row r="955">
          <cell r="A955">
            <v>42529</v>
          </cell>
          <cell r="B955">
            <v>622.70000000000005</v>
          </cell>
        </row>
        <row r="956">
          <cell r="A956">
            <v>42528</v>
          </cell>
          <cell r="B956">
            <v>621.79999999999995</v>
          </cell>
        </row>
        <row r="957">
          <cell r="A957">
            <v>42527</v>
          </cell>
          <cell r="B957">
            <v>615.11</v>
          </cell>
        </row>
        <row r="958">
          <cell r="A958">
            <v>42524</v>
          </cell>
          <cell r="B958">
            <v>609.26</v>
          </cell>
        </row>
        <row r="959">
          <cell r="A959">
            <v>42523</v>
          </cell>
          <cell r="B959">
            <v>611.30999999999995</v>
          </cell>
        </row>
        <row r="960">
          <cell r="A960">
            <v>42522</v>
          </cell>
          <cell r="B960">
            <v>611.63</v>
          </cell>
        </row>
        <row r="961">
          <cell r="A961">
            <v>42521</v>
          </cell>
          <cell r="B961">
            <v>617.30999999999995</v>
          </cell>
        </row>
        <row r="962">
          <cell r="A962">
            <v>42520</v>
          </cell>
          <cell r="B962">
            <v>622.89</v>
          </cell>
        </row>
        <row r="963">
          <cell r="A963">
            <v>42517</v>
          </cell>
          <cell r="B963">
            <v>618.82000000000005</v>
          </cell>
        </row>
        <row r="964">
          <cell r="A964">
            <v>42516</v>
          </cell>
          <cell r="B964">
            <v>622.25</v>
          </cell>
        </row>
        <row r="965">
          <cell r="A965">
            <v>42515</v>
          </cell>
          <cell r="B965">
            <v>619.62</v>
          </cell>
        </row>
        <row r="966">
          <cell r="A966">
            <v>42514</v>
          </cell>
          <cell r="B966">
            <v>610.77</v>
          </cell>
        </row>
        <row r="967">
          <cell r="A967">
            <v>42513</v>
          </cell>
          <cell r="B967">
            <v>605.38</v>
          </cell>
        </row>
        <row r="968">
          <cell r="A968">
            <v>42510</v>
          </cell>
          <cell r="B968">
            <v>605.05999999999995</v>
          </cell>
        </row>
        <row r="969">
          <cell r="A969">
            <v>42509</v>
          </cell>
          <cell r="B969">
            <v>594.65</v>
          </cell>
        </row>
        <row r="970">
          <cell r="A970">
            <v>42508</v>
          </cell>
          <cell r="B970">
            <v>605.35</v>
          </cell>
        </row>
        <row r="971">
          <cell r="A971">
            <v>42503</v>
          </cell>
          <cell r="B971">
            <v>597.30999999999995</v>
          </cell>
        </row>
        <row r="972">
          <cell r="A972">
            <v>42502</v>
          </cell>
          <cell r="B972">
            <v>600.42999999999995</v>
          </cell>
        </row>
        <row r="973">
          <cell r="A973">
            <v>42501</v>
          </cell>
          <cell r="B973">
            <v>599.02</v>
          </cell>
        </row>
        <row r="974">
          <cell r="A974">
            <v>42500</v>
          </cell>
          <cell r="B974">
            <v>594.19000000000005</v>
          </cell>
        </row>
        <row r="975">
          <cell r="A975">
            <v>42499</v>
          </cell>
          <cell r="B975">
            <v>593.58000000000004</v>
          </cell>
        </row>
        <row r="976">
          <cell r="A976">
            <v>42496</v>
          </cell>
          <cell r="B976">
            <v>595.94000000000005</v>
          </cell>
        </row>
        <row r="977">
          <cell r="A977">
            <v>42494</v>
          </cell>
          <cell r="B977">
            <v>595.61</v>
          </cell>
        </row>
        <row r="978">
          <cell r="A978">
            <v>42493</v>
          </cell>
          <cell r="B978">
            <v>592.6</v>
          </cell>
        </row>
        <row r="979">
          <cell r="A979">
            <v>42492</v>
          </cell>
          <cell r="B979">
            <v>601.41</v>
          </cell>
        </row>
        <row r="980">
          <cell r="A980">
            <v>42489</v>
          </cell>
          <cell r="B980">
            <v>606.28150000000005</v>
          </cell>
        </row>
        <row r="981">
          <cell r="A981">
            <v>42488</v>
          </cell>
          <cell r="B981">
            <v>610.96469999999999</v>
          </cell>
        </row>
        <row r="982">
          <cell r="A982">
            <v>42487</v>
          </cell>
          <cell r="B982">
            <v>606.31719999999996</v>
          </cell>
        </row>
        <row r="983">
          <cell r="A983">
            <v>42486</v>
          </cell>
          <cell r="B983">
            <v>594.86320000000001</v>
          </cell>
        </row>
        <row r="984">
          <cell r="A984">
            <v>42485</v>
          </cell>
          <cell r="B984">
            <v>592.22460000000001</v>
          </cell>
        </row>
        <row r="985">
          <cell r="A985">
            <v>42482</v>
          </cell>
          <cell r="B985">
            <v>595.2337</v>
          </cell>
        </row>
        <row r="986">
          <cell r="A986">
            <v>42481</v>
          </cell>
          <cell r="B986">
            <v>599.05859999999996</v>
          </cell>
        </row>
        <row r="987">
          <cell r="A987">
            <v>42480</v>
          </cell>
          <cell r="B987">
            <v>597.26890000000003</v>
          </cell>
        </row>
        <row r="988">
          <cell r="A988">
            <v>42479</v>
          </cell>
          <cell r="B988">
            <v>595.91840000000002</v>
          </cell>
        </row>
        <row r="989">
          <cell r="A989">
            <v>42478</v>
          </cell>
          <cell r="B989">
            <v>585.45820000000003</v>
          </cell>
        </row>
        <row r="990">
          <cell r="A990">
            <v>42475</v>
          </cell>
          <cell r="B990">
            <v>584.72140000000002</v>
          </cell>
        </row>
        <row r="991">
          <cell r="A991">
            <v>42474</v>
          </cell>
          <cell r="B991">
            <v>589.14499999999998</v>
          </cell>
        </row>
        <row r="992">
          <cell r="A992">
            <v>42473</v>
          </cell>
          <cell r="B992">
            <v>588.9538</v>
          </cell>
        </row>
        <row r="993">
          <cell r="A993">
            <v>42472</v>
          </cell>
          <cell r="B993">
            <v>574.3433</v>
          </cell>
        </row>
        <row r="994">
          <cell r="A994">
            <v>42471</v>
          </cell>
          <cell r="B994">
            <v>571.66610000000003</v>
          </cell>
        </row>
        <row r="995">
          <cell r="A995">
            <v>42468</v>
          </cell>
          <cell r="B995">
            <v>566.23739999999998</v>
          </cell>
        </row>
        <row r="996">
          <cell r="A996">
            <v>42467</v>
          </cell>
          <cell r="B996">
            <v>560.42520000000002</v>
          </cell>
        </row>
        <row r="997">
          <cell r="A997">
            <v>42466</v>
          </cell>
          <cell r="B997">
            <v>562.89020000000005</v>
          </cell>
        </row>
        <row r="998">
          <cell r="A998">
            <v>42465</v>
          </cell>
          <cell r="B998">
            <v>559.83619999999996</v>
          </cell>
        </row>
        <row r="999">
          <cell r="A999">
            <v>42464</v>
          </cell>
          <cell r="B999">
            <v>566.85199999999998</v>
          </cell>
        </row>
        <row r="1000">
          <cell r="A1000">
            <v>42461</v>
          </cell>
          <cell r="B1000">
            <v>569.78779999999995</v>
          </cell>
        </row>
        <row r="1001">
          <cell r="A1001">
            <v>42460</v>
          </cell>
          <cell r="B1001">
            <v>577.74969999999996</v>
          </cell>
        </row>
        <row r="1002">
          <cell r="A1002">
            <v>42459</v>
          </cell>
          <cell r="B1002">
            <v>585.11990000000003</v>
          </cell>
        </row>
        <row r="1003">
          <cell r="A1003">
            <v>42458</v>
          </cell>
          <cell r="B1003">
            <v>569.75260000000003</v>
          </cell>
        </row>
        <row r="1004">
          <cell r="A1004">
            <v>42452</v>
          </cell>
          <cell r="B1004">
            <v>586.22559999999999</v>
          </cell>
        </row>
        <row r="1005">
          <cell r="A1005">
            <v>42451</v>
          </cell>
          <cell r="B1005">
            <v>589.00360000000001</v>
          </cell>
        </row>
        <row r="1006">
          <cell r="A1006">
            <v>42450</v>
          </cell>
          <cell r="B1006">
            <v>588.42049999999995</v>
          </cell>
        </row>
        <row r="1007">
          <cell r="A1007">
            <v>42447</v>
          </cell>
          <cell r="B1007">
            <v>590.28020000000004</v>
          </cell>
        </row>
        <row r="1008">
          <cell r="A1008">
            <v>42446</v>
          </cell>
          <cell r="B1008">
            <v>585.7817</v>
          </cell>
        </row>
        <row r="1009">
          <cell r="A1009">
            <v>42445</v>
          </cell>
          <cell r="B1009">
            <v>586.00379999999996</v>
          </cell>
        </row>
        <row r="1010">
          <cell r="A1010">
            <v>42444</v>
          </cell>
          <cell r="B1010">
            <v>582.77919999999995</v>
          </cell>
        </row>
        <row r="1011">
          <cell r="A1011">
            <v>42443</v>
          </cell>
          <cell r="B1011">
            <v>589.54459999999995</v>
          </cell>
        </row>
        <row r="1012">
          <cell r="A1012">
            <v>42440</v>
          </cell>
          <cell r="B1012">
            <v>585.02940000000001</v>
          </cell>
        </row>
        <row r="1013">
          <cell r="A1013">
            <v>42439</v>
          </cell>
          <cell r="B1013">
            <v>582.34760000000006</v>
          </cell>
        </row>
        <row r="1014">
          <cell r="A1014">
            <v>42438</v>
          </cell>
          <cell r="B1014">
            <v>583.04129999999998</v>
          </cell>
        </row>
        <row r="1015">
          <cell r="A1015">
            <v>42437</v>
          </cell>
          <cell r="B1015">
            <v>586.14909999999998</v>
          </cell>
        </row>
        <row r="1016">
          <cell r="A1016">
            <v>42436</v>
          </cell>
          <cell r="B1016">
            <v>585.45659999999998</v>
          </cell>
        </row>
        <row r="1017">
          <cell r="A1017">
            <v>42433</v>
          </cell>
          <cell r="B1017">
            <v>588.05319999999995</v>
          </cell>
        </row>
        <row r="1018">
          <cell r="A1018">
            <v>42432</v>
          </cell>
          <cell r="B1018">
            <v>576.36450000000002</v>
          </cell>
        </row>
        <row r="1019">
          <cell r="A1019">
            <v>42431</v>
          </cell>
          <cell r="B1019">
            <v>571.12959999999998</v>
          </cell>
        </row>
        <row r="1020">
          <cell r="A1020">
            <v>42430</v>
          </cell>
          <cell r="B1020">
            <v>574.92219999999998</v>
          </cell>
        </row>
        <row r="1021">
          <cell r="A1021">
            <v>42429</v>
          </cell>
          <cell r="B1021">
            <v>572.50009999999997</v>
          </cell>
        </row>
        <row r="1022">
          <cell r="A1022">
            <v>42426</v>
          </cell>
          <cell r="B1022">
            <v>566.3374</v>
          </cell>
        </row>
        <row r="1023">
          <cell r="A1023">
            <v>42425</v>
          </cell>
          <cell r="B1023">
            <v>556.45479999999998</v>
          </cell>
        </row>
        <row r="1024">
          <cell r="A1024">
            <v>42424</v>
          </cell>
          <cell r="B1024">
            <v>545.3442</v>
          </cell>
        </row>
        <row r="1025">
          <cell r="A1025">
            <v>42423</v>
          </cell>
          <cell r="B1025">
            <v>561.78369999999995</v>
          </cell>
        </row>
        <row r="1026">
          <cell r="A1026">
            <v>42422</v>
          </cell>
          <cell r="B1026">
            <v>564.66240000000005</v>
          </cell>
        </row>
        <row r="1027">
          <cell r="A1027">
            <v>42419</v>
          </cell>
          <cell r="B1027">
            <v>550.23979999999995</v>
          </cell>
        </row>
        <row r="1028">
          <cell r="A1028">
            <v>42418</v>
          </cell>
          <cell r="B1028">
            <v>557.74090000000001</v>
          </cell>
        </row>
        <row r="1029">
          <cell r="A1029">
            <v>42417</v>
          </cell>
          <cell r="B1029">
            <v>554.81809999999996</v>
          </cell>
        </row>
        <row r="1030">
          <cell r="A1030">
            <v>42416</v>
          </cell>
          <cell r="B1030">
            <v>532.12559999999996</v>
          </cell>
        </row>
        <row r="1031">
          <cell r="A1031">
            <v>42415</v>
          </cell>
          <cell r="B1031">
            <v>539.15350000000001</v>
          </cell>
        </row>
        <row r="1032">
          <cell r="A1032">
            <v>42412</v>
          </cell>
          <cell r="B1032">
            <v>522.31150000000002</v>
          </cell>
        </row>
        <row r="1033">
          <cell r="A1033">
            <v>42411</v>
          </cell>
          <cell r="B1033">
            <v>515.2296</v>
          </cell>
        </row>
        <row r="1034">
          <cell r="A1034">
            <v>42410</v>
          </cell>
          <cell r="B1034">
            <v>530.63549999999998</v>
          </cell>
        </row>
        <row r="1035">
          <cell r="A1035">
            <v>42409</v>
          </cell>
          <cell r="B1035">
            <v>531.47950000000003</v>
          </cell>
        </row>
        <row r="1036">
          <cell r="A1036">
            <v>42408</v>
          </cell>
          <cell r="B1036">
            <v>536.09630000000004</v>
          </cell>
        </row>
        <row r="1037">
          <cell r="A1037">
            <v>42405</v>
          </cell>
          <cell r="B1037">
            <v>560.74260000000004</v>
          </cell>
        </row>
        <row r="1038">
          <cell r="A1038">
            <v>42404</v>
          </cell>
          <cell r="B1038">
            <v>552.22130000000004</v>
          </cell>
        </row>
        <row r="1039">
          <cell r="A1039">
            <v>42403</v>
          </cell>
          <cell r="B1039">
            <v>540.46529999999996</v>
          </cell>
        </row>
        <row r="1040">
          <cell r="A1040">
            <v>42402</v>
          </cell>
          <cell r="B1040">
            <v>539.45709999999997</v>
          </cell>
        </row>
        <row r="1041">
          <cell r="A1041">
            <v>42401</v>
          </cell>
          <cell r="B1041">
            <v>556.69960000000003</v>
          </cell>
        </row>
        <row r="1042">
          <cell r="A1042">
            <v>42398</v>
          </cell>
          <cell r="B1042">
            <v>560.93029999999999</v>
          </cell>
        </row>
        <row r="1043">
          <cell r="A1043">
            <v>42397</v>
          </cell>
          <cell r="B1043">
            <v>552.32039999999995</v>
          </cell>
        </row>
        <row r="1044">
          <cell r="A1044">
            <v>42396</v>
          </cell>
          <cell r="B1044">
            <v>547.11749999999995</v>
          </cell>
        </row>
        <row r="1045">
          <cell r="A1045">
            <v>42395</v>
          </cell>
          <cell r="B1045">
            <v>551.0231</v>
          </cell>
        </row>
        <row r="1046">
          <cell r="A1046">
            <v>42394</v>
          </cell>
          <cell r="B1046">
            <v>547.06650000000002</v>
          </cell>
        </row>
        <row r="1047">
          <cell r="A1047">
            <v>42391</v>
          </cell>
          <cell r="B1047">
            <v>552.62189999999998</v>
          </cell>
        </row>
        <row r="1048">
          <cell r="A1048">
            <v>42390</v>
          </cell>
          <cell r="B1048">
            <v>530.63599999999997</v>
          </cell>
        </row>
        <row r="1049">
          <cell r="A1049">
            <v>42389</v>
          </cell>
          <cell r="B1049">
            <v>518.05070000000001</v>
          </cell>
        </row>
        <row r="1050">
          <cell r="A1050">
            <v>42388</v>
          </cell>
          <cell r="B1050">
            <v>543.68219999999997</v>
          </cell>
        </row>
        <row r="1051">
          <cell r="A1051">
            <v>42387</v>
          </cell>
          <cell r="B1051">
            <v>528.46950000000004</v>
          </cell>
        </row>
        <row r="1052">
          <cell r="A1052">
            <v>42384</v>
          </cell>
          <cell r="B1052">
            <v>535.64490000000001</v>
          </cell>
        </row>
        <row r="1053">
          <cell r="A1053">
            <v>42383</v>
          </cell>
          <cell r="B1053">
            <v>542.16629999999998</v>
          </cell>
        </row>
        <row r="1054">
          <cell r="A1054">
            <v>42382</v>
          </cell>
          <cell r="B1054">
            <v>556.80999999999995</v>
          </cell>
        </row>
        <row r="1055">
          <cell r="A1055">
            <v>42381</v>
          </cell>
          <cell r="B1055">
            <v>554.50699999999995</v>
          </cell>
        </row>
        <row r="1056">
          <cell r="A1056">
            <v>42380</v>
          </cell>
          <cell r="B1056">
            <v>554.77390000000003</v>
          </cell>
        </row>
        <row r="1057">
          <cell r="A1057">
            <v>42377</v>
          </cell>
          <cell r="B1057">
            <v>563.75009999999997</v>
          </cell>
        </row>
        <row r="1058">
          <cell r="A1058">
            <v>42376</v>
          </cell>
          <cell r="B1058">
            <v>565.38070000000005</v>
          </cell>
        </row>
        <row r="1059">
          <cell r="A1059">
            <v>42375</v>
          </cell>
          <cell r="B1059">
            <v>581.74649999999997</v>
          </cell>
        </row>
        <row r="1060">
          <cell r="A1060">
            <v>42374</v>
          </cell>
          <cell r="B1060">
            <v>590.26760000000002</v>
          </cell>
        </row>
        <row r="1061">
          <cell r="A1061">
            <v>42373</v>
          </cell>
          <cell r="B1061">
            <v>600.61379999999997</v>
          </cell>
        </row>
        <row r="1062">
          <cell r="A1062">
            <v>42368</v>
          </cell>
          <cell r="B1062">
            <v>610.25890000000004</v>
          </cell>
        </row>
        <row r="1063">
          <cell r="A1063">
            <v>42367</v>
          </cell>
          <cell r="B1063">
            <v>609.47649999999999</v>
          </cell>
        </row>
        <row r="1064">
          <cell r="A1064">
            <v>42366</v>
          </cell>
          <cell r="B1064">
            <v>602.15650000000005</v>
          </cell>
        </row>
        <row r="1065">
          <cell r="A1065">
            <v>42361</v>
          </cell>
          <cell r="B1065">
            <v>605.2559</v>
          </cell>
        </row>
        <row r="1066">
          <cell r="A1066">
            <v>42360</v>
          </cell>
          <cell r="B1066">
            <v>589.89750000000004</v>
          </cell>
        </row>
        <row r="1067">
          <cell r="A1067">
            <v>42359</v>
          </cell>
          <cell r="B1067">
            <v>591.13810000000001</v>
          </cell>
        </row>
        <row r="1068">
          <cell r="A1068">
            <v>42356</v>
          </cell>
          <cell r="B1068">
            <v>590.14459999999997</v>
          </cell>
        </row>
        <row r="1069">
          <cell r="A1069">
            <v>42355</v>
          </cell>
          <cell r="B1069">
            <v>600.8501</v>
          </cell>
        </row>
        <row r="1070">
          <cell r="A1070">
            <v>42354</v>
          </cell>
          <cell r="B1070">
            <v>603.80610000000001</v>
          </cell>
        </row>
        <row r="1071">
          <cell r="A1071">
            <v>42353</v>
          </cell>
          <cell r="B1071">
            <v>601.94129999999996</v>
          </cell>
        </row>
        <row r="1072">
          <cell r="A1072">
            <v>42352</v>
          </cell>
          <cell r="B1072">
            <v>585.42399999999998</v>
          </cell>
        </row>
        <row r="1073">
          <cell r="A1073">
            <v>42349</v>
          </cell>
          <cell r="B1073">
            <v>594.80799999999999</v>
          </cell>
        </row>
        <row r="1074">
          <cell r="A1074">
            <v>42348</v>
          </cell>
          <cell r="B1074">
            <v>604.34820000000002</v>
          </cell>
        </row>
        <row r="1075">
          <cell r="A1075">
            <v>42347</v>
          </cell>
          <cell r="B1075">
            <v>610.94960000000003</v>
          </cell>
        </row>
        <row r="1076">
          <cell r="A1076">
            <v>42346</v>
          </cell>
          <cell r="B1076">
            <v>607.17160000000001</v>
          </cell>
        </row>
        <row r="1077">
          <cell r="A1077">
            <v>42345</v>
          </cell>
          <cell r="B1077">
            <v>616.99620000000004</v>
          </cell>
        </row>
        <row r="1078">
          <cell r="A1078">
            <v>42342</v>
          </cell>
          <cell r="B1078">
            <v>614.63310000000001</v>
          </cell>
        </row>
        <row r="1079">
          <cell r="A1079">
            <v>42341</v>
          </cell>
          <cell r="B1079">
            <v>623.56380000000001</v>
          </cell>
        </row>
        <row r="1080">
          <cell r="A1080">
            <v>42340</v>
          </cell>
          <cell r="B1080">
            <v>632.59379999999999</v>
          </cell>
        </row>
        <row r="1081">
          <cell r="A1081">
            <v>42339</v>
          </cell>
          <cell r="B1081">
            <v>632.46389999999997</v>
          </cell>
        </row>
        <row r="1082">
          <cell r="A1082">
            <v>42338</v>
          </cell>
          <cell r="B1082">
            <v>628.75850000000003</v>
          </cell>
        </row>
        <row r="1083">
          <cell r="A1083">
            <v>42335</v>
          </cell>
          <cell r="B1083">
            <v>625.42020000000002</v>
          </cell>
        </row>
        <row r="1084">
          <cell r="A1084">
            <v>42334</v>
          </cell>
          <cell r="B1084">
            <v>628.28390000000002</v>
          </cell>
        </row>
        <row r="1085">
          <cell r="A1085">
            <v>42333</v>
          </cell>
          <cell r="B1085">
            <v>624.49480000000005</v>
          </cell>
        </row>
        <row r="1086">
          <cell r="A1086">
            <v>42332</v>
          </cell>
          <cell r="B1086">
            <v>624.84580000000005</v>
          </cell>
        </row>
        <row r="1087">
          <cell r="A1087">
            <v>42331</v>
          </cell>
          <cell r="B1087">
            <v>624.95630000000006</v>
          </cell>
        </row>
        <row r="1088">
          <cell r="A1088">
            <v>42328</v>
          </cell>
          <cell r="B1088">
            <v>625.80650000000003</v>
          </cell>
        </row>
        <row r="1089">
          <cell r="A1089">
            <v>42327</v>
          </cell>
          <cell r="B1089">
            <v>628.15189999999996</v>
          </cell>
        </row>
        <row r="1090">
          <cell r="A1090">
            <v>42326</v>
          </cell>
          <cell r="B1090">
            <v>627.12149999999997</v>
          </cell>
        </row>
        <row r="1091">
          <cell r="A1091">
            <v>42325</v>
          </cell>
          <cell r="B1091">
            <v>622.05740000000003</v>
          </cell>
        </row>
        <row r="1092">
          <cell r="A1092">
            <v>42324</v>
          </cell>
          <cell r="B1092">
            <v>613.11009999999999</v>
          </cell>
        </row>
        <row r="1093">
          <cell r="A1093">
            <v>42321</v>
          </cell>
          <cell r="B1093">
            <v>608.86929999999995</v>
          </cell>
        </row>
        <row r="1094">
          <cell r="A1094">
            <v>42320</v>
          </cell>
          <cell r="B1094">
            <v>611.5</v>
          </cell>
        </row>
        <row r="1095">
          <cell r="A1095">
            <v>42319</v>
          </cell>
          <cell r="B1095">
            <v>623.52449999999999</v>
          </cell>
        </row>
        <row r="1096">
          <cell r="A1096">
            <v>42318</v>
          </cell>
          <cell r="B1096">
            <v>624.03650000000005</v>
          </cell>
        </row>
        <row r="1097">
          <cell r="A1097">
            <v>42317</v>
          </cell>
          <cell r="B1097">
            <v>628.51949999999999</v>
          </cell>
        </row>
        <row r="1098">
          <cell r="A1098">
            <v>42314</v>
          </cell>
          <cell r="B1098">
            <v>626.89110000000005</v>
          </cell>
        </row>
        <row r="1099">
          <cell r="A1099">
            <v>42313</v>
          </cell>
          <cell r="B1099">
            <v>628.63289999999995</v>
          </cell>
        </row>
        <row r="1100">
          <cell r="A1100">
            <v>42312</v>
          </cell>
          <cell r="B1100">
            <v>633.76570000000004</v>
          </cell>
        </row>
        <row r="1101">
          <cell r="A1101">
            <v>42311</v>
          </cell>
          <cell r="B1101">
            <v>623.60789999999997</v>
          </cell>
        </row>
        <row r="1102">
          <cell r="A1102">
            <v>42310</v>
          </cell>
          <cell r="B1102">
            <v>617.92330000000004</v>
          </cell>
        </row>
        <row r="1103">
          <cell r="A1103">
            <v>42307</v>
          </cell>
          <cell r="B1103">
            <v>615.24120000000005</v>
          </cell>
        </row>
        <row r="1104">
          <cell r="A1104">
            <v>42306</v>
          </cell>
          <cell r="B1104">
            <v>615.48659999999995</v>
          </cell>
        </row>
        <row r="1105">
          <cell r="A1105">
            <v>42305</v>
          </cell>
          <cell r="B1105">
            <v>622.75869999999998</v>
          </cell>
        </row>
        <row r="1106">
          <cell r="A1106">
            <v>42304</v>
          </cell>
          <cell r="B1106">
            <v>616.05359999999996</v>
          </cell>
        </row>
        <row r="1107">
          <cell r="A1107">
            <v>42303</v>
          </cell>
          <cell r="B1107">
            <v>623.53020000000004</v>
          </cell>
        </row>
        <row r="1108">
          <cell r="A1108">
            <v>42300</v>
          </cell>
          <cell r="B1108">
            <v>623.82079999999996</v>
          </cell>
        </row>
        <row r="1109">
          <cell r="A1109">
            <v>42299</v>
          </cell>
          <cell r="B1109">
            <v>615.625</v>
          </cell>
        </row>
        <row r="1110">
          <cell r="A1110">
            <v>42298</v>
          </cell>
          <cell r="B1110">
            <v>614.7115</v>
          </cell>
        </row>
        <row r="1111">
          <cell r="A1111">
            <v>42297</v>
          </cell>
          <cell r="B1111">
            <v>613.33339999999998</v>
          </cell>
        </row>
        <row r="1112">
          <cell r="A1112">
            <v>42296</v>
          </cell>
          <cell r="B1112">
            <v>613.85580000000004</v>
          </cell>
        </row>
        <row r="1113">
          <cell r="A1113">
            <v>42293</v>
          </cell>
          <cell r="B1113">
            <v>614.01589999999999</v>
          </cell>
        </row>
        <row r="1114">
          <cell r="A1114">
            <v>42292</v>
          </cell>
          <cell r="B1114">
            <v>615.09199999999998</v>
          </cell>
        </row>
        <row r="1115">
          <cell r="A1115">
            <v>42291</v>
          </cell>
          <cell r="B1115">
            <v>607.99829999999997</v>
          </cell>
        </row>
        <row r="1116">
          <cell r="A1116">
            <v>42290</v>
          </cell>
          <cell r="B1116">
            <v>609.88969999999995</v>
          </cell>
        </row>
        <row r="1117">
          <cell r="A1117">
            <v>42289</v>
          </cell>
          <cell r="B1117">
            <v>612.86080000000004</v>
          </cell>
        </row>
        <row r="1118">
          <cell r="A1118">
            <v>42286</v>
          </cell>
          <cell r="B1118">
            <v>618.81439999999998</v>
          </cell>
        </row>
        <row r="1119">
          <cell r="A1119">
            <v>42285</v>
          </cell>
          <cell r="B1119">
            <v>614.65880000000004</v>
          </cell>
        </row>
        <row r="1120">
          <cell r="A1120">
            <v>42284</v>
          </cell>
          <cell r="B1120">
            <v>622.98209999999995</v>
          </cell>
        </row>
        <row r="1121">
          <cell r="A1121">
            <v>42283</v>
          </cell>
          <cell r="B1121">
            <v>613.01310000000001</v>
          </cell>
        </row>
        <row r="1122">
          <cell r="A1122">
            <v>42282</v>
          </cell>
          <cell r="B1122">
            <v>601.30169999999998</v>
          </cell>
        </row>
        <row r="1123">
          <cell r="A1123">
            <v>42279</v>
          </cell>
          <cell r="B1123">
            <v>581.48130000000003</v>
          </cell>
        </row>
        <row r="1124">
          <cell r="A1124">
            <v>42278</v>
          </cell>
          <cell r="B1124">
            <v>586.11009999999999</v>
          </cell>
        </row>
        <row r="1125">
          <cell r="A1125">
            <v>42277</v>
          </cell>
          <cell r="B1125">
            <v>581.78629999999998</v>
          </cell>
        </row>
        <row r="1126">
          <cell r="A1126">
            <v>42276</v>
          </cell>
          <cell r="B1126">
            <v>571.29150000000004</v>
          </cell>
        </row>
        <row r="1127">
          <cell r="A1127">
            <v>42275</v>
          </cell>
          <cell r="B1127">
            <v>570.5308</v>
          </cell>
        </row>
        <row r="1128">
          <cell r="A1128">
            <v>42272</v>
          </cell>
          <cell r="B1128">
            <v>579.93600000000004</v>
          </cell>
        </row>
        <row r="1129">
          <cell r="A1129">
            <v>42271</v>
          </cell>
          <cell r="B1129">
            <v>566.66570000000002</v>
          </cell>
        </row>
        <row r="1130">
          <cell r="A1130">
            <v>42270</v>
          </cell>
          <cell r="B1130">
            <v>575.43389999999999</v>
          </cell>
        </row>
        <row r="1131">
          <cell r="A1131">
            <v>42269</v>
          </cell>
          <cell r="B1131">
            <v>579.29049999999995</v>
          </cell>
        </row>
        <row r="1132">
          <cell r="A1132">
            <v>42268</v>
          </cell>
          <cell r="B1132">
            <v>587.12480000000005</v>
          </cell>
        </row>
        <row r="1133">
          <cell r="A1133">
            <v>42265</v>
          </cell>
          <cell r="B1133">
            <v>584.32569999999998</v>
          </cell>
        </row>
        <row r="1134">
          <cell r="A1134">
            <v>42264</v>
          </cell>
          <cell r="B1134">
            <v>592.53819999999996</v>
          </cell>
        </row>
        <row r="1135">
          <cell r="A1135">
            <v>42263</v>
          </cell>
          <cell r="B1135">
            <v>587.72580000000005</v>
          </cell>
        </row>
        <row r="1136">
          <cell r="A1136">
            <v>42262</v>
          </cell>
          <cell r="B1136">
            <v>578.66150000000005</v>
          </cell>
        </row>
        <row r="1137">
          <cell r="A1137">
            <v>42261</v>
          </cell>
          <cell r="B1137">
            <v>574.89369999999997</v>
          </cell>
        </row>
        <row r="1138">
          <cell r="A1138">
            <v>42258</v>
          </cell>
          <cell r="B1138">
            <v>579.01009999999997</v>
          </cell>
        </row>
        <row r="1139">
          <cell r="A1139">
            <v>42257</v>
          </cell>
          <cell r="B1139">
            <v>585.22519999999997</v>
          </cell>
        </row>
        <row r="1140">
          <cell r="A1140">
            <v>42256</v>
          </cell>
          <cell r="B1140">
            <v>597.21910000000003</v>
          </cell>
        </row>
        <row r="1141">
          <cell r="A1141">
            <v>42255</v>
          </cell>
          <cell r="B1141">
            <v>590.25509999999997</v>
          </cell>
        </row>
        <row r="1142">
          <cell r="A1142">
            <v>42254</v>
          </cell>
          <cell r="B1142">
            <v>580.16920000000005</v>
          </cell>
        </row>
        <row r="1143">
          <cell r="A1143">
            <v>42251</v>
          </cell>
          <cell r="B1143">
            <v>582.23400000000004</v>
          </cell>
        </row>
        <row r="1144">
          <cell r="A1144">
            <v>42250</v>
          </cell>
          <cell r="B1144">
            <v>597.12819999999999</v>
          </cell>
        </row>
        <row r="1145">
          <cell r="A1145">
            <v>42249</v>
          </cell>
          <cell r="B1145">
            <v>582.21220000000005</v>
          </cell>
        </row>
        <row r="1146">
          <cell r="A1146">
            <v>42248</v>
          </cell>
          <cell r="B1146">
            <v>582.59270000000004</v>
          </cell>
        </row>
        <row r="1147">
          <cell r="A1147">
            <v>42247</v>
          </cell>
          <cell r="B1147">
            <v>594.10289999999998</v>
          </cell>
        </row>
        <row r="1148">
          <cell r="A1148">
            <v>42244</v>
          </cell>
          <cell r="B1148">
            <v>593.39940000000001</v>
          </cell>
        </row>
        <row r="1149">
          <cell r="A1149">
            <v>42243</v>
          </cell>
          <cell r="B1149">
            <v>586.1671</v>
          </cell>
        </row>
        <row r="1150">
          <cell r="A1150">
            <v>42242</v>
          </cell>
          <cell r="B1150">
            <v>575.37720000000002</v>
          </cell>
        </row>
        <row r="1151">
          <cell r="A1151">
            <v>42241</v>
          </cell>
          <cell r="B1151">
            <v>570.9914</v>
          </cell>
        </row>
        <row r="1152">
          <cell r="A1152">
            <v>42240</v>
          </cell>
          <cell r="B1152">
            <v>555.24530000000004</v>
          </cell>
        </row>
        <row r="1153">
          <cell r="A1153">
            <v>42237</v>
          </cell>
          <cell r="B1153">
            <v>585.63620000000003</v>
          </cell>
        </row>
        <row r="1154">
          <cell r="A1154">
            <v>42236</v>
          </cell>
          <cell r="B1154">
            <v>595.58510000000001</v>
          </cell>
        </row>
        <row r="1155">
          <cell r="A1155">
            <v>42235</v>
          </cell>
          <cell r="B1155">
            <v>606.43020000000001</v>
          </cell>
        </row>
        <row r="1156">
          <cell r="A1156">
            <v>42234</v>
          </cell>
          <cell r="B1156">
            <v>612.69489999999996</v>
          </cell>
        </row>
        <row r="1157">
          <cell r="A1157">
            <v>42233</v>
          </cell>
          <cell r="B1157">
            <v>612.60159999999996</v>
          </cell>
        </row>
        <row r="1158">
          <cell r="A1158">
            <v>42230</v>
          </cell>
          <cell r="B1158">
            <v>612.66330000000005</v>
          </cell>
        </row>
        <row r="1159">
          <cell r="A1159">
            <v>42229</v>
          </cell>
          <cell r="B1159">
            <v>620.98299999999995</v>
          </cell>
        </row>
        <row r="1160">
          <cell r="A1160">
            <v>42228</v>
          </cell>
          <cell r="B1160">
            <v>617.59159999999997</v>
          </cell>
        </row>
        <row r="1161">
          <cell r="A1161">
            <v>42227</v>
          </cell>
          <cell r="B1161">
            <v>624.84059999999999</v>
          </cell>
        </row>
        <row r="1162">
          <cell r="A1162">
            <v>42226</v>
          </cell>
          <cell r="B1162">
            <v>635.15520000000004</v>
          </cell>
        </row>
        <row r="1163">
          <cell r="A1163">
            <v>42223</v>
          </cell>
          <cell r="B1163">
            <v>636.20370000000003</v>
          </cell>
        </row>
        <row r="1164">
          <cell r="A1164">
            <v>42222</v>
          </cell>
          <cell r="B1164">
            <v>635.47709999999995</v>
          </cell>
        </row>
        <row r="1165">
          <cell r="A1165">
            <v>42221</v>
          </cell>
          <cell r="B1165">
            <v>644.06060000000002</v>
          </cell>
        </row>
        <row r="1166">
          <cell r="A1166">
            <v>42220</v>
          </cell>
          <cell r="B1166">
            <v>638.68169999999998</v>
          </cell>
        </row>
        <row r="1167">
          <cell r="A1167">
            <v>42219</v>
          </cell>
          <cell r="B1167">
            <v>639.73410000000001</v>
          </cell>
        </row>
        <row r="1168">
          <cell r="A1168">
            <v>42216</v>
          </cell>
          <cell r="B1168">
            <v>638.93259999999998</v>
          </cell>
        </row>
        <row r="1169">
          <cell r="A1169">
            <v>42215</v>
          </cell>
          <cell r="B1169">
            <v>641.77800000000002</v>
          </cell>
        </row>
        <row r="1170">
          <cell r="A1170">
            <v>42214</v>
          </cell>
          <cell r="B1170">
            <v>638.42240000000004</v>
          </cell>
        </row>
        <row r="1171">
          <cell r="A1171">
            <v>42213</v>
          </cell>
          <cell r="B1171">
            <v>628.52359999999999</v>
          </cell>
        </row>
        <row r="1172">
          <cell r="A1172">
            <v>42212</v>
          </cell>
          <cell r="B1172">
            <v>626.65560000000005</v>
          </cell>
        </row>
        <row r="1173">
          <cell r="A1173">
            <v>42209</v>
          </cell>
          <cell r="B1173">
            <v>641.80930000000001</v>
          </cell>
        </row>
        <row r="1174">
          <cell r="A1174">
            <v>42208</v>
          </cell>
          <cell r="B1174">
            <v>645.5915</v>
          </cell>
        </row>
        <row r="1175">
          <cell r="A1175">
            <v>42207</v>
          </cell>
          <cell r="B1175">
            <v>644.56600000000003</v>
          </cell>
        </row>
        <row r="1176">
          <cell r="A1176">
            <v>42206</v>
          </cell>
          <cell r="B1176">
            <v>650.91409999999996</v>
          </cell>
        </row>
        <row r="1177">
          <cell r="A1177">
            <v>42205</v>
          </cell>
          <cell r="B1177">
            <v>648.55539999999996</v>
          </cell>
        </row>
        <row r="1178">
          <cell r="A1178">
            <v>42202</v>
          </cell>
          <cell r="B1178">
            <v>649.04750000000001</v>
          </cell>
        </row>
        <row r="1179">
          <cell r="A1179">
            <v>42201</v>
          </cell>
          <cell r="B1179">
            <v>649.66420000000005</v>
          </cell>
        </row>
        <row r="1180">
          <cell r="A1180">
            <v>42200</v>
          </cell>
          <cell r="B1180">
            <v>646.42370000000005</v>
          </cell>
        </row>
        <row r="1181">
          <cell r="A1181">
            <v>42199</v>
          </cell>
          <cell r="B1181">
            <v>644.04390000000001</v>
          </cell>
        </row>
        <row r="1182">
          <cell r="A1182">
            <v>42198</v>
          </cell>
          <cell r="B1182">
            <v>639.19949999999994</v>
          </cell>
        </row>
        <row r="1183">
          <cell r="A1183">
            <v>42195</v>
          </cell>
          <cell r="B1183">
            <v>634.87379999999996</v>
          </cell>
        </row>
        <row r="1184">
          <cell r="A1184">
            <v>42194</v>
          </cell>
          <cell r="B1184">
            <v>626.57839999999999</v>
          </cell>
        </row>
        <row r="1185">
          <cell r="A1185">
            <v>42193</v>
          </cell>
          <cell r="B1185">
            <v>618.09569999999997</v>
          </cell>
        </row>
        <row r="1186">
          <cell r="A1186">
            <v>42192</v>
          </cell>
          <cell r="B1186">
            <v>615.76310000000001</v>
          </cell>
        </row>
        <row r="1187">
          <cell r="A1187">
            <v>42191</v>
          </cell>
          <cell r="B1187">
            <v>620.32849999999996</v>
          </cell>
        </row>
        <row r="1188">
          <cell r="A1188">
            <v>42188</v>
          </cell>
          <cell r="B1188">
            <v>627.80349999999999</v>
          </cell>
        </row>
        <row r="1189">
          <cell r="A1189">
            <v>42187</v>
          </cell>
          <cell r="B1189">
            <v>632.51710000000003</v>
          </cell>
        </row>
        <row r="1190">
          <cell r="A1190">
            <v>42186</v>
          </cell>
          <cell r="B1190">
            <v>629.81619999999998</v>
          </cell>
        </row>
        <row r="1191">
          <cell r="A1191">
            <v>42185</v>
          </cell>
          <cell r="B1191">
            <v>629.10640000000001</v>
          </cell>
        </row>
        <row r="1192">
          <cell r="A1192">
            <v>42184</v>
          </cell>
          <cell r="B1192">
            <v>631.38660000000004</v>
          </cell>
        </row>
        <row r="1193">
          <cell r="A1193">
            <v>42181</v>
          </cell>
          <cell r="B1193">
            <v>642.59799999999996</v>
          </cell>
        </row>
        <row r="1194">
          <cell r="A1194">
            <v>42180</v>
          </cell>
          <cell r="B1194">
            <v>643.55200000000002</v>
          </cell>
        </row>
        <row r="1195">
          <cell r="A1195">
            <v>42179</v>
          </cell>
          <cell r="B1195">
            <v>646.59379999999999</v>
          </cell>
        </row>
        <row r="1196">
          <cell r="A1196">
            <v>42178</v>
          </cell>
          <cell r="B1196">
            <v>643.82150000000001</v>
          </cell>
        </row>
        <row r="1197">
          <cell r="A1197">
            <v>42177</v>
          </cell>
          <cell r="B1197">
            <v>639.80579999999998</v>
          </cell>
        </row>
        <row r="1198">
          <cell r="A1198">
            <v>42174</v>
          </cell>
          <cell r="B1198">
            <v>632.23429999999996</v>
          </cell>
        </row>
        <row r="1199">
          <cell r="A1199">
            <v>42173</v>
          </cell>
          <cell r="B1199">
            <v>628.62019999999995</v>
          </cell>
        </row>
        <row r="1200">
          <cell r="A1200">
            <v>42172</v>
          </cell>
          <cell r="B1200">
            <v>631.61080000000004</v>
          </cell>
        </row>
        <row r="1201">
          <cell r="A1201">
            <v>42171</v>
          </cell>
          <cell r="B1201">
            <v>628.62379999999996</v>
          </cell>
        </row>
        <row r="1202">
          <cell r="A1202">
            <v>42170</v>
          </cell>
          <cell r="B1202">
            <v>627.3732</v>
          </cell>
        </row>
        <row r="1203">
          <cell r="A1203">
            <v>42167</v>
          </cell>
          <cell r="B1203">
            <v>636.54989999999998</v>
          </cell>
        </row>
        <row r="1204">
          <cell r="A1204">
            <v>42166</v>
          </cell>
          <cell r="B1204">
            <v>645.97900000000004</v>
          </cell>
        </row>
        <row r="1205">
          <cell r="A1205">
            <v>42165</v>
          </cell>
          <cell r="B1205">
            <v>643.67650000000003</v>
          </cell>
        </row>
        <row r="1206">
          <cell r="A1206">
            <v>42164</v>
          </cell>
          <cell r="B1206">
            <v>643.52530000000002</v>
          </cell>
        </row>
        <row r="1207">
          <cell r="A1207">
            <v>42163</v>
          </cell>
          <cell r="B1207">
            <v>651.69770000000005</v>
          </cell>
        </row>
        <row r="1208">
          <cell r="A1208">
            <v>42160</v>
          </cell>
          <cell r="B1208">
            <v>650.05589999999995</v>
          </cell>
        </row>
        <row r="1209">
          <cell r="A1209">
            <v>42159</v>
          </cell>
          <cell r="B1209">
            <v>649.27909999999997</v>
          </cell>
        </row>
        <row r="1210">
          <cell r="A1210">
            <v>42158</v>
          </cell>
          <cell r="B1210">
            <v>655.34320000000002</v>
          </cell>
        </row>
        <row r="1211">
          <cell r="A1211">
            <v>42157</v>
          </cell>
          <cell r="B1211">
            <v>650.57780000000002</v>
          </cell>
        </row>
        <row r="1212">
          <cell r="A1212">
            <v>42156</v>
          </cell>
          <cell r="B1212">
            <v>645.13829999999996</v>
          </cell>
        </row>
        <row r="1213">
          <cell r="A1213">
            <v>42153</v>
          </cell>
          <cell r="B1213">
            <v>645.67999999999995</v>
          </cell>
        </row>
        <row r="1214">
          <cell r="A1214">
            <v>42152</v>
          </cell>
          <cell r="B1214">
            <v>645.41459999999995</v>
          </cell>
        </row>
        <row r="1215">
          <cell r="A1215">
            <v>42151</v>
          </cell>
          <cell r="B1215">
            <v>646.44849999999997</v>
          </cell>
        </row>
        <row r="1216">
          <cell r="A1216">
            <v>42150</v>
          </cell>
          <cell r="B1216">
            <v>643.28610000000003</v>
          </cell>
        </row>
        <row r="1217">
          <cell r="A1217">
            <v>42146</v>
          </cell>
          <cell r="B1217">
            <v>652.43299999999999</v>
          </cell>
        </row>
        <row r="1218">
          <cell r="A1218">
            <v>42145</v>
          </cell>
          <cell r="B1218">
            <v>652.93330000000003</v>
          </cell>
        </row>
        <row r="1219">
          <cell r="A1219">
            <v>42144</v>
          </cell>
          <cell r="B1219">
            <v>651.04679999999996</v>
          </cell>
        </row>
        <row r="1220">
          <cell r="A1220">
            <v>42143</v>
          </cell>
          <cell r="B1220">
            <v>650.99590000000001</v>
          </cell>
        </row>
        <row r="1221">
          <cell r="A1221">
            <v>42142</v>
          </cell>
          <cell r="B1221">
            <v>653.08370000000002</v>
          </cell>
        </row>
        <row r="1222">
          <cell r="A1222">
            <v>42139</v>
          </cell>
          <cell r="B1222">
            <v>653.64380000000006</v>
          </cell>
        </row>
        <row r="1223">
          <cell r="A1223">
            <v>42137</v>
          </cell>
          <cell r="B1223">
            <v>657.93399999999997</v>
          </cell>
        </row>
        <row r="1224">
          <cell r="A1224">
            <v>42136</v>
          </cell>
          <cell r="B1224">
            <v>651.26530000000002</v>
          </cell>
        </row>
        <row r="1225">
          <cell r="A1225">
            <v>42135</v>
          </cell>
          <cell r="B1225">
            <v>654.31889999999999</v>
          </cell>
        </row>
        <row r="1226">
          <cell r="A1226">
            <v>42132</v>
          </cell>
          <cell r="B1226">
            <v>648.05290000000002</v>
          </cell>
        </row>
        <row r="1227">
          <cell r="A1227">
            <v>42131</v>
          </cell>
          <cell r="B1227">
            <v>640.98</v>
          </cell>
        </row>
        <row r="1228">
          <cell r="A1228">
            <v>42130</v>
          </cell>
          <cell r="B1228">
            <v>645.9556</v>
          </cell>
        </row>
        <row r="1229">
          <cell r="A1229">
            <v>42129</v>
          </cell>
          <cell r="B1229">
            <v>648.97580000000005</v>
          </cell>
        </row>
        <row r="1230">
          <cell r="A1230">
            <v>42128</v>
          </cell>
          <cell r="B1230">
            <v>647.91679999999997</v>
          </cell>
        </row>
        <row r="1231">
          <cell r="A1231">
            <v>42124</v>
          </cell>
          <cell r="B1231">
            <v>639.36479999999995</v>
          </cell>
        </row>
        <row r="1232">
          <cell r="A1232">
            <v>42123</v>
          </cell>
          <cell r="B1232">
            <v>632.16639999999995</v>
          </cell>
        </row>
        <row r="1233">
          <cell r="A1233">
            <v>42122</v>
          </cell>
          <cell r="B1233">
            <v>644.85209999999995</v>
          </cell>
        </row>
        <row r="1234">
          <cell r="A1234">
            <v>42121</v>
          </cell>
          <cell r="B1234">
            <v>652.08130000000006</v>
          </cell>
        </row>
        <row r="1235">
          <cell r="A1235">
            <v>42118</v>
          </cell>
          <cell r="B1235">
            <v>651.36569999999995</v>
          </cell>
        </row>
        <row r="1236">
          <cell r="A1236">
            <v>42117</v>
          </cell>
          <cell r="B1236">
            <v>651.08119999999997</v>
          </cell>
        </row>
        <row r="1237">
          <cell r="A1237">
            <v>42116</v>
          </cell>
          <cell r="B1237">
            <v>646.01130000000001</v>
          </cell>
        </row>
        <row r="1238">
          <cell r="A1238">
            <v>42115</v>
          </cell>
          <cell r="B1238">
            <v>655.05340000000001</v>
          </cell>
        </row>
        <row r="1239">
          <cell r="A1239">
            <v>42114</v>
          </cell>
          <cell r="B1239">
            <v>651.41290000000004</v>
          </cell>
        </row>
        <row r="1240">
          <cell r="A1240">
            <v>42111</v>
          </cell>
          <cell r="B1240">
            <v>651.1703</v>
          </cell>
        </row>
        <row r="1241">
          <cell r="A1241">
            <v>42110</v>
          </cell>
          <cell r="B1241">
            <v>660.01189999999997</v>
          </cell>
        </row>
        <row r="1242">
          <cell r="A1242">
            <v>42109</v>
          </cell>
          <cell r="B1242">
            <v>661.3184</v>
          </cell>
        </row>
        <row r="1243">
          <cell r="A1243">
            <v>42108</v>
          </cell>
          <cell r="B1243">
            <v>656.31619999999998</v>
          </cell>
        </row>
        <row r="1244">
          <cell r="A1244">
            <v>42107</v>
          </cell>
          <cell r="B1244">
            <v>656.92219999999998</v>
          </cell>
        </row>
        <row r="1245">
          <cell r="A1245">
            <v>42104</v>
          </cell>
          <cell r="B1245">
            <v>656.3057</v>
          </cell>
        </row>
        <row r="1246">
          <cell r="A1246">
            <v>42103</v>
          </cell>
          <cell r="B1246">
            <v>645.00990000000002</v>
          </cell>
        </row>
        <row r="1247">
          <cell r="A1247">
            <v>42102</v>
          </cell>
          <cell r="B1247">
            <v>642.83069999999998</v>
          </cell>
        </row>
        <row r="1248">
          <cell r="A1248">
            <v>42101</v>
          </cell>
          <cell r="B1248">
            <v>644.7998</v>
          </cell>
        </row>
        <row r="1249">
          <cell r="A1249">
            <v>42095</v>
          </cell>
          <cell r="B1249">
            <v>622.16160000000002</v>
          </cell>
        </row>
        <row r="1250">
          <cell r="A1250">
            <v>42094</v>
          </cell>
          <cell r="B1250">
            <v>619.20280000000002</v>
          </cell>
        </row>
        <row r="1251">
          <cell r="A1251">
            <v>42093</v>
          </cell>
          <cell r="B1251">
            <v>619.53510000000006</v>
          </cell>
        </row>
        <row r="1252">
          <cell r="A1252">
            <v>42090</v>
          </cell>
          <cell r="B1252">
            <v>616.47310000000004</v>
          </cell>
        </row>
        <row r="1253">
          <cell r="A1253">
            <v>42089</v>
          </cell>
          <cell r="B1253">
            <v>611.36450000000002</v>
          </cell>
        </row>
        <row r="1254">
          <cell r="A1254">
            <v>42088</v>
          </cell>
          <cell r="B1254">
            <v>616.57330000000002</v>
          </cell>
        </row>
        <row r="1255">
          <cell r="A1255">
            <v>42087</v>
          </cell>
          <cell r="B1255">
            <v>620.95489999999995</v>
          </cell>
        </row>
        <row r="1256">
          <cell r="A1256">
            <v>42086</v>
          </cell>
          <cell r="B1256">
            <v>622.37059999999997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46"/>
  <sheetViews>
    <sheetView zoomScale="66" zoomScaleNormal="80" workbookViewId="0">
      <selection activeCell="L7" sqref="L7"/>
    </sheetView>
  </sheetViews>
  <sheetFormatPr baseColWidth="10" defaultColWidth="11.44140625" defaultRowHeight="14.4" x14ac:dyDescent="0.3"/>
  <cols>
    <col min="1" max="1" width="25.88671875" customWidth="1"/>
    <col min="2" max="2" width="18.77734375" style="23" bestFit="1" customWidth="1"/>
    <col min="3" max="3" width="14.33203125" style="23" customWidth="1"/>
    <col min="4" max="4" width="16.109375" bestFit="1" customWidth="1"/>
    <col min="5" max="9" width="13.77734375" bestFit="1" customWidth="1"/>
    <col min="10" max="10" width="9.6640625" customWidth="1"/>
    <col min="11" max="11" width="11.109375" customWidth="1"/>
    <col min="12" max="12" width="13" customWidth="1"/>
    <col min="13" max="13" width="46.6640625" bestFit="1" customWidth="1"/>
    <col min="14" max="14" width="10.33203125" style="23" customWidth="1"/>
    <col min="17" max="17" width="13.33203125" bestFit="1" customWidth="1"/>
    <col min="18" max="18" width="13.33203125" customWidth="1"/>
    <col min="24" max="24" width="64.77734375" bestFit="1" customWidth="1"/>
    <col min="25" max="25" width="11.44140625" style="23" customWidth="1"/>
    <col min="27" max="27" width="10" bestFit="1" customWidth="1"/>
    <col min="30" max="30" width="12.77734375" bestFit="1" customWidth="1"/>
    <col min="35" max="35" width="26" customWidth="1"/>
  </cols>
  <sheetData>
    <row r="1" spans="1:43" ht="15" thickBot="1" x14ac:dyDescent="0.35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43" ht="15" thickBot="1" x14ac:dyDescent="0.35">
      <c r="A2" s="10"/>
      <c r="B2" s="10"/>
      <c r="C2" s="588" t="s">
        <v>49</v>
      </c>
      <c r="D2" s="589"/>
      <c r="E2" s="589"/>
      <c r="F2" s="589"/>
      <c r="G2" s="590"/>
      <c r="H2" s="588" t="s">
        <v>48</v>
      </c>
      <c r="I2" s="589"/>
      <c r="J2" s="590"/>
      <c r="K2" s="23"/>
      <c r="M2" s="4" t="s">
        <v>98</v>
      </c>
      <c r="N2" s="24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307" t="s">
        <v>181</v>
      </c>
      <c r="AJ2" s="308">
        <v>2015</v>
      </c>
      <c r="AK2" s="309">
        <v>2016</v>
      </c>
      <c r="AL2" s="309">
        <v>2017</v>
      </c>
      <c r="AM2" s="309">
        <v>2018</v>
      </c>
      <c r="AN2" s="309">
        <v>2019</v>
      </c>
      <c r="AO2" s="308">
        <v>2020</v>
      </c>
      <c r="AP2" s="309">
        <v>2021</v>
      </c>
      <c r="AQ2" s="310">
        <v>2022</v>
      </c>
    </row>
    <row r="3" spans="1:43" ht="15" thickBot="1" x14ac:dyDescent="0.35">
      <c r="A3" s="2"/>
      <c r="B3" s="139" t="s">
        <v>1</v>
      </c>
      <c r="C3" s="134">
        <v>2015</v>
      </c>
      <c r="D3" s="121">
        <v>2016</v>
      </c>
      <c r="E3" s="121">
        <v>2017</v>
      </c>
      <c r="F3" s="120">
        <v>2018</v>
      </c>
      <c r="G3" s="121">
        <v>2019</v>
      </c>
      <c r="H3" s="134">
        <v>2020</v>
      </c>
      <c r="I3" s="3">
        <v>2021</v>
      </c>
      <c r="J3" s="3">
        <v>2022</v>
      </c>
      <c r="K3" s="23"/>
      <c r="M3" s="8" t="s">
        <v>112</v>
      </c>
      <c r="N3" s="53">
        <v>2015</v>
      </c>
      <c r="O3" s="81">
        <v>2016</v>
      </c>
      <c r="P3" s="81">
        <v>2017</v>
      </c>
      <c r="Q3" s="81">
        <v>2018</v>
      </c>
      <c r="R3" s="81">
        <v>2019</v>
      </c>
      <c r="S3" s="52">
        <v>2020</v>
      </c>
      <c r="T3" s="81">
        <v>2021</v>
      </c>
      <c r="U3" s="82">
        <v>2022</v>
      </c>
      <c r="V3" s="113"/>
      <c r="W3" s="113"/>
      <c r="X3" s="8" t="s">
        <v>105</v>
      </c>
      <c r="Y3" s="53">
        <v>2015</v>
      </c>
      <c r="Z3" s="81">
        <v>2016</v>
      </c>
      <c r="AA3" s="81">
        <v>2017</v>
      </c>
      <c r="AB3" s="81">
        <v>2018</v>
      </c>
      <c r="AC3" s="81">
        <v>2019</v>
      </c>
      <c r="AD3" s="299">
        <v>2020</v>
      </c>
      <c r="AE3" s="300">
        <v>2021</v>
      </c>
      <c r="AF3" s="301">
        <v>2022</v>
      </c>
      <c r="AG3" s="113"/>
      <c r="AI3" s="124" t="s">
        <v>182</v>
      </c>
      <c r="AJ3" s="304">
        <f>(O10-N10)/N10</f>
        <v>4.6072429179205121E-2</v>
      </c>
      <c r="AK3" s="305">
        <f>(P10-O10)/O10</f>
        <v>7.4000595179049722E-2</v>
      </c>
      <c r="AL3" s="305">
        <f>(Q10-P10)/P10</f>
        <v>0.12321049228779889</v>
      </c>
      <c r="AM3" s="305">
        <f>(R10-Q10)/Q10</f>
        <v>0.11964476605542308</v>
      </c>
      <c r="AN3" s="305">
        <f>AM3</f>
        <v>0.11964476605542308</v>
      </c>
      <c r="AO3" s="304">
        <f>AN3</f>
        <v>0.11964476605542308</v>
      </c>
      <c r="AP3" s="305">
        <f>AO3</f>
        <v>0.11964476605542308</v>
      </c>
      <c r="AQ3" s="306">
        <f>AP3</f>
        <v>0.11964476605542308</v>
      </c>
    </row>
    <row r="4" spans="1:43" ht="15" thickBot="1" x14ac:dyDescent="0.35">
      <c r="A4" s="70" t="s">
        <v>113</v>
      </c>
      <c r="B4" s="88"/>
      <c r="C4" s="146">
        <v>3093.4</v>
      </c>
      <c r="D4" s="6">
        <v>3502.8</v>
      </c>
      <c r="E4" s="135">
        <v>3626.1</v>
      </c>
      <c r="F4" s="136">
        <v>3749.8</v>
      </c>
      <c r="G4" s="133">
        <v>4074.2</v>
      </c>
      <c r="H4" s="276">
        <f>G4*(1+H33)</f>
        <v>4364.4172669175259</v>
      </c>
      <c r="I4" s="276">
        <f t="shared" ref="I4:J4" si="0">H4*(1+I33)</f>
        <v>4727.727903183184</v>
      </c>
      <c r="J4" s="277">
        <f t="shared" si="0"/>
        <v>5198.7063245805957</v>
      </c>
      <c r="K4" s="23"/>
      <c r="M4" s="8" t="s">
        <v>87</v>
      </c>
      <c r="N4" s="84"/>
      <c r="O4" s="69"/>
      <c r="P4" s="69"/>
      <c r="Q4" s="69"/>
      <c r="R4" s="69"/>
      <c r="S4" s="70"/>
      <c r="T4" s="69"/>
      <c r="U4" s="71"/>
      <c r="V4" s="69"/>
      <c r="W4" s="69"/>
      <c r="X4" s="6" t="s">
        <v>106</v>
      </c>
      <c r="Y4" s="125">
        <v>1894.6</v>
      </c>
      <c r="Z4" s="130">
        <v>2068.4</v>
      </c>
      <c r="AA4" s="130">
        <v>2314.1999999999998</v>
      </c>
      <c r="AB4" s="130">
        <v>2877.2</v>
      </c>
      <c r="AC4" s="125">
        <v>2892.2</v>
      </c>
      <c r="AD4" s="193">
        <f>S27-AD24</f>
        <v>3088.1297869078971</v>
      </c>
      <c r="AE4" s="160">
        <f t="shared" ref="AE4:AF4" si="1">T27-AE24</f>
        <v>3313.6242392154691</v>
      </c>
      <c r="AF4" s="161">
        <f t="shared" si="1"/>
        <v>3574.6851108175779</v>
      </c>
      <c r="AG4" s="69"/>
      <c r="AI4" s="70" t="s">
        <v>108</v>
      </c>
      <c r="AJ4" s="47"/>
      <c r="AK4" s="215">
        <f>(O5-N5)/N5</f>
        <v>2.370747388159648E-2</v>
      </c>
      <c r="AL4" s="215">
        <f t="shared" ref="AL4:AL5" si="2">(P5-O5)/O5</f>
        <v>-0.19508046578568614</v>
      </c>
      <c r="AM4" s="215">
        <f t="shared" ref="AM4:AM5" si="3">(Q5-P5)/P5</f>
        <v>0.27015604681404409</v>
      </c>
      <c r="AN4" s="215">
        <f t="shared" ref="AN4:AN5" si="4">(R5-Q5)/Q5</f>
        <v>9.8029178397747663E-2</v>
      </c>
      <c r="AO4" s="47">
        <f>AVERAGE(AK4:AN4)</f>
        <v>4.9203058326925522E-2</v>
      </c>
      <c r="AP4" s="215">
        <f t="shared" ref="AP4:AQ8" si="5">AO4</f>
        <v>4.9203058326925522E-2</v>
      </c>
      <c r="AQ4" s="226">
        <f t="shared" si="5"/>
        <v>4.9203058326925522E-2</v>
      </c>
    </row>
    <row r="5" spans="1:43" ht="15" thickBot="1" x14ac:dyDescent="0.35">
      <c r="A5" s="70" t="s">
        <v>114</v>
      </c>
      <c r="B5" s="87"/>
      <c r="C5" s="146">
        <v>19</v>
      </c>
      <c r="D5" s="6">
        <v>7.4</v>
      </c>
      <c r="E5" s="135">
        <v>23.3</v>
      </c>
      <c r="F5" s="136">
        <v>62.1</v>
      </c>
      <c r="G5" s="6">
        <v>61.4</v>
      </c>
      <c r="H5" s="217">
        <f>G5</f>
        <v>61.4</v>
      </c>
      <c r="I5" s="135">
        <f>H5</f>
        <v>61.4</v>
      </c>
      <c r="J5" s="135">
        <f>I5</f>
        <v>61.4</v>
      </c>
      <c r="K5" s="23"/>
      <c r="M5" s="6" t="s">
        <v>140</v>
      </c>
      <c r="N5" s="125">
        <v>746.6</v>
      </c>
      <c r="O5" s="125">
        <v>764.3</v>
      </c>
      <c r="P5" s="126">
        <v>615.20000000000005</v>
      </c>
      <c r="Q5" s="126">
        <v>781.4</v>
      </c>
      <c r="R5" s="125">
        <v>858</v>
      </c>
      <c r="S5" s="186">
        <f>R5</f>
        <v>858</v>
      </c>
      <c r="T5" s="125">
        <f t="shared" ref="T5:U5" si="6">S5</f>
        <v>858</v>
      </c>
      <c r="U5" s="157">
        <f t="shared" si="6"/>
        <v>858</v>
      </c>
      <c r="V5" s="69"/>
      <c r="W5" s="69"/>
      <c r="X5" s="6" t="s">
        <v>107</v>
      </c>
      <c r="Y5" s="125">
        <v>0.9</v>
      </c>
      <c r="Z5" s="130">
        <v>0.9</v>
      </c>
      <c r="AA5" s="130">
        <v>1.2</v>
      </c>
      <c r="AB5" s="130">
        <v>1.7</v>
      </c>
      <c r="AC5" s="125">
        <v>0.4</v>
      </c>
      <c r="AD5" s="242">
        <v>0.4</v>
      </c>
      <c r="AE5" s="173">
        <v>0.4</v>
      </c>
      <c r="AF5" s="174">
        <v>0.4</v>
      </c>
      <c r="AG5" s="69"/>
      <c r="AI5" s="70" t="s">
        <v>109</v>
      </c>
      <c r="AJ5" s="47"/>
      <c r="AK5" s="215">
        <f>(O6-N6)/N6</f>
        <v>3.4749034749034749E-2</v>
      </c>
      <c r="AL5" s="215">
        <f t="shared" si="2"/>
        <v>-4.5895522388059745E-2</v>
      </c>
      <c r="AM5" s="215">
        <f t="shared" si="3"/>
        <v>0.13140398904966769</v>
      </c>
      <c r="AN5" s="215">
        <f t="shared" si="4"/>
        <v>9.8859315589353486E-2</v>
      </c>
      <c r="AO5" s="47">
        <f t="shared" ref="AO5" si="7">AVERAGE(AK5:AN5)</f>
        <v>5.4779204249999047E-2</v>
      </c>
      <c r="AP5" s="215">
        <f t="shared" si="5"/>
        <v>5.4779204249999047E-2</v>
      </c>
      <c r="AQ5" s="226">
        <f t="shared" si="5"/>
        <v>5.4779204249999047E-2</v>
      </c>
    </row>
    <row r="6" spans="1:43" ht="29.4" thickBot="1" x14ac:dyDescent="0.35">
      <c r="A6" s="12" t="s">
        <v>115</v>
      </c>
      <c r="B6" s="142" t="s">
        <v>126</v>
      </c>
      <c r="C6" s="147">
        <f>SUM(C4:C5)</f>
        <v>3112.4</v>
      </c>
      <c r="D6" s="8">
        <f>SUM(D4:D5)</f>
        <v>3510.2000000000003</v>
      </c>
      <c r="E6" s="141">
        <f t="shared" ref="E6:J6" si="8">SUM(E4:E5)</f>
        <v>3649.4</v>
      </c>
      <c r="F6" s="145">
        <f t="shared" si="8"/>
        <v>3811.9</v>
      </c>
      <c r="G6" s="8">
        <f t="shared" si="8"/>
        <v>4135.5999999999995</v>
      </c>
      <c r="H6" s="278">
        <f t="shared" si="8"/>
        <v>4425.8172669175256</v>
      </c>
      <c r="I6" s="141">
        <f t="shared" si="8"/>
        <v>4789.1279031831837</v>
      </c>
      <c r="J6" s="141">
        <f t="shared" si="8"/>
        <v>5260.1063245805954</v>
      </c>
      <c r="K6" s="23"/>
      <c r="M6" s="6" t="s">
        <v>13</v>
      </c>
      <c r="N6" s="125">
        <v>259</v>
      </c>
      <c r="O6" s="125">
        <v>268</v>
      </c>
      <c r="P6" s="126">
        <v>255.7</v>
      </c>
      <c r="Q6" s="126">
        <v>289.3</v>
      </c>
      <c r="R6" s="125">
        <v>317.89999999999998</v>
      </c>
      <c r="S6" s="186">
        <f t="shared" ref="S6:U6" si="9">R6</f>
        <v>317.89999999999998</v>
      </c>
      <c r="T6" s="125">
        <f t="shared" si="9"/>
        <v>317.89999999999998</v>
      </c>
      <c r="U6" s="157">
        <f t="shared" si="9"/>
        <v>317.89999999999998</v>
      </c>
      <c r="V6" s="69"/>
      <c r="W6" s="69"/>
      <c r="X6" s="8" t="s">
        <v>2</v>
      </c>
      <c r="Y6" s="163">
        <f>SUM(Y4:Y5)</f>
        <v>1895.5</v>
      </c>
      <c r="Z6" s="163">
        <f t="shared" ref="Z6" si="10">SUM(Z4:Z5)</f>
        <v>2069.3000000000002</v>
      </c>
      <c r="AA6" s="163">
        <f>SUM(AA4:AA5)</f>
        <v>2315.3999999999996</v>
      </c>
      <c r="AB6" s="163">
        <f>SUM(AB4:AB5)</f>
        <v>2878.8999999999996</v>
      </c>
      <c r="AC6" s="236">
        <f>SUM(AC4:AC5)</f>
        <v>2892.6</v>
      </c>
      <c r="AD6" s="267">
        <f t="shared" ref="AD6:AF6" si="11">SUM(AD4:AD5)</f>
        <v>3088.5297869078972</v>
      </c>
      <c r="AE6" s="236">
        <f t="shared" si="11"/>
        <v>3314.0242392154692</v>
      </c>
      <c r="AF6" s="268">
        <f t="shared" si="11"/>
        <v>3575.085110817578</v>
      </c>
      <c r="AG6" s="69"/>
      <c r="AI6" s="248" t="s">
        <v>175</v>
      </c>
      <c r="AJ6" s="47"/>
      <c r="AK6" s="215">
        <f>(O11-N11)/N11</f>
        <v>0.41242937853107337</v>
      </c>
      <c r="AL6" s="215">
        <f t="shared" ref="AL6:AN6" si="12">(P11-O11)/O11</f>
        <v>-2.4571428571428636E-2</v>
      </c>
      <c r="AM6" s="215">
        <f t="shared" si="12"/>
        <v>0.29232571763327481</v>
      </c>
      <c r="AN6" s="215">
        <f t="shared" si="12"/>
        <v>8.1142339075249342E-2</v>
      </c>
      <c r="AO6" s="47">
        <f>AVERAGE(AK6:AN6)</f>
        <v>0.19033150166704224</v>
      </c>
      <c r="AP6" s="215">
        <f t="shared" si="5"/>
        <v>0.19033150166704224</v>
      </c>
      <c r="AQ6" s="226">
        <f t="shared" si="5"/>
        <v>0.19033150166704224</v>
      </c>
    </row>
    <row r="7" spans="1:43" ht="15" thickBot="1" x14ac:dyDescent="0.35">
      <c r="A7" s="70" t="s">
        <v>116</v>
      </c>
      <c r="B7" s="143" t="s">
        <v>127</v>
      </c>
      <c r="C7" s="148">
        <v>-1770.3</v>
      </c>
      <c r="D7" s="6">
        <v>-1782.2</v>
      </c>
      <c r="E7" s="137">
        <v>-1688.5</v>
      </c>
      <c r="F7" s="138">
        <v>-1812.2</v>
      </c>
      <c r="G7" s="1">
        <v>-1982.8</v>
      </c>
      <c r="H7" s="279">
        <f>-H30</f>
        <v>-2196.767483747446</v>
      </c>
      <c r="I7" s="279">
        <f t="shared" ref="I7:J7" si="13">-I30</f>
        <v>-2379.6347357624386</v>
      </c>
      <c r="J7" s="280">
        <f t="shared" si="13"/>
        <v>-2616.6950392112126</v>
      </c>
      <c r="K7" s="23"/>
      <c r="M7" s="6" t="s">
        <v>14</v>
      </c>
      <c r="N7" s="127">
        <v>11.5</v>
      </c>
      <c r="O7" s="125">
        <v>2.6</v>
      </c>
      <c r="P7" s="126">
        <v>13.1</v>
      </c>
      <c r="Q7" s="126">
        <v>22.9</v>
      </c>
      <c r="R7" s="125">
        <v>19.899999999999999</v>
      </c>
      <c r="S7" s="186">
        <f t="shared" ref="S7:U7" si="14">R7</f>
        <v>19.899999999999999</v>
      </c>
      <c r="T7" s="125">
        <f t="shared" si="14"/>
        <v>19.899999999999999</v>
      </c>
      <c r="U7" s="157">
        <f t="shared" si="14"/>
        <v>19.899999999999999</v>
      </c>
      <c r="V7" s="69"/>
      <c r="W7" s="69"/>
      <c r="X7" s="6"/>
      <c r="Y7" s="125"/>
      <c r="Z7" s="125"/>
      <c r="AA7" s="125"/>
      <c r="AB7" s="125"/>
      <c r="AC7" s="125"/>
      <c r="AD7" s="186"/>
      <c r="AE7" s="125"/>
      <c r="AF7" s="157"/>
      <c r="AG7" s="69"/>
      <c r="AI7" s="70" t="s">
        <v>183</v>
      </c>
      <c r="AJ7" s="47"/>
      <c r="AK7" s="215">
        <f>(Z4-Y4)/Y4</f>
        <v>9.1734403040219667E-2</v>
      </c>
      <c r="AL7" s="215">
        <f t="shared" ref="AL7:AN7" si="15">(AA4-Z4)/Z4</f>
        <v>0.1188358151228001</v>
      </c>
      <c r="AM7" s="215">
        <f t="shared" si="15"/>
        <v>0.24328061533143205</v>
      </c>
      <c r="AN7" s="215">
        <f t="shared" si="15"/>
        <v>5.2134019185319062E-3</v>
      </c>
      <c r="AO7" s="47">
        <f>AVERAGE(AK7:AN7)</f>
        <v>0.11476605885324594</v>
      </c>
      <c r="AP7" s="215">
        <f t="shared" si="5"/>
        <v>0.11476605885324594</v>
      </c>
      <c r="AQ7" s="226">
        <f t="shared" si="5"/>
        <v>0.11476605885324594</v>
      </c>
    </row>
    <row r="8" spans="1:43" ht="15" thickBot="1" x14ac:dyDescent="0.35">
      <c r="A8" s="70" t="s">
        <v>129</v>
      </c>
      <c r="B8" s="143">
        <v>6</v>
      </c>
      <c r="C8" s="148">
        <f>-457.6+467.7</f>
        <v>10.099999999999966</v>
      </c>
      <c r="D8" s="6">
        <f>-869.6+1255.8</f>
        <v>386.19999999999993</v>
      </c>
      <c r="E8" s="137">
        <v>-340.3</v>
      </c>
      <c r="F8" s="138">
        <v>146.4</v>
      </c>
      <c r="G8" s="1">
        <v>-127.5</v>
      </c>
      <c r="H8" s="279">
        <f>AVERAGE(C8:G8)</f>
        <v>14.979999999999979</v>
      </c>
      <c r="I8" s="279">
        <v>15</v>
      </c>
      <c r="J8" s="281">
        <v>15</v>
      </c>
      <c r="K8" s="23"/>
      <c r="M8" s="6" t="s">
        <v>12</v>
      </c>
      <c r="N8" s="127">
        <v>27.6</v>
      </c>
      <c r="O8" s="125">
        <v>32.4</v>
      </c>
      <c r="P8" s="126">
        <v>26.1</v>
      </c>
      <c r="Q8" s="126">
        <v>26.2</v>
      </c>
      <c r="R8" s="125">
        <v>24.8</v>
      </c>
      <c r="S8" s="186">
        <f t="shared" ref="S8:U8" si="16">R8</f>
        <v>24.8</v>
      </c>
      <c r="T8" s="125">
        <f t="shared" si="16"/>
        <v>24.8</v>
      </c>
      <c r="U8" s="157">
        <f t="shared" si="16"/>
        <v>24.8</v>
      </c>
      <c r="V8" s="69"/>
      <c r="W8" s="69"/>
      <c r="X8" s="101" t="s">
        <v>88</v>
      </c>
      <c r="Y8" s="128"/>
      <c r="Z8" s="128"/>
      <c r="AA8" s="128"/>
      <c r="AB8" s="128"/>
      <c r="AC8" s="125"/>
      <c r="AD8" s="186"/>
      <c r="AE8" s="125"/>
      <c r="AF8" s="157"/>
      <c r="AG8" s="69"/>
      <c r="AI8" s="70" t="s">
        <v>184</v>
      </c>
      <c r="AJ8" s="47"/>
      <c r="AK8" s="215">
        <f>(Z10-Y10)/Y10</f>
        <v>-7.2801941385103708E-2</v>
      </c>
      <c r="AL8" s="215">
        <f t="shared" ref="AL8:AN8" si="17">(AA10-Z10)/Z10</f>
        <v>-0.22156231125427828</v>
      </c>
      <c r="AM8" s="215">
        <f t="shared" si="17"/>
        <v>0.47743437217121437</v>
      </c>
      <c r="AN8" s="215">
        <f t="shared" si="17"/>
        <v>0.2829759299781181</v>
      </c>
      <c r="AO8" s="47">
        <f>AVERAGE(AK8:AN8)</f>
        <v>0.11651151237748762</v>
      </c>
      <c r="AP8" s="215">
        <f t="shared" si="5"/>
        <v>0.11651151237748762</v>
      </c>
      <c r="AQ8" s="226">
        <f t="shared" si="5"/>
        <v>0.11651151237748762</v>
      </c>
    </row>
    <row r="9" spans="1:43" ht="15" thickBot="1" x14ac:dyDescent="0.35">
      <c r="A9" s="70" t="s">
        <v>117</v>
      </c>
      <c r="B9" s="143">
        <v>14</v>
      </c>
      <c r="C9" s="148">
        <v>-427.1</v>
      </c>
      <c r="D9" s="6">
        <v>-440</v>
      </c>
      <c r="E9" s="137">
        <v>-477.9</v>
      </c>
      <c r="F9" s="138">
        <v>-505</v>
      </c>
      <c r="G9" s="133">
        <v>-563.5</v>
      </c>
      <c r="H9" s="276">
        <f>G9*(1+H36)</f>
        <v>-644.86238203309915</v>
      </c>
      <c r="I9" s="276">
        <f t="shared" ref="I9:J9" si="18">H9*(1+I36)</f>
        <v>-750.49381074390976</v>
      </c>
      <c r="J9" s="277">
        <f t="shared" si="18"/>
        <v>-900.22032843994396</v>
      </c>
      <c r="K9" s="23"/>
      <c r="M9" s="8" t="s">
        <v>111</v>
      </c>
      <c r="N9" s="163">
        <f>SUM(N5:N8)</f>
        <v>1044.7</v>
      </c>
      <c r="O9" s="163">
        <f t="shared" ref="O9" si="19">SUM(O5:O8)</f>
        <v>1067.3</v>
      </c>
      <c r="P9" s="165">
        <f>SUM(P5:P8)</f>
        <v>910.10000000000014</v>
      </c>
      <c r="Q9" s="165">
        <f t="shared" ref="Q9:U9" si="20">SUM(Q5:Q8)</f>
        <v>1119.8000000000002</v>
      </c>
      <c r="R9" s="165">
        <f t="shared" si="20"/>
        <v>1220.6000000000001</v>
      </c>
      <c r="S9" s="266">
        <f t="shared" si="20"/>
        <v>1220.6000000000001</v>
      </c>
      <c r="T9" s="165">
        <f t="shared" si="20"/>
        <v>1220.6000000000001</v>
      </c>
      <c r="U9" s="166">
        <f t="shared" si="20"/>
        <v>1220.6000000000001</v>
      </c>
      <c r="V9" s="69"/>
      <c r="W9" s="69"/>
      <c r="X9" s="7" t="s">
        <v>15</v>
      </c>
      <c r="Y9" s="160">
        <v>391.8</v>
      </c>
      <c r="Z9" s="170">
        <v>453.5</v>
      </c>
      <c r="AA9" s="170">
        <v>353.9</v>
      </c>
      <c r="AB9" s="170">
        <v>413.6</v>
      </c>
      <c r="AC9" s="160">
        <v>436</v>
      </c>
      <c r="AD9" s="193">
        <f>AC9</f>
        <v>436</v>
      </c>
      <c r="AE9" s="160">
        <f t="shared" ref="AE9:AF9" si="21">AD9</f>
        <v>436</v>
      </c>
      <c r="AF9" s="161">
        <f t="shared" si="21"/>
        <v>436</v>
      </c>
      <c r="AG9" s="69"/>
      <c r="AI9" s="70"/>
      <c r="AJ9" s="47"/>
      <c r="AK9" s="215"/>
      <c r="AL9" s="215"/>
      <c r="AM9" s="215"/>
      <c r="AN9" s="215"/>
      <c r="AO9" s="47"/>
      <c r="AP9" s="215"/>
      <c r="AQ9" s="226"/>
    </row>
    <row r="10" spans="1:43" ht="15" thickBot="1" x14ac:dyDescent="0.35">
      <c r="A10" s="70" t="s">
        <v>177</v>
      </c>
      <c r="B10" s="143">
        <v>28</v>
      </c>
      <c r="C10" s="148">
        <v>-443.2</v>
      </c>
      <c r="D10" s="6">
        <v>-472.5</v>
      </c>
      <c r="E10" s="137">
        <v>-555</v>
      </c>
      <c r="F10" s="138">
        <v>-589.9</v>
      </c>
      <c r="G10" s="133">
        <v>-585.6</v>
      </c>
      <c r="H10" s="276">
        <f t="shared" ref="H10:J15" si="22">G10</f>
        <v>-585.6</v>
      </c>
      <c r="I10" s="277">
        <f t="shared" si="22"/>
        <v>-585.6</v>
      </c>
      <c r="J10" s="135">
        <f t="shared" si="22"/>
        <v>-585.6</v>
      </c>
      <c r="K10" s="23"/>
      <c r="M10" s="42" t="s">
        <v>10</v>
      </c>
      <c r="N10" s="263">
        <v>963.7</v>
      </c>
      <c r="O10" s="159">
        <v>1008.1</v>
      </c>
      <c r="P10" s="159">
        <v>1082.7</v>
      </c>
      <c r="Q10" s="159">
        <v>1216.0999999999999</v>
      </c>
      <c r="R10" s="160">
        <v>1361.6</v>
      </c>
      <c r="S10" s="193">
        <f>R10*(1+AN3)</f>
        <v>1524.5083134610641</v>
      </c>
      <c r="T10" s="160">
        <f>S10*(1+AO3)</f>
        <v>1706.9077539746609</v>
      </c>
      <c r="U10" s="161">
        <f>T10*(1+AP3)</f>
        <v>1911.1303328771469</v>
      </c>
      <c r="V10" s="69"/>
      <c r="W10" s="69"/>
      <c r="X10" s="171" t="s">
        <v>142</v>
      </c>
      <c r="Y10" s="172">
        <v>1071.4000000000001</v>
      </c>
      <c r="Z10" s="173">
        <v>993.4</v>
      </c>
      <c r="AA10" s="173">
        <v>773.3</v>
      </c>
      <c r="AB10" s="173">
        <v>1142.5</v>
      </c>
      <c r="AC10" s="173">
        <v>1465.8</v>
      </c>
      <c r="AD10" s="242">
        <f>AC10</f>
        <v>1465.8</v>
      </c>
      <c r="AE10" s="173">
        <f t="shared" ref="AE10:AF10" si="23">AD10</f>
        <v>1465.8</v>
      </c>
      <c r="AF10" s="174">
        <f t="shared" si="23"/>
        <v>1465.8</v>
      </c>
      <c r="AG10" s="69"/>
      <c r="AI10" s="72"/>
      <c r="AJ10" s="298"/>
      <c r="AK10" s="228"/>
      <c r="AL10" s="228"/>
      <c r="AM10" s="228"/>
      <c r="AN10" s="228"/>
      <c r="AO10" s="298"/>
      <c r="AP10" s="228"/>
      <c r="AQ10" s="229"/>
    </row>
    <row r="11" spans="1:43" ht="28.8" x14ac:dyDescent="0.3">
      <c r="A11" s="70" t="s">
        <v>119</v>
      </c>
      <c r="B11" s="143">
        <v>30</v>
      </c>
      <c r="C11" s="148">
        <v>-0.7</v>
      </c>
      <c r="D11" s="6">
        <v>-108.7</v>
      </c>
      <c r="E11" s="135">
        <v>119.8</v>
      </c>
      <c r="F11" s="138">
        <v>-6.1</v>
      </c>
      <c r="G11" s="6">
        <v>5.3</v>
      </c>
      <c r="H11" s="217">
        <f t="shared" si="22"/>
        <v>5.3</v>
      </c>
      <c r="I11" s="135">
        <f t="shared" si="22"/>
        <v>5.3</v>
      </c>
      <c r="J11" s="135">
        <f t="shared" si="22"/>
        <v>5.3</v>
      </c>
      <c r="K11" s="23"/>
      <c r="M11" s="248" t="s">
        <v>175</v>
      </c>
      <c r="N11" s="264">
        <v>123.9</v>
      </c>
      <c r="O11" s="126">
        <v>175</v>
      </c>
      <c r="P11" s="126">
        <v>170.7</v>
      </c>
      <c r="Q11" s="126">
        <v>220.6</v>
      </c>
      <c r="R11" s="125">
        <v>238.5</v>
      </c>
      <c r="S11" s="186">
        <f>R11</f>
        <v>238.5</v>
      </c>
      <c r="T11" s="125">
        <f t="shared" ref="T11:U11" si="24">S11</f>
        <v>238.5</v>
      </c>
      <c r="U11" s="125">
        <f t="shared" si="24"/>
        <v>238.5</v>
      </c>
      <c r="V11" s="69"/>
      <c r="W11" s="69"/>
      <c r="X11" s="6" t="s">
        <v>145</v>
      </c>
      <c r="Y11" s="125">
        <v>209.5</v>
      </c>
      <c r="Z11" s="125">
        <v>439.6</v>
      </c>
      <c r="AA11" s="125">
        <v>75.900000000000006</v>
      </c>
      <c r="AB11" s="125">
        <v>0</v>
      </c>
      <c r="AC11" s="125">
        <v>258.89999999999998</v>
      </c>
      <c r="AD11" s="186">
        <f>AC11</f>
        <v>258.89999999999998</v>
      </c>
      <c r="AE11" s="125">
        <f>AD11</f>
        <v>258.89999999999998</v>
      </c>
      <c r="AF11" s="157">
        <f>AE11</f>
        <v>258.89999999999998</v>
      </c>
      <c r="AG11" s="69"/>
      <c r="AJ11" s="69"/>
      <c r="AK11" s="69"/>
    </row>
    <row r="12" spans="1:43" ht="15" thickBot="1" x14ac:dyDescent="0.35">
      <c r="A12" s="70" t="s">
        <v>120</v>
      </c>
      <c r="B12" s="143">
        <v>30</v>
      </c>
      <c r="C12" s="148">
        <v>-15.2</v>
      </c>
      <c r="D12" s="6">
        <v>-5.4</v>
      </c>
      <c r="E12" s="137">
        <v>-2.5</v>
      </c>
      <c r="F12" s="138">
        <v>0.3</v>
      </c>
      <c r="G12" s="22">
        <v>-19.2</v>
      </c>
      <c r="H12" s="279">
        <f t="shared" si="22"/>
        <v>-19.2</v>
      </c>
      <c r="I12" s="281">
        <f t="shared" si="22"/>
        <v>-19.2</v>
      </c>
      <c r="J12" s="135">
        <f t="shared" si="22"/>
        <v>-19.2</v>
      </c>
      <c r="K12" s="23"/>
      <c r="M12" s="42" t="s">
        <v>139</v>
      </c>
      <c r="N12" s="187">
        <v>0.4</v>
      </c>
      <c r="O12" s="126">
        <v>0.4</v>
      </c>
      <c r="P12" s="126">
        <v>0.4</v>
      </c>
      <c r="Q12" s="126">
        <v>0.4</v>
      </c>
      <c r="R12" s="125">
        <v>1.9</v>
      </c>
      <c r="S12" s="186">
        <f t="shared" ref="S12:U12" si="25">R12</f>
        <v>1.9</v>
      </c>
      <c r="T12" s="125">
        <f t="shared" si="25"/>
        <v>1.9</v>
      </c>
      <c r="U12" s="125">
        <f t="shared" si="25"/>
        <v>1.9</v>
      </c>
      <c r="V12" s="69"/>
      <c r="W12" s="69"/>
      <c r="X12" s="6" t="s">
        <v>148</v>
      </c>
      <c r="Y12" s="127">
        <v>12</v>
      </c>
      <c r="Z12" s="130">
        <v>11.5</v>
      </c>
      <c r="AA12" s="130">
        <v>12</v>
      </c>
      <c r="AB12" s="130">
        <v>11</v>
      </c>
      <c r="AC12" s="125">
        <v>10.5</v>
      </c>
      <c r="AD12" s="186">
        <f>AC12</f>
        <v>10.5</v>
      </c>
      <c r="AE12" s="125">
        <f>AD12</f>
        <v>10.5</v>
      </c>
      <c r="AF12" s="157">
        <f>AE12</f>
        <v>10.5</v>
      </c>
      <c r="AG12" s="69"/>
      <c r="AJ12" s="69"/>
      <c r="AK12" s="69"/>
    </row>
    <row r="13" spans="1:43" ht="15" thickBot="1" x14ac:dyDescent="0.35">
      <c r="A13" s="70" t="s">
        <v>121</v>
      </c>
      <c r="B13" s="143">
        <v>27</v>
      </c>
      <c r="C13" s="148">
        <v>2.4</v>
      </c>
      <c r="D13" s="6">
        <v>1.3</v>
      </c>
      <c r="E13" s="137">
        <v>0.3</v>
      </c>
      <c r="F13" s="138">
        <v>-1</v>
      </c>
      <c r="G13" s="22">
        <v>-2.4</v>
      </c>
      <c r="H13" s="279">
        <f t="shared" si="22"/>
        <v>-2.4</v>
      </c>
      <c r="I13" s="281">
        <f t="shared" si="22"/>
        <v>-2.4</v>
      </c>
      <c r="J13" s="135">
        <f t="shared" si="22"/>
        <v>-2.4</v>
      </c>
      <c r="K13" s="23"/>
      <c r="M13" s="42" t="s">
        <v>4</v>
      </c>
      <c r="N13" s="187">
        <v>2.1</v>
      </c>
      <c r="O13" s="126">
        <v>5</v>
      </c>
      <c r="P13" s="126">
        <v>2.9</v>
      </c>
      <c r="Q13" s="126">
        <v>1.2</v>
      </c>
      <c r="R13" s="125">
        <f>1+386.8</f>
        <v>387.8</v>
      </c>
      <c r="S13" s="186">
        <f t="shared" ref="S13:U13" si="26">R13</f>
        <v>387.8</v>
      </c>
      <c r="T13" s="125">
        <f t="shared" si="26"/>
        <v>387.8</v>
      </c>
      <c r="U13" s="125">
        <f t="shared" si="26"/>
        <v>387.8</v>
      </c>
      <c r="V13" s="69"/>
      <c r="W13" s="69"/>
      <c r="X13" s="8" t="s">
        <v>29</v>
      </c>
      <c r="Y13" s="163">
        <f>SUM(Y9:Y12)</f>
        <v>1684.7</v>
      </c>
      <c r="Z13" s="163">
        <f t="shared" ref="Z13" si="27">SUM(Z9:Z12)</f>
        <v>1898</v>
      </c>
      <c r="AA13" s="165">
        <f>SUM(AA9:AA12)</f>
        <v>1215.0999999999999</v>
      </c>
      <c r="AB13" s="165">
        <f t="shared" ref="AB13:AF13" si="28">SUM(AB9:AB12)</f>
        <v>1567.1</v>
      </c>
      <c r="AC13" s="165">
        <f t="shared" si="28"/>
        <v>2171.1999999999998</v>
      </c>
      <c r="AD13" s="266">
        <f t="shared" si="28"/>
        <v>2171.1999999999998</v>
      </c>
      <c r="AE13" s="165">
        <f t="shared" si="28"/>
        <v>2171.1999999999998</v>
      </c>
      <c r="AF13" s="166">
        <f t="shared" si="28"/>
        <v>2171.1999999999998</v>
      </c>
      <c r="AG13" s="69"/>
      <c r="AJ13" s="69"/>
      <c r="AK13" s="69"/>
    </row>
    <row r="14" spans="1:43" ht="15" thickBot="1" x14ac:dyDescent="0.35">
      <c r="A14" s="70" t="s">
        <v>122</v>
      </c>
      <c r="B14" s="143">
        <v>21</v>
      </c>
      <c r="C14" s="148">
        <v>23.4</v>
      </c>
      <c r="D14" s="6">
        <v>62.6</v>
      </c>
      <c r="E14" s="137">
        <v>33.700000000000003</v>
      </c>
      <c r="F14" s="138">
        <v>45.5</v>
      </c>
      <c r="G14" s="22">
        <v>48.7</v>
      </c>
      <c r="H14" s="279">
        <f t="shared" si="22"/>
        <v>48.7</v>
      </c>
      <c r="I14" s="281">
        <f t="shared" si="22"/>
        <v>48.7</v>
      </c>
      <c r="J14" s="135">
        <f t="shared" si="22"/>
        <v>48.7</v>
      </c>
      <c r="K14" s="23"/>
      <c r="M14" s="108" t="s">
        <v>28</v>
      </c>
      <c r="N14" s="265">
        <f>SUM(N9:N13)</f>
        <v>2134.8000000000002</v>
      </c>
      <c r="O14" s="167">
        <f t="shared" ref="O14" si="29">SUM(O9:O13)</f>
        <v>2255.8000000000002</v>
      </c>
      <c r="P14" s="165">
        <f>SUM(P9:P13)</f>
        <v>2166.8000000000002</v>
      </c>
      <c r="Q14" s="165">
        <f t="shared" ref="Q14:U14" si="30">SUM(Q9:Q13)</f>
        <v>2558.1</v>
      </c>
      <c r="R14" s="165">
        <f t="shared" si="30"/>
        <v>3210.4</v>
      </c>
      <c r="S14" s="266">
        <f>SUM(S9:S13)</f>
        <v>3373.3083134610647</v>
      </c>
      <c r="T14" s="165">
        <f t="shared" si="30"/>
        <v>3555.707753974661</v>
      </c>
      <c r="U14" s="166">
        <f t="shared" si="30"/>
        <v>3759.9303328771471</v>
      </c>
      <c r="V14" s="69"/>
      <c r="W14" s="69"/>
      <c r="X14" s="6"/>
      <c r="Y14" s="125"/>
      <c r="Z14" s="125"/>
      <c r="AA14" s="125"/>
      <c r="AB14" s="125"/>
      <c r="AC14" s="125"/>
      <c r="AD14" s="186"/>
      <c r="AE14" s="125"/>
      <c r="AF14" s="157"/>
      <c r="AG14" s="69"/>
      <c r="AJ14" s="69"/>
      <c r="AK14" s="69"/>
    </row>
    <row r="15" spans="1:43" ht="15" thickBot="1" x14ac:dyDescent="0.35">
      <c r="A15" s="70" t="s">
        <v>123</v>
      </c>
      <c r="B15" s="143" t="s">
        <v>128</v>
      </c>
      <c r="C15" s="148">
        <v>-6.8</v>
      </c>
      <c r="D15" s="6">
        <v>-17.7</v>
      </c>
      <c r="E15" s="137">
        <v>-103.8</v>
      </c>
      <c r="F15" s="138">
        <v>-11</v>
      </c>
      <c r="G15" s="22">
        <v>-4.5</v>
      </c>
      <c r="H15" s="279">
        <f t="shared" si="22"/>
        <v>-4.5</v>
      </c>
      <c r="I15" s="281">
        <f t="shared" si="22"/>
        <v>-4.5</v>
      </c>
      <c r="J15" s="282">
        <f t="shared" si="22"/>
        <v>-4.5</v>
      </c>
      <c r="K15" s="23"/>
      <c r="M15" s="42"/>
      <c r="N15" s="125"/>
      <c r="O15" s="126"/>
      <c r="P15" s="126"/>
      <c r="Q15" s="126"/>
      <c r="R15" s="125"/>
      <c r="S15" s="186"/>
      <c r="T15" s="125"/>
      <c r="U15" s="157"/>
      <c r="V15" s="69"/>
      <c r="W15" s="69"/>
      <c r="X15" s="101" t="s">
        <v>91</v>
      </c>
      <c r="Y15" s="128"/>
      <c r="Z15" s="130"/>
      <c r="AA15" s="130"/>
      <c r="AB15" s="130"/>
      <c r="AC15" s="125"/>
      <c r="AD15" s="186"/>
      <c r="AE15" s="125"/>
      <c r="AF15" s="157"/>
      <c r="AG15" s="69"/>
      <c r="AJ15" s="69"/>
      <c r="AK15" s="69"/>
    </row>
    <row r="16" spans="1:43" ht="15" thickBot="1" x14ac:dyDescent="0.35">
      <c r="A16" s="14" t="s">
        <v>125</v>
      </c>
      <c r="B16" s="144"/>
      <c r="C16" s="147">
        <f>SUM(C6:C15)</f>
        <v>485</v>
      </c>
      <c r="D16" s="8">
        <f>SUM(D6:D15)</f>
        <v>1133.8</v>
      </c>
      <c r="E16" s="141">
        <f>SUM(E6:E15)</f>
        <v>635.20000000000027</v>
      </c>
      <c r="F16" s="145">
        <f t="shared" ref="F16:J16" si="31">SUM(F6:F15)</f>
        <v>1078.8999999999999</v>
      </c>
      <c r="G16" s="8">
        <f t="shared" si="31"/>
        <v>904.09999999999923</v>
      </c>
      <c r="H16" s="278">
        <f t="shared" si="31"/>
        <v>1041.4674011369805</v>
      </c>
      <c r="I16" s="141">
        <f t="shared" si="31"/>
        <v>1116.2993566768353</v>
      </c>
      <c r="J16" s="141">
        <f t="shared" si="31"/>
        <v>1200.4909569294389</v>
      </c>
      <c r="K16" s="23"/>
      <c r="M16" s="249" t="s">
        <v>89</v>
      </c>
      <c r="N16" s="158"/>
      <c r="O16" s="159"/>
      <c r="P16" s="159"/>
      <c r="Q16" s="159"/>
      <c r="R16" s="160"/>
      <c r="S16" s="193"/>
      <c r="T16" s="160"/>
      <c r="U16" s="161"/>
      <c r="V16" s="69"/>
      <c r="W16" s="69"/>
      <c r="X16" s="105" t="s">
        <v>176</v>
      </c>
      <c r="Y16" s="293">
        <v>72.599999999999994</v>
      </c>
      <c r="Z16" s="295">
        <v>142.6</v>
      </c>
      <c r="AA16" s="295">
        <v>90.8</v>
      </c>
      <c r="AB16" s="295">
        <v>120.1</v>
      </c>
      <c r="AC16" s="293">
        <v>99.6</v>
      </c>
      <c r="AD16" s="263">
        <f>-H19*H44</f>
        <v>127.20958090499838</v>
      </c>
      <c r="AE16" s="293">
        <f t="shared" ref="AE16:AF16" si="32">-I19*I44</f>
        <v>133.13942237036449</v>
      </c>
      <c r="AF16" s="296">
        <f t="shared" si="32"/>
        <v>139.85458969232135</v>
      </c>
      <c r="AG16" s="69"/>
      <c r="AJ16" s="69"/>
      <c r="AK16" s="69"/>
    </row>
    <row r="17" spans="1:37" ht="15" thickBot="1" x14ac:dyDescent="0.35">
      <c r="A17" s="70" t="s">
        <v>118</v>
      </c>
      <c r="B17" s="143" t="s">
        <v>128</v>
      </c>
      <c r="C17" s="148">
        <v>-139.80000000000001</v>
      </c>
      <c r="D17" s="6">
        <v>-142.5</v>
      </c>
      <c r="E17" s="137">
        <v>-150.4</v>
      </c>
      <c r="F17" s="138">
        <v>-153.4</v>
      </c>
      <c r="G17" s="6">
        <v>-287.10000000000002</v>
      </c>
      <c r="H17" s="217">
        <f>-H38*S10</f>
        <v>-359.90982385878755</v>
      </c>
      <c r="I17" s="217">
        <f t="shared" ref="I17:J17" si="33">-I38*T10</f>
        <v>-402.9711505354208</v>
      </c>
      <c r="J17" s="135">
        <f t="shared" si="33"/>
        <v>-451.18453956831587</v>
      </c>
      <c r="K17" s="23"/>
      <c r="M17" s="105" t="s">
        <v>136</v>
      </c>
      <c r="N17" s="293">
        <v>277.7</v>
      </c>
      <c r="O17" s="294">
        <v>248.2</v>
      </c>
      <c r="P17" s="294">
        <v>306.89999999999998</v>
      </c>
      <c r="Q17" s="294">
        <v>285.5</v>
      </c>
      <c r="R17" s="293">
        <v>320.7</v>
      </c>
      <c r="S17" s="263">
        <f>-H7/H41</f>
        <v>347.72907529707277</v>
      </c>
      <c r="T17" s="293">
        <f t="shared" ref="T17:U17" si="34">-I7/I41</f>
        <v>376.67536156348069</v>
      </c>
      <c r="U17" s="296">
        <f t="shared" si="34"/>
        <v>414.19993378960646</v>
      </c>
      <c r="V17" s="69"/>
      <c r="W17" s="69"/>
      <c r="X17" s="6" t="s">
        <v>143</v>
      </c>
      <c r="Y17" s="125">
        <v>0.2</v>
      </c>
      <c r="Z17" s="132">
        <v>0.1</v>
      </c>
      <c r="AA17" s="132">
        <v>130.30000000000001</v>
      </c>
      <c r="AB17" s="132">
        <v>0.1</v>
      </c>
      <c r="AC17" s="125">
        <v>0</v>
      </c>
      <c r="AD17" s="186">
        <f>AC17</f>
        <v>0</v>
      </c>
      <c r="AE17" s="125">
        <f t="shared" ref="AE17:AF17" si="35">AD17</f>
        <v>0</v>
      </c>
      <c r="AF17" s="157">
        <f t="shared" si="35"/>
        <v>0</v>
      </c>
      <c r="AG17" s="69"/>
      <c r="AJ17" s="69"/>
      <c r="AK17" s="69"/>
    </row>
    <row r="18" spans="1:37" ht="15" thickBot="1" x14ac:dyDescent="0.35">
      <c r="A18" s="14" t="s">
        <v>124</v>
      </c>
      <c r="B18" s="144"/>
      <c r="C18" s="147">
        <f>SUM(C16:C17)</f>
        <v>345.2</v>
      </c>
      <c r="D18" s="8">
        <f>SUM(D16:D17)</f>
        <v>991.3</v>
      </c>
      <c r="E18" s="141">
        <f t="shared" ref="E18:J18" si="36">SUM(E16:E17)</f>
        <v>484.8000000000003</v>
      </c>
      <c r="F18" s="145">
        <f t="shared" si="36"/>
        <v>925.49999999999989</v>
      </c>
      <c r="G18" s="8">
        <f t="shared" si="36"/>
        <v>616.9999999999992</v>
      </c>
      <c r="H18" s="278">
        <f t="shared" si="36"/>
        <v>681.55757727819287</v>
      </c>
      <c r="I18" s="141">
        <f t="shared" si="36"/>
        <v>713.32820614141451</v>
      </c>
      <c r="J18" s="141">
        <f t="shared" si="36"/>
        <v>749.30641736112307</v>
      </c>
      <c r="K18" s="23"/>
      <c r="M18" s="42" t="s">
        <v>146</v>
      </c>
      <c r="N18" s="125">
        <v>1140.2</v>
      </c>
      <c r="O18" s="126">
        <v>1573.8</v>
      </c>
      <c r="P18" s="126">
        <v>1200.5</v>
      </c>
      <c r="Q18" s="126">
        <v>1559.3</v>
      </c>
      <c r="R18" s="125">
        <v>1522.4</v>
      </c>
      <c r="S18" s="186">
        <f>R18</f>
        <v>1522.4</v>
      </c>
      <c r="T18" s="125">
        <f>S18</f>
        <v>1522.4</v>
      </c>
      <c r="U18" s="157">
        <f>T18</f>
        <v>1522.4</v>
      </c>
      <c r="V18" s="69"/>
      <c r="W18" s="69"/>
      <c r="X18" s="42" t="s">
        <v>92</v>
      </c>
      <c r="Y18" s="127">
        <v>248</v>
      </c>
      <c r="Z18" s="127">
        <v>275.5</v>
      </c>
      <c r="AA18" s="127">
        <v>280.89999999999998</v>
      </c>
      <c r="AB18" s="127">
        <v>280.2</v>
      </c>
      <c r="AC18" s="127">
        <v>296.8</v>
      </c>
      <c r="AD18" s="187">
        <f>-H7/H43</f>
        <v>335.21623782957107</v>
      </c>
      <c r="AE18" s="127">
        <f t="shared" ref="AE18:AF18" si="37">-I7/I43</f>
        <v>363.12090807629494</v>
      </c>
      <c r="AF18" s="297">
        <f t="shared" si="37"/>
        <v>399.29517943125575</v>
      </c>
      <c r="AG18" s="69"/>
      <c r="AJ18" s="69"/>
      <c r="AK18" s="69"/>
    </row>
    <row r="19" spans="1:37" x14ac:dyDescent="0.3">
      <c r="A19" s="13" t="s">
        <v>130</v>
      </c>
      <c r="B19" s="13"/>
      <c r="C19" s="149">
        <v>-91.6</v>
      </c>
      <c r="D19" s="150">
        <v>-219.9</v>
      </c>
      <c r="E19" s="151">
        <v>-59.9</v>
      </c>
      <c r="F19" s="153">
        <v>-165</v>
      </c>
      <c r="G19" s="154">
        <v>-131.19999999999999</v>
      </c>
      <c r="H19" s="280">
        <f>-H18*H39</f>
        <v>-143.12709122842048</v>
      </c>
      <c r="I19" s="280">
        <f>-I18*I39</f>
        <v>-149.79892328969706</v>
      </c>
      <c r="J19" s="280">
        <f>-J18*J39</f>
        <v>-157.35434764583584</v>
      </c>
      <c r="K19" s="23"/>
      <c r="M19" s="42" t="s">
        <v>137</v>
      </c>
      <c r="N19" s="127">
        <v>409.2</v>
      </c>
      <c r="O19" s="292">
        <v>498</v>
      </c>
      <c r="P19" s="292">
        <v>477.6</v>
      </c>
      <c r="Q19" s="292">
        <v>493.3</v>
      </c>
      <c r="R19" s="127">
        <v>504.8</v>
      </c>
      <c r="S19" s="187">
        <f>H4/H40</f>
        <v>576.4182168843289</v>
      </c>
      <c r="T19" s="127">
        <f t="shared" ref="T19:U19" si="38">I4/I40</f>
        <v>624.40145412398647</v>
      </c>
      <c r="U19" s="297">
        <f t="shared" si="38"/>
        <v>686.60461327440191</v>
      </c>
      <c r="V19" s="69"/>
      <c r="W19" s="69"/>
      <c r="X19" s="6" t="s">
        <v>144</v>
      </c>
      <c r="Y19" s="127">
        <v>98</v>
      </c>
      <c r="Z19" s="131">
        <v>91.4</v>
      </c>
      <c r="AA19" s="131">
        <v>91.8</v>
      </c>
      <c r="AB19" s="131">
        <v>77.3</v>
      </c>
      <c r="AC19" s="125">
        <v>34.1</v>
      </c>
      <c r="AD19" s="186">
        <f>AC19</f>
        <v>34.1</v>
      </c>
      <c r="AE19" s="125">
        <f t="shared" ref="AE19:AF19" si="39">AD19</f>
        <v>34.1</v>
      </c>
      <c r="AF19" s="157">
        <f t="shared" si="39"/>
        <v>34.1</v>
      </c>
      <c r="AG19" s="69"/>
      <c r="AJ19" s="69"/>
      <c r="AK19" s="69"/>
    </row>
    <row r="20" spans="1:37" x14ac:dyDescent="0.3">
      <c r="A20" s="13" t="s">
        <v>131</v>
      </c>
      <c r="B20" s="13"/>
      <c r="C20" s="149">
        <f>-C24</f>
        <v>35.224000000000004</v>
      </c>
      <c r="D20" s="149">
        <f t="shared" ref="D20:J20" si="40">-D24</f>
        <v>67.28</v>
      </c>
      <c r="E20" s="149">
        <f t="shared" si="40"/>
        <v>-4.1470000000000002</v>
      </c>
      <c r="F20" s="149">
        <f>-F24</f>
        <v>44.436</v>
      </c>
      <c r="G20" s="149">
        <f t="shared" si="40"/>
        <v>1.9949999999999999</v>
      </c>
      <c r="H20" s="149">
        <f t="shared" si="40"/>
        <v>20.6724</v>
      </c>
      <c r="I20" s="149">
        <f t="shared" si="40"/>
        <v>20.672400000000003</v>
      </c>
      <c r="J20" s="155">
        <f t="shared" si="40"/>
        <v>20.6724</v>
      </c>
      <c r="K20" s="23"/>
      <c r="M20" s="42" t="s">
        <v>138</v>
      </c>
      <c r="N20" s="127">
        <v>131.4</v>
      </c>
      <c r="O20" s="126">
        <v>112.8</v>
      </c>
      <c r="P20" s="126">
        <v>99.1</v>
      </c>
      <c r="Q20" s="126">
        <v>142.80000000000001</v>
      </c>
      <c r="R20" s="125">
        <v>146.19999999999999</v>
      </c>
      <c r="S20" s="186">
        <f t="shared" ref="S20:U23" si="41">R20</f>
        <v>146.19999999999999</v>
      </c>
      <c r="T20" s="125">
        <f t="shared" si="41"/>
        <v>146.19999999999999</v>
      </c>
      <c r="U20" s="157">
        <f t="shared" si="41"/>
        <v>146.19999999999999</v>
      </c>
      <c r="V20" s="69"/>
      <c r="W20" s="69"/>
      <c r="X20" s="6" t="s">
        <v>3</v>
      </c>
      <c r="Y20" s="127">
        <v>45.9</v>
      </c>
      <c r="Z20" s="130">
        <v>153.69999999999999</v>
      </c>
      <c r="AA20" s="130">
        <v>9.4</v>
      </c>
      <c r="AB20" s="130">
        <v>13</v>
      </c>
      <c r="AC20" s="125">
        <v>18.7</v>
      </c>
      <c r="AD20" s="186">
        <f t="shared" ref="AD20:AF20" si="42">AC20</f>
        <v>18.7</v>
      </c>
      <c r="AE20" s="125">
        <f t="shared" si="42"/>
        <v>18.7</v>
      </c>
      <c r="AF20" s="157">
        <f t="shared" si="42"/>
        <v>18.7</v>
      </c>
      <c r="AG20" s="69"/>
      <c r="AJ20" s="69"/>
      <c r="AK20" s="69"/>
    </row>
    <row r="21" spans="1:37" ht="15" thickBot="1" x14ac:dyDescent="0.35">
      <c r="A21" s="17" t="s">
        <v>17</v>
      </c>
      <c r="B21" s="17"/>
      <c r="C21" s="152">
        <f>C20+C19</f>
        <v>-56.375999999999991</v>
      </c>
      <c r="D21" s="152">
        <f t="shared" ref="D21:J21" si="43">D20+D19</f>
        <v>-152.62</v>
      </c>
      <c r="E21" s="152">
        <f t="shared" si="43"/>
        <v>-64.046999999999997</v>
      </c>
      <c r="F21" s="152">
        <f t="shared" si="43"/>
        <v>-120.56399999999999</v>
      </c>
      <c r="G21" s="152">
        <f t="shared" si="43"/>
        <v>-129.20499999999998</v>
      </c>
      <c r="H21" s="152">
        <f t="shared" si="43"/>
        <v>-122.45469122842049</v>
      </c>
      <c r="I21" s="152">
        <f t="shared" si="43"/>
        <v>-129.12652328969705</v>
      </c>
      <c r="J21" s="156">
        <f t="shared" si="43"/>
        <v>-136.68194764583583</v>
      </c>
      <c r="K21" s="23"/>
      <c r="M21" s="42" t="s">
        <v>141</v>
      </c>
      <c r="N21" s="127">
        <v>29.2</v>
      </c>
      <c r="O21" s="126">
        <v>14.2</v>
      </c>
      <c r="P21" s="126">
        <v>7.2</v>
      </c>
      <c r="Q21" s="126">
        <v>0.8</v>
      </c>
      <c r="R21" s="125">
        <v>6.9</v>
      </c>
      <c r="S21" s="186">
        <f t="shared" si="41"/>
        <v>6.9</v>
      </c>
      <c r="T21" s="125">
        <f t="shared" si="41"/>
        <v>6.9</v>
      </c>
      <c r="U21" s="157">
        <f t="shared" si="41"/>
        <v>6.9</v>
      </c>
      <c r="V21" s="69"/>
      <c r="W21" s="69"/>
      <c r="X21" s="6" t="s">
        <v>150</v>
      </c>
      <c r="Y21" s="127">
        <v>151.19999999999999</v>
      </c>
      <c r="Z21" s="130">
        <v>179.8</v>
      </c>
      <c r="AA21" s="130">
        <v>196.5</v>
      </c>
      <c r="AB21" s="130">
        <v>208.5</v>
      </c>
      <c r="AC21" s="125">
        <f>199.9+127.1</f>
        <v>327</v>
      </c>
      <c r="AD21" s="186">
        <f t="shared" ref="AD21:AF21" si="44">AC21</f>
        <v>327</v>
      </c>
      <c r="AE21" s="125">
        <f t="shared" si="44"/>
        <v>327</v>
      </c>
      <c r="AF21" s="157">
        <f t="shared" si="44"/>
        <v>327</v>
      </c>
      <c r="AG21" s="69"/>
      <c r="AJ21" s="69"/>
      <c r="AK21" s="69"/>
    </row>
    <row r="22" spans="1:37" ht="15" thickBot="1" x14ac:dyDescent="0.35">
      <c r="A22" s="14" t="s">
        <v>18</v>
      </c>
      <c r="B22" s="14"/>
      <c r="C22" s="141">
        <f>C18+C21</f>
        <v>288.82400000000001</v>
      </c>
      <c r="D22" s="141">
        <f t="shared" ref="D22:J22" si="45">D18+D21</f>
        <v>838.68</v>
      </c>
      <c r="E22" s="141">
        <f t="shared" si="45"/>
        <v>420.75300000000027</v>
      </c>
      <c r="F22" s="141">
        <f>F18+F21</f>
        <v>804.93599999999992</v>
      </c>
      <c r="G22" s="141">
        <f t="shared" si="45"/>
        <v>487.79499999999922</v>
      </c>
      <c r="H22" s="141">
        <f>H18+H21</f>
        <v>559.10288604977234</v>
      </c>
      <c r="I22" s="141">
        <f t="shared" si="45"/>
        <v>584.20168285171746</v>
      </c>
      <c r="J22" s="141">
        <f t="shared" si="45"/>
        <v>612.6244697152872</v>
      </c>
      <c r="K22" s="69"/>
      <c r="M22" s="42" t="s">
        <v>174</v>
      </c>
      <c r="N22" s="127">
        <v>11.6</v>
      </c>
      <c r="O22" s="126">
        <v>15.9</v>
      </c>
      <c r="P22" s="126">
        <v>12.6</v>
      </c>
      <c r="Q22" s="126">
        <v>11.4</v>
      </c>
      <c r="R22" s="125">
        <v>11.1</v>
      </c>
      <c r="S22" s="186">
        <f t="shared" si="41"/>
        <v>11.1</v>
      </c>
      <c r="T22" s="125">
        <f t="shared" si="41"/>
        <v>11.1</v>
      </c>
      <c r="U22" s="157">
        <f t="shared" si="41"/>
        <v>11.1</v>
      </c>
      <c r="V22" s="69"/>
      <c r="W22" s="69"/>
      <c r="X22" s="140" t="s">
        <v>30</v>
      </c>
      <c r="Y22" s="162">
        <f>SUM(Y16:Y21)</f>
        <v>615.9</v>
      </c>
      <c r="Z22" s="162">
        <f t="shared" ref="Z22" si="46">SUM(Z16:Z21)</f>
        <v>843.09999999999991</v>
      </c>
      <c r="AA22" s="168">
        <f>SUM(AA16:AA21)</f>
        <v>799.69999999999993</v>
      </c>
      <c r="AB22" s="168">
        <f t="shared" ref="AB22:AF22" si="47">SUM(AB16:AB21)</f>
        <v>699.2</v>
      </c>
      <c r="AC22" s="168">
        <f t="shared" si="47"/>
        <v>776.2</v>
      </c>
      <c r="AD22" s="269">
        <f t="shared" si="47"/>
        <v>842.22581873456954</v>
      </c>
      <c r="AE22" s="168">
        <f t="shared" si="47"/>
        <v>876.06033044665946</v>
      </c>
      <c r="AF22" s="169">
        <f t="shared" si="47"/>
        <v>918.9497691235772</v>
      </c>
      <c r="AG22" s="69"/>
      <c r="AJ22" s="69"/>
      <c r="AK22" s="69"/>
    </row>
    <row r="23" spans="1:37" ht="15" thickBot="1" x14ac:dyDescent="0.35">
      <c r="A23" s="70" t="s">
        <v>135</v>
      </c>
      <c r="B23" s="7">
        <v>12</v>
      </c>
      <c r="C23" s="7">
        <v>-95.2</v>
      </c>
      <c r="D23" s="19">
        <v>-232</v>
      </c>
      <c r="E23" s="18">
        <v>37.700000000000003</v>
      </c>
      <c r="F23" s="18">
        <v>-193.2</v>
      </c>
      <c r="G23" s="5">
        <v>-9.5</v>
      </c>
      <c r="H23" s="283">
        <f>AVERAGE(C23:G23)</f>
        <v>-98.44</v>
      </c>
      <c r="I23" s="284">
        <f>H23</f>
        <v>-98.44</v>
      </c>
      <c r="J23" s="284">
        <f>I23</f>
        <v>-98.44</v>
      </c>
      <c r="K23" s="56"/>
      <c r="M23" s="42" t="s">
        <v>151</v>
      </c>
      <c r="N23" s="127">
        <v>60.1</v>
      </c>
      <c r="O23" s="126">
        <v>88</v>
      </c>
      <c r="P23" s="126">
        <v>59.1</v>
      </c>
      <c r="Q23" s="126">
        <v>93.9</v>
      </c>
      <c r="R23" s="125">
        <v>117.5</v>
      </c>
      <c r="S23" s="242">
        <f t="shared" si="41"/>
        <v>117.5</v>
      </c>
      <c r="T23" s="173">
        <f t="shared" si="41"/>
        <v>117.5</v>
      </c>
      <c r="U23" s="174">
        <f t="shared" si="41"/>
        <v>117.5</v>
      </c>
      <c r="V23" s="69"/>
      <c r="W23" s="69"/>
      <c r="X23" s="6"/>
      <c r="Y23" s="125"/>
      <c r="Z23" s="125"/>
      <c r="AA23" s="125"/>
      <c r="AB23" s="125"/>
      <c r="AC23" s="125"/>
      <c r="AD23" s="186"/>
      <c r="AE23" s="125"/>
      <c r="AF23" s="157"/>
      <c r="AG23" s="69"/>
      <c r="AJ23" s="69"/>
      <c r="AK23" s="69"/>
    </row>
    <row r="24" spans="1:37" ht="15" thickBot="1" x14ac:dyDescent="0.35">
      <c r="A24" s="70" t="s">
        <v>132</v>
      </c>
      <c r="B24" s="6"/>
      <c r="C24" s="6">
        <f t="shared" ref="C24:J24" si="48">C23*C39</f>
        <v>-35.224000000000004</v>
      </c>
      <c r="D24" s="6">
        <f t="shared" si="48"/>
        <v>-67.28</v>
      </c>
      <c r="E24" s="6">
        <f t="shared" si="48"/>
        <v>4.1470000000000002</v>
      </c>
      <c r="F24" s="184">
        <f t="shared" si="48"/>
        <v>-44.436</v>
      </c>
      <c r="G24" s="6">
        <f t="shared" si="48"/>
        <v>-1.9949999999999999</v>
      </c>
      <c r="H24" s="135">
        <f t="shared" si="48"/>
        <v>-20.6724</v>
      </c>
      <c r="I24" s="135">
        <f t="shared" si="48"/>
        <v>-20.672400000000003</v>
      </c>
      <c r="J24" s="135">
        <f t="shared" si="48"/>
        <v>-20.6724</v>
      </c>
      <c r="K24" s="119"/>
      <c r="M24" s="8" t="s">
        <v>25</v>
      </c>
      <c r="N24" s="163">
        <f>SUM(N17:N23)</f>
        <v>2059.4</v>
      </c>
      <c r="O24" s="163">
        <f t="shared" ref="O24" si="49">SUM(O17:O23)</f>
        <v>2550.9</v>
      </c>
      <c r="P24" s="165">
        <f>SUM(P17:P23)</f>
        <v>2162.9999999999995</v>
      </c>
      <c r="Q24" s="165">
        <f t="shared" ref="Q24:U24" si="50">SUM(Q17:Q23)</f>
        <v>2587.0000000000005</v>
      </c>
      <c r="R24" s="165">
        <f t="shared" si="50"/>
        <v>2629.6</v>
      </c>
      <c r="S24" s="266">
        <f t="shared" si="50"/>
        <v>2728.2472921814015</v>
      </c>
      <c r="T24" s="165">
        <f t="shared" si="50"/>
        <v>2805.1768156874668</v>
      </c>
      <c r="U24" s="166">
        <f t="shared" si="50"/>
        <v>2904.9045470640081</v>
      </c>
      <c r="V24" s="69"/>
      <c r="W24" s="69"/>
      <c r="X24" s="8" t="s">
        <v>27</v>
      </c>
      <c r="Y24" s="163">
        <f>Y22+Y13</f>
        <v>2300.6</v>
      </c>
      <c r="Z24" s="163">
        <f t="shared" ref="Z24" si="51">Z22+Z13</f>
        <v>2741.1</v>
      </c>
      <c r="AA24" s="175">
        <f>AA22+AA13</f>
        <v>2014.7999999999997</v>
      </c>
      <c r="AB24" s="175">
        <f t="shared" ref="AB24:AF24" si="52">AB22+AB13</f>
        <v>2266.3000000000002</v>
      </c>
      <c r="AC24" s="175">
        <f t="shared" si="52"/>
        <v>2947.3999999999996</v>
      </c>
      <c r="AD24" s="270">
        <f t="shared" si="52"/>
        <v>3013.4258187345695</v>
      </c>
      <c r="AE24" s="175">
        <f t="shared" si="52"/>
        <v>3047.2603304466593</v>
      </c>
      <c r="AF24" s="176">
        <f t="shared" si="52"/>
        <v>3090.1497691235772</v>
      </c>
      <c r="AG24" s="69"/>
      <c r="AJ24" s="69"/>
      <c r="AK24" s="69"/>
    </row>
    <row r="25" spans="1:37" ht="15" thickBot="1" x14ac:dyDescent="0.35">
      <c r="A25" s="14" t="s">
        <v>133</v>
      </c>
      <c r="B25" s="8"/>
      <c r="C25" s="141">
        <f>SUM(C22:C24)</f>
        <v>158.40000000000003</v>
      </c>
      <c r="D25" s="141">
        <f t="shared" ref="D25:J25" si="53">SUM(D22:D24)</f>
        <v>539.4</v>
      </c>
      <c r="E25" s="141">
        <f t="shared" si="53"/>
        <v>462.60000000000025</v>
      </c>
      <c r="F25" s="141">
        <f t="shared" si="53"/>
        <v>567.29999999999984</v>
      </c>
      <c r="G25" s="141">
        <f t="shared" si="53"/>
        <v>476.29999999999922</v>
      </c>
      <c r="H25" s="141">
        <f t="shared" si="53"/>
        <v>439.99048604977236</v>
      </c>
      <c r="I25" s="141">
        <f t="shared" si="53"/>
        <v>465.08928285171748</v>
      </c>
      <c r="J25" s="141">
        <f t="shared" si="53"/>
        <v>493.51206971528717</v>
      </c>
      <c r="K25" s="21"/>
      <c r="M25" s="6"/>
      <c r="N25" s="125"/>
      <c r="O25" s="126"/>
      <c r="P25" s="126"/>
      <c r="Q25" s="126"/>
      <c r="R25" s="125"/>
      <c r="S25" s="186"/>
      <c r="T25" s="125"/>
      <c r="U25" s="157"/>
      <c r="V25" s="69"/>
      <c r="W25" s="54"/>
      <c r="X25" s="8" t="s">
        <v>96</v>
      </c>
      <c r="Y25" s="163">
        <f>Y24+Y6</f>
        <v>4196.1000000000004</v>
      </c>
      <c r="Z25" s="163">
        <f t="shared" ref="Z25" si="54">Z24+Z6</f>
        <v>4810.3999999999996</v>
      </c>
      <c r="AA25" s="175">
        <f>AA24+AA6</f>
        <v>4330.1999999999989</v>
      </c>
      <c r="AB25" s="175">
        <f t="shared" ref="AB25:AF25" si="55">AB24+AB6</f>
        <v>5145.2</v>
      </c>
      <c r="AC25" s="175">
        <f t="shared" si="55"/>
        <v>5840</v>
      </c>
      <c r="AD25" s="270">
        <f t="shared" si="55"/>
        <v>6101.9556056424663</v>
      </c>
      <c r="AE25" s="175">
        <f t="shared" si="55"/>
        <v>6361.284569662128</v>
      </c>
      <c r="AF25" s="176">
        <f t="shared" si="55"/>
        <v>6665.2348799411557</v>
      </c>
      <c r="AG25" s="69"/>
      <c r="AJ25" s="69"/>
      <c r="AK25" s="69"/>
    </row>
    <row r="26" spans="1:37" ht="15" thickBot="1" x14ac:dyDescent="0.35">
      <c r="A26" s="124" t="s">
        <v>134</v>
      </c>
      <c r="B26" s="6"/>
      <c r="C26" s="37">
        <v>-0.2</v>
      </c>
      <c r="D26" s="69">
        <v>0</v>
      </c>
      <c r="E26" s="37">
        <v>0</v>
      </c>
      <c r="F26" s="42">
        <v>0</v>
      </c>
      <c r="G26" s="37">
        <v>0</v>
      </c>
      <c r="H26" s="137">
        <v>0</v>
      </c>
      <c r="I26" s="282">
        <v>0</v>
      </c>
      <c r="J26" s="282">
        <v>0</v>
      </c>
      <c r="K26" s="21"/>
      <c r="M26" s="6" t="s">
        <v>147</v>
      </c>
      <c r="N26" s="127">
        <v>1.8</v>
      </c>
      <c r="O26" s="126">
        <v>3.5</v>
      </c>
      <c r="P26" s="126">
        <v>0.5</v>
      </c>
      <c r="Q26" s="129">
        <v>0</v>
      </c>
      <c r="R26" s="125">
        <v>0</v>
      </c>
      <c r="S26" s="186">
        <v>0</v>
      </c>
      <c r="T26" s="125">
        <v>0</v>
      </c>
      <c r="U26" s="157">
        <v>0</v>
      </c>
      <c r="V26" s="69"/>
      <c r="W26" s="69"/>
      <c r="X26" s="69"/>
      <c r="Y26" s="69"/>
      <c r="Z26" s="112"/>
      <c r="AA26" s="112"/>
      <c r="AB26" s="112"/>
      <c r="AC26" s="69"/>
      <c r="AD26" s="69"/>
      <c r="AE26" s="69"/>
      <c r="AF26" s="69"/>
      <c r="AG26" s="69"/>
      <c r="AJ26" s="69"/>
      <c r="AK26" s="69"/>
    </row>
    <row r="27" spans="1:37" ht="15" thickBot="1" x14ac:dyDescent="0.35">
      <c r="A27" s="14" t="s">
        <v>159</v>
      </c>
      <c r="B27" s="8"/>
      <c r="C27" s="141">
        <f>SUM(C25:C26)</f>
        <v>158.20000000000005</v>
      </c>
      <c r="D27" s="141">
        <f t="shared" ref="D27:J27" si="56">SUM(D25:D26)</f>
        <v>539.4</v>
      </c>
      <c r="E27" s="141">
        <f t="shared" si="56"/>
        <v>462.60000000000025</v>
      </c>
      <c r="F27" s="141">
        <f t="shared" si="56"/>
        <v>567.29999999999984</v>
      </c>
      <c r="G27" s="141">
        <f t="shared" si="56"/>
        <v>476.29999999999922</v>
      </c>
      <c r="H27" s="141">
        <f t="shared" si="56"/>
        <v>439.99048604977236</v>
      </c>
      <c r="I27" s="141">
        <f t="shared" si="56"/>
        <v>465.08928285171748</v>
      </c>
      <c r="J27" s="141">
        <f t="shared" si="56"/>
        <v>493.51206971528717</v>
      </c>
      <c r="K27" s="21"/>
      <c r="M27" s="8" t="s">
        <v>26</v>
      </c>
      <c r="N27" s="163">
        <f>SUM(N26+N24+N14)</f>
        <v>4196</v>
      </c>
      <c r="O27" s="163">
        <f t="shared" ref="O27" si="57">SUM(O26+O24+O14)</f>
        <v>4810.2000000000007</v>
      </c>
      <c r="P27" s="163">
        <f>SUM(P24+P14+P26)</f>
        <v>4330.2999999999993</v>
      </c>
      <c r="Q27" s="163">
        <f t="shared" ref="Q27:U27" si="58">SUM(Q24+Q14+Q26)</f>
        <v>5145.1000000000004</v>
      </c>
      <c r="R27" s="163">
        <f t="shared" si="58"/>
        <v>5840</v>
      </c>
      <c r="S27" s="185">
        <f t="shared" si="58"/>
        <v>6101.5556056424666</v>
      </c>
      <c r="T27" s="163">
        <f t="shared" si="58"/>
        <v>6360.8845696621283</v>
      </c>
      <c r="U27" s="164">
        <f t="shared" si="58"/>
        <v>6664.8348799411551</v>
      </c>
      <c r="V27" s="69"/>
      <c r="W27" s="68"/>
      <c r="Z27" s="69"/>
      <c r="AA27" s="69"/>
      <c r="AB27" s="69"/>
      <c r="AC27" s="69"/>
      <c r="AD27" s="69"/>
      <c r="AE27" s="69"/>
      <c r="AF27" s="69"/>
      <c r="AG27" s="69"/>
      <c r="AJ27" s="69"/>
      <c r="AK27" s="69"/>
    </row>
    <row r="28" spans="1:37" ht="15" thickBot="1" x14ac:dyDescent="0.35">
      <c r="K28" s="21"/>
      <c r="O28" s="69"/>
      <c r="P28" s="69"/>
      <c r="Q28" s="69"/>
      <c r="R28" s="69"/>
      <c r="S28" s="69"/>
      <c r="T28" s="69"/>
      <c r="U28" s="69"/>
      <c r="V28" s="69"/>
      <c r="W28" s="68"/>
      <c r="Z28" s="69"/>
      <c r="AA28" s="69"/>
      <c r="AB28" s="69"/>
      <c r="AC28" s="69"/>
      <c r="AD28" s="69"/>
      <c r="AE28" s="69"/>
      <c r="AF28" s="69"/>
      <c r="AG28" s="69"/>
      <c r="AJ28" s="69"/>
      <c r="AK28" s="69"/>
    </row>
    <row r="29" spans="1:37" ht="15" thickBot="1" x14ac:dyDescent="0.35">
      <c r="A29" s="255" t="s">
        <v>178</v>
      </c>
      <c r="B29" s="256"/>
      <c r="C29" s="257">
        <f>C4+C7</f>
        <v>1323.1000000000001</v>
      </c>
      <c r="D29" s="258">
        <f t="shared" ref="D29:G29" si="59">D4+D7</f>
        <v>1720.6000000000001</v>
      </c>
      <c r="E29" s="258">
        <f t="shared" si="59"/>
        <v>1937.6</v>
      </c>
      <c r="F29" s="258">
        <f t="shared" si="59"/>
        <v>1937.6000000000001</v>
      </c>
      <c r="G29" s="258">
        <f t="shared" si="59"/>
        <v>2091.3999999999996</v>
      </c>
      <c r="H29" s="259">
        <f>H4*H35</f>
        <v>2167.6497831700799</v>
      </c>
      <c r="I29" s="260">
        <f t="shared" ref="I29:J29" si="60">I4*I35</f>
        <v>2348.0931674207454</v>
      </c>
      <c r="J29" s="261">
        <f t="shared" si="60"/>
        <v>2582.0112853693831</v>
      </c>
      <c r="K29" s="21"/>
      <c r="V29" s="69"/>
      <c r="W29" s="26"/>
      <c r="Z29" s="112"/>
      <c r="AA29" s="112"/>
      <c r="AB29" s="112"/>
      <c r="AC29" s="69"/>
      <c r="AD29" s="69"/>
      <c r="AE29" s="69"/>
      <c r="AF29" s="69"/>
      <c r="AG29" s="69"/>
      <c r="AJ29" s="69"/>
      <c r="AK29" s="69"/>
    </row>
    <row r="30" spans="1:37" ht="15" thickBot="1" x14ac:dyDescent="0.35">
      <c r="A30" s="255" t="s">
        <v>0</v>
      </c>
      <c r="B30" s="256"/>
      <c r="C30" s="262"/>
      <c r="D30" s="256"/>
      <c r="E30" s="256"/>
      <c r="F30" s="256"/>
      <c r="G30" s="256"/>
      <c r="H30" s="259">
        <f>H4-H29</f>
        <v>2196.767483747446</v>
      </c>
      <c r="I30" s="260">
        <f t="shared" ref="I30:J30" si="61">I4-I29</f>
        <v>2379.6347357624386</v>
      </c>
      <c r="J30" s="261">
        <f t="shared" si="61"/>
        <v>2616.6950392112126</v>
      </c>
      <c r="K30" s="21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Z30" s="112"/>
      <c r="AA30" s="112"/>
      <c r="AB30" s="112"/>
      <c r="AC30" s="69"/>
      <c r="AD30" s="69"/>
      <c r="AE30" s="69"/>
      <c r="AF30" s="69"/>
      <c r="AG30" s="69"/>
      <c r="AJ30" s="69"/>
      <c r="AK30" s="69"/>
    </row>
    <row r="31" spans="1:37" ht="15" thickBot="1" x14ac:dyDescent="0.35">
      <c r="A31" s="586" t="s">
        <v>19</v>
      </c>
      <c r="B31" s="122"/>
      <c r="C31" s="588" t="s">
        <v>47</v>
      </c>
      <c r="D31" s="589"/>
      <c r="E31" s="589"/>
      <c r="F31" s="589"/>
      <c r="G31" s="590"/>
      <c r="H31" s="181" t="s">
        <v>48</v>
      </c>
      <c r="I31" s="182"/>
      <c r="J31" s="183"/>
      <c r="K31" s="21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8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J31" s="69"/>
      <c r="AK31" s="69"/>
    </row>
    <row r="32" spans="1:37" ht="15" thickBot="1" x14ac:dyDescent="0.35">
      <c r="A32" s="587"/>
      <c r="B32" s="123"/>
      <c r="C32" s="14">
        <v>2015</v>
      </c>
      <c r="D32" s="83">
        <v>2016</v>
      </c>
      <c r="E32" s="81">
        <v>2017</v>
      </c>
      <c r="F32" s="83">
        <v>2018</v>
      </c>
      <c r="G32" s="82">
        <v>2019</v>
      </c>
      <c r="H32" s="83">
        <v>2020</v>
      </c>
      <c r="I32" s="81">
        <v>2021</v>
      </c>
      <c r="J32" s="83">
        <v>2022</v>
      </c>
      <c r="K32" s="21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J32" s="69"/>
      <c r="AK32" s="69"/>
    </row>
    <row r="33" spans="1:37" ht="15" thickBot="1" x14ac:dyDescent="0.35">
      <c r="A33" s="7" t="s">
        <v>20</v>
      </c>
      <c r="B33" s="10"/>
      <c r="C33" s="7"/>
      <c r="D33" s="57">
        <f>(D4-C4)/C4</f>
        <v>0.13234628564039572</v>
      </c>
      <c r="E33" s="285">
        <f t="shared" ref="E33:G33" si="62">(E4-D4)/D4</f>
        <v>3.5200411099691596E-2</v>
      </c>
      <c r="F33" s="57">
        <f t="shared" si="62"/>
        <v>3.4113786161440743E-2</v>
      </c>
      <c r="G33" s="285">
        <f t="shared" si="62"/>
        <v>8.651128060163199E-2</v>
      </c>
      <c r="H33" s="63">
        <f>G33+H34</f>
        <v>7.1232945588710753E-2</v>
      </c>
      <c r="I33" s="285">
        <f t="shared" ref="I33" si="63">H33+I34</f>
        <v>8.3243790418383812E-2</v>
      </c>
      <c r="J33" s="64">
        <f>I33+J34</f>
        <v>9.9620458504031506E-2</v>
      </c>
      <c r="K33" s="21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J33" s="69"/>
      <c r="AK33" s="69"/>
    </row>
    <row r="34" spans="1:37" ht="15" thickBot="1" x14ac:dyDescent="0.35">
      <c r="A34" s="6" t="s">
        <v>21</v>
      </c>
      <c r="B34" s="70"/>
      <c r="C34" s="6"/>
      <c r="D34" s="38"/>
      <c r="E34" s="221">
        <f>E33-D33</f>
        <v>-9.7145874540704114E-2</v>
      </c>
      <c r="F34" s="59">
        <f>F33-E33</f>
        <v>-1.0866249382508533E-3</v>
      </c>
      <c r="G34" s="221">
        <f t="shared" ref="G34" si="64">G33-F33</f>
        <v>5.2397494440191247E-2</v>
      </c>
      <c r="H34" s="58">
        <f>AVERAGE(E34:G34)</f>
        <v>-1.5278335012921238E-2</v>
      </c>
      <c r="I34" s="221">
        <f>AVERAGE(F34:H34)</f>
        <v>1.2010844829673052E-2</v>
      </c>
      <c r="J34" s="60">
        <f>AVERAGE(G34:I34)</f>
        <v>1.6376668085647687E-2</v>
      </c>
      <c r="K34" s="75"/>
      <c r="M34" s="177" t="s">
        <v>99</v>
      </c>
      <c r="N34" s="24"/>
      <c r="O34" s="24"/>
      <c r="P34" s="24"/>
      <c r="Q34" s="24"/>
      <c r="R34" s="24"/>
      <c r="S34" s="69"/>
      <c r="T34" s="69"/>
      <c r="U34" s="69"/>
      <c r="V34" s="69"/>
      <c r="W34" s="68"/>
      <c r="X34" s="24"/>
      <c r="Y34" s="24"/>
      <c r="Z34" s="24"/>
      <c r="AA34" s="24"/>
      <c r="AB34" s="24"/>
      <c r="AC34" s="69"/>
      <c r="AD34" s="69"/>
      <c r="AE34" s="69"/>
      <c r="AF34" s="69"/>
      <c r="AG34" s="69"/>
      <c r="AJ34" s="69"/>
      <c r="AK34" s="69"/>
    </row>
    <row r="35" spans="1:37" ht="15" thickBot="1" x14ac:dyDescent="0.35">
      <c r="A35" s="6" t="s">
        <v>22</v>
      </c>
      <c r="B35" s="70"/>
      <c r="C35" s="135">
        <f>(C4+C7)/C4</f>
        <v>0.42771707506303747</v>
      </c>
      <c r="D35" s="136">
        <f>(D4+D7)/D4</f>
        <v>0.49120703437250202</v>
      </c>
      <c r="E35" s="135">
        <f t="shared" ref="E35:G35" si="65">(E4+E7)/E4</f>
        <v>0.53434819778825737</v>
      </c>
      <c r="F35" s="136">
        <f t="shared" si="65"/>
        <v>0.51672089178089498</v>
      </c>
      <c r="G35" s="135">
        <f t="shared" si="65"/>
        <v>0.51332776986893125</v>
      </c>
      <c r="H35" s="58">
        <f>AVERAGE(C35:G35)</f>
        <v>0.49666419377472459</v>
      </c>
      <c r="I35" s="221">
        <f>H35</f>
        <v>0.49666419377472459</v>
      </c>
      <c r="J35" s="60">
        <f>I35</f>
        <v>0.49666419377472459</v>
      </c>
      <c r="K35" s="21"/>
      <c r="M35" s="14" t="s">
        <v>102</v>
      </c>
      <c r="N35" s="14">
        <v>2015</v>
      </c>
      <c r="O35" s="81">
        <v>2016</v>
      </c>
      <c r="P35" s="81">
        <v>2017</v>
      </c>
      <c r="Q35" s="81">
        <v>2018</v>
      </c>
      <c r="R35" s="81">
        <v>2019</v>
      </c>
      <c r="S35" s="52">
        <v>2020</v>
      </c>
      <c r="T35" s="81">
        <v>2021</v>
      </c>
      <c r="U35" s="82">
        <v>2022</v>
      </c>
      <c r="V35" s="113"/>
      <c r="W35" s="113"/>
      <c r="X35" s="8" t="s">
        <v>103</v>
      </c>
      <c r="Y35" s="14">
        <v>2015</v>
      </c>
      <c r="Z35" s="81">
        <v>2016</v>
      </c>
      <c r="AA35" s="81">
        <v>2017</v>
      </c>
      <c r="AB35" s="81">
        <v>2018</v>
      </c>
      <c r="AC35" s="81">
        <v>2019</v>
      </c>
      <c r="AD35" s="52">
        <v>2020</v>
      </c>
      <c r="AE35" s="81">
        <v>2021</v>
      </c>
      <c r="AF35" s="82">
        <v>2022</v>
      </c>
      <c r="AG35" s="113"/>
      <c r="AJ35" s="113"/>
      <c r="AK35" s="113"/>
    </row>
    <row r="36" spans="1:37" x14ac:dyDescent="0.3">
      <c r="A36" s="6" t="s">
        <v>179</v>
      </c>
      <c r="B36" s="70"/>
      <c r="C36" s="6"/>
      <c r="D36" s="38">
        <f>(D9-C9)/C9</f>
        <v>3.0203699367829493E-2</v>
      </c>
      <c r="E36" s="87">
        <f t="shared" ref="E36:G36" si="66">(E9-D9)/D9</f>
        <v>8.613636363636358E-2</v>
      </c>
      <c r="F36" s="38">
        <f t="shared" si="66"/>
        <v>5.6706423938062404E-2</v>
      </c>
      <c r="G36" s="87">
        <f t="shared" si="66"/>
        <v>0.11584158415841585</v>
      </c>
      <c r="H36" s="58">
        <f>G36+H37</f>
        <v>0.14438754575527796</v>
      </c>
      <c r="I36" s="221">
        <f t="shared" ref="I36:J36" si="67">H36+I37</f>
        <v>0.16380460646158276</v>
      </c>
      <c r="J36" s="60">
        <f t="shared" si="67"/>
        <v>0.19950400063608956</v>
      </c>
      <c r="K36" s="21"/>
      <c r="M36" s="70" t="s">
        <v>108</v>
      </c>
      <c r="N36" s="186">
        <v>746.6</v>
      </c>
      <c r="O36" s="125">
        <v>764.3</v>
      </c>
      <c r="P36" s="126">
        <v>615.20000000000005</v>
      </c>
      <c r="Q36" s="126">
        <v>781.4</v>
      </c>
      <c r="R36" s="125">
        <f>R5</f>
        <v>858</v>
      </c>
      <c r="S36" s="186">
        <f t="shared" ref="S36:U36" si="68">S5</f>
        <v>858</v>
      </c>
      <c r="T36" s="125">
        <f t="shared" si="68"/>
        <v>858</v>
      </c>
      <c r="U36" s="157">
        <f t="shared" si="68"/>
        <v>858</v>
      </c>
      <c r="V36" s="69"/>
      <c r="W36" s="69"/>
      <c r="X36" s="6" t="s">
        <v>106</v>
      </c>
      <c r="Y36" s="186">
        <v>1894.6</v>
      </c>
      <c r="Z36" s="130">
        <v>2068.4</v>
      </c>
      <c r="AA36" s="130">
        <v>2314.1999999999998</v>
      </c>
      <c r="AB36" s="130">
        <v>2877.2</v>
      </c>
      <c r="AC36" s="125">
        <f>AC4</f>
        <v>2892.2</v>
      </c>
      <c r="AD36" s="186">
        <f t="shared" ref="AD36:AF36" si="69">AD4</f>
        <v>3088.1297869078971</v>
      </c>
      <c r="AE36" s="125">
        <f t="shared" si="69"/>
        <v>3313.6242392154691</v>
      </c>
      <c r="AF36" s="157">
        <f t="shared" si="69"/>
        <v>3574.6851108175779</v>
      </c>
      <c r="AG36" s="69"/>
      <c r="AJ36" s="69"/>
      <c r="AK36" s="69"/>
    </row>
    <row r="37" spans="1:37" ht="15" thickBot="1" x14ac:dyDescent="0.35">
      <c r="A37" s="42" t="s">
        <v>180</v>
      </c>
      <c r="B37" s="70"/>
      <c r="C37" s="6"/>
      <c r="D37" s="38"/>
      <c r="E37" s="221">
        <f>E36-D36</f>
        <v>5.5932664268534091E-2</v>
      </c>
      <c r="F37" s="59">
        <f t="shared" ref="F37:G37" si="70">F36-E36</f>
        <v>-2.9429939698301176E-2</v>
      </c>
      <c r="G37" s="221">
        <f t="shared" si="70"/>
        <v>5.9135160220353443E-2</v>
      </c>
      <c r="H37" s="58">
        <f>AVERAGE(E37:G37)</f>
        <v>2.854596159686212E-2</v>
      </c>
      <c r="I37" s="221">
        <f t="shared" ref="I37:J37" si="71">AVERAGE(F37:H37)</f>
        <v>1.9417060706304796E-2</v>
      </c>
      <c r="J37" s="60">
        <f t="shared" si="71"/>
        <v>3.5699394174506786E-2</v>
      </c>
      <c r="K37" s="21"/>
      <c r="M37" s="70" t="s">
        <v>109</v>
      </c>
      <c r="N37" s="186">
        <v>259</v>
      </c>
      <c r="O37" s="125">
        <v>268</v>
      </c>
      <c r="P37" s="126">
        <v>255.7</v>
      </c>
      <c r="Q37" s="126">
        <v>289.3</v>
      </c>
      <c r="R37" s="125">
        <f t="shared" ref="R37:U39" si="72">R6</f>
        <v>317.89999999999998</v>
      </c>
      <c r="S37" s="186">
        <f t="shared" si="72"/>
        <v>317.89999999999998</v>
      </c>
      <c r="T37" s="125">
        <f t="shared" si="72"/>
        <v>317.89999999999998</v>
      </c>
      <c r="U37" s="157">
        <f t="shared" si="72"/>
        <v>317.89999999999998</v>
      </c>
      <c r="V37" s="69"/>
      <c r="W37" s="68"/>
      <c r="X37" s="6" t="s">
        <v>107</v>
      </c>
      <c r="Y37" s="186">
        <v>0.9</v>
      </c>
      <c r="Z37" s="130">
        <v>0.9</v>
      </c>
      <c r="AA37" s="130">
        <v>1.2</v>
      </c>
      <c r="AB37" s="130">
        <v>1.7</v>
      </c>
      <c r="AC37" s="125">
        <f t="shared" ref="AC37:AF37" si="73">AC5</f>
        <v>0.4</v>
      </c>
      <c r="AD37" s="186">
        <f t="shared" si="73"/>
        <v>0.4</v>
      </c>
      <c r="AE37" s="125">
        <f t="shared" si="73"/>
        <v>0.4</v>
      </c>
      <c r="AF37" s="157">
        <f t="shared" si="73"/>
        <v>0.4</v>
      </c>
      <c r="AG37" s="69"/>
      <c r="AJ37" s="69"/>
      <c r="AK37" s="69"/>
    </row>
    <row r="38" spans="1:37" ht="15" thickBot="1" x14ac:dyDescent="0.35">
      <c r="A38" s="6" t="s">
        <v>23</v>
      </c>
      <c r="B38" s="70"/>
      <c r="C38" s="288"/>
      <c r="D38" s="287">
        <f>-D17/N10</f>
        <v>0.14786759364947596</v>
      </c>
      <c r="E38" s="288">
        <f t="shared" ref="E38:G38" si="74">-E17/O10</f>
        <v>0.1491915484574943</v>
      </c>
      <c r="F38" s="287">
        <f t="shared" si="74"/>
        <v>0.14168282996213172</v>
      </c>
      <c r="G38" s="288">
        <f t="shared" si="74"/>
        <v>0.23608255900008226</v>
      </c>
      <c r="H38" s="58">
        <f>G38</f>
        <v>0.23608255900008226</v>
      </c>
      <c r="I38" s="221">
        <f>H38</f>
        <v>0.23608255900008226</v>
      </c>
      <c r="J38" s="60">
        <f>I38</f>
        <v>0.23608255900008226</v>
      </c>
      <c r="K38" s="21"/>
      <c r="M38" s="70" t="s">
        <v>110</v>
      </c>
      <c r="N38" s="187">
        <v>11.5</v>
      </c>
      <c r="O38" s="125">
        <v>2.6</v>
      </c>
      <c r="P38" s="126">
        <v>13.1</v>
      </c>
      <c r="Q38" s="126">
        <v>22.9</v>
      </c>
      <c r="R38" s="125">
        <f t="shared" si="72"/>
        <v>19.899999999999999</v>
      </c>
      <c r="S38" s="186">
        <f t="shared" si="72"/>
        <v>19.899999999999999</v>
      </c>
      <c r="T38" s="125">
        <f t="shared" si="72"/>
        <v>19.899999999999999</v>
      </c>
      <c r="U38" s="157">
        <f t="shared" si="72"/>
        <v>19.899999999999999</v>
      </c>
      <c r="V38" s="69"/>
      <c r="W38" s="68"/>
      <c r="X38" s="8" t="s">
        <v>2</v>
      </c>
      <c r="Y38" s="185">
        <f>SUM(Y36:Y37)</f>
        <v>1895.5</v>
      </c>
      <c r="Z38" s="185">
        <f t="shared" ref="Z38:AF38" si="75">SUM(Z36:Z37)</f>
        <v>2069.3000000000002</v>
      </c>
      <c r="AA38" s="185">
        <f t="shared" si="75"/>
        <v>2315.3999999999996</v>
      </c>
      <c r="AB38" s="185">
        <f t="shared" si="75"/>
        <v>2878.8999999999996</v>
      </c>
      <c r="AC38" s="185">
        <f t="shared" si="75"/>
        <v>2892.6</v>
      </c>
      <c r="AD38" s="185">
        <f t="shared" si="75"/>
        <v>3088.5297869078972</v>
      </c>
      <c r="AE38" s="185">
        <f t="shared" si="75"/>
        <v>3314.0242392154692</v>
      </c>
      <c r="AF38" s="188">
        <f t="shared" si="75"/>
        <v>3575.085110817578</v>
      </c>
      <c r="AG38" s="69"/>
      <c r="AJ38" s="69"/>
      <c r="AK38" s="69"/>
    </row>
    <row r="39" spans="1:37" ht="15" thickBot="1" x14ac:dyDescent="0.35">
      <c r="A39" s="37" t="s">
        <v>24</v>
      </c>
      <c r="B39" s="72"/>
      <c r="C39" s="37">
        <v>0.37</v>
      </c>
      <c r="D39" s="65">
        <v>0.28999999999999998</v>
      </c>
      <c r="E39" s="230">
        <v>0.11</v>
      </c>
      <c r="F39" s="231">
        <v>0.23</v>
      </c>
      <c r="G39" s="289">
        <v>0.21</v>
      </c>
      <c r="H39" s="286">
        <f>AVERAGE(D39:G39)</f>
        <v>0.21</v>
      </c>
      <c r="I39" s="230">
        <f>AVERAGE(D39:H39)</f>
        <v>0.21000000000000002</v>
      </c>
      <c r="J39" s="232">
        <f>AVERAGE(D39:I39)</f>
        <v>0.21</v>
      </c>
      <c r="K39" s="21"/>
      <c r="M39" s="70" t="s">
        <v>152</v>
      </c>
      <c r="N39" s="187">
        <v>27.6</v>
      </c>
      <c r="O39" s="125">
        <v>32.4</v>
      </c>
      <c r="P39" s="126">
        <v>26.1</v>
      </c>
      <c r="Q39" s="126">
        <v>26.2</v>
      </c>
      <c r="R39" s="125">
        <f t="shared" si="72"/>
        <v>24.8</v>
      </c>
      <c r="S39" s="186">
        <f t="shared" si="72"/>
        <v>24.8</v>
      </c>
      <c r="T39" s="125">
        <f t="shared" si="72"/>
        <v>24.8</v>
      </c>
      <c r="U39" s="157">
        <f t="shared" si="72"/>
        <v>24.8</v>
      </c>
      <c r="V39" s="69"/>
      <c r="W39" s="68"/>
      <c r="X39" s="6"/>
      <c r="Y39" s="72"/>
      <c r="Z39" s="73"/>
      <c r="AA39" s="73"/>
      <c r="AB39" s="73"/>
      <c r="AC39" s="73"/>
      <c r="AD39" s="72"/>
      <c r="AE39" s="73"/>
      <c r="AF39" s="74"/>
      <c r="AG39" s="69"/>
      <c r="AJ39" s="69"/>
      <c r="AK39" s="69"/>
    </row>
    <row r="40" spans="1:37" ht="15" thickBot="1" x14ac:dyDescent="0.35">
      <c r="A40" s="6" t="s">
        <v>34</v>
      </c>
      <c r="B40" s="7"/>
      <c r="C40" s="495">
        <f>C4/N19</f>
        <v>7.5596285434995121</v>
      </c>
      <c r="D40" s="291">
        <f t="shared" ref="D40:G40" si="76">D4/O19</f>
        <v>7.0337349397590367</v>
      </c>
      <c r="E40" s="495">
        <f t="shared" si="76"/>
        <v>7.5923366834170851</v>
      </c>
      <c r="F40" s="495">
        <f t="shared" si="76"/>
        <v>7.6014595580782487</v>
      </c>
      <c r="G40" s="495">
        <f t="shared" si="76"/>
        <v>8.0709191759112517</v>
      </c>
      <c r="H40" s="291">
        <f>AVERAGE(C40:G40)</f>
        <v>7.5716157801330271</v>
      </c>
      <c r="I40" s="495">
        <f>H40</f>
        <v>7.5716157801330271</v>
      </c>
      <c r="J40" s="495">
        <f>I40</f>
        <v>7.5716157801330271</v>
      </c>
      <c r="K40" s="21"/>
      <c r="M40" s="70" t="s">
        <v>153</v>
      </c>
      <c r="N40" s="187">
        <v>963.7</v>
      </c>
      <c r="O40" s="126">
        <v>1008.1</v>
      </c>
      <c r="P40" s="126">
        <v>1082.7</v>
      </c>
      <c r="Q40" s="126">
        <v>1216.0999999999999</v>
      </c>
      <c r="R40" s="125">
        <f>R10</f>
        <v>1361.6</v>
      </c>
      <c r="S40" s="186">
        <f t="shared" ref="S40:U40" si="77">S10</f>
        <v>1524.5083134610641</v>
      </c>
      <c r="T40" s="125">
        <f t="shared" si="77"/>
        <v>1706.9077539746609</v>
      </c>
      <c r="U40" s="157">
        <f t="shared" si="77"/>
        <v>1911.1303328771469</v>
      </c>
      <c r="V40" s="69"/>
      <c r="W40" s="26"/>
      <c r="X40" s="7" t="s">
        <v>15</v>
      </c>
      <c r="Y40" s="193">
        <v>391.8</v>
      </c>
      <c r="Z40" s="170">
        <v>453.5</v>
      </c>
      <c r="AA40" s="170">
        <v>353.9</v>
      </c>
      <c r="AB40" s="170">
        <v>413.6</v>
      </c>
      <c r="AC40" s="160">
        <f>AC9</f>
        <v>436</v>
      </c>
      <c r="AD40" s="193">
        <f t="shared" ref="AD40:AF40" si="78">AD9</f>
        <v>436</v>
      </c>
      <c r="AE40" s="160">
        <f t="shared" si="78"/>
        <v>436</v>
      </c>
      <c r="AF40" s="161">
        <f t="shared" si="78"/>
        <v>436</v>
      </c>
      <c r="AG40" s="69"/>
      <c r="AJ40" s="69"/>
      <c r="AK40" s="69"/>
    </row>
    <row r="41" spans="1:37" s="23" customFormat="1" ht="15" thickBot="1" x14ac:dyDescent="0.35">
      <c r="A41" s="6" t="s">
        <v>35</v>
      </c>
      <c r="B41" s="6"/>
      <c r="C41" s="486">
        <f>-C7/N17</f>
        <v>6.3748649621894131</v>
      </c>
      <c r="D41" s="218">
        <f t="shared" ref="D41:G41" si="79">-D7/O17</f>
        <v>7.1804995970991143</v>
      </c>
      <c r="E41" s="486">
        <f t="shared" si="79"/>
        <v>5.5017921146953412</v>
      </c>
      <c r="F41" s="486">
        <f t="shared" si="79"/>
        <v>6.3474605954465853</v>
      </c>
      <c r="G41" s="486">
        <f t="shared" si="79"/>
        <v>6.1827252884315564</v>
      </c>
      <c r="H41" s="218">
        <f>AVERAGE(C41:G41)</f>
        <v>6.3174685115724021</v>
      </c>
      <c r="I41" s="486">
        <f>H41</f>
        <v>6.3174685115724021</v>
      </c>
      <c r="J41" s="486">
        <f>I41</f>
        <v>6.3174685115724021</v>
      </c>
      <c r="K41" s="21"/>
      <c r="M41" s="70" t="s">
        <v>154</v>
      </c>
      <c r="N41" s="187">
        <v>2.1</v>
      </c>
      <c r="O41" s="126">
        <v>5</v>
      </c>
      <c r="P41" s="126">
        <v>2.9</v>
      </c>
      <c r="Q41" s="126">
        <v>1.2</v>
      </c>
      <c r="R41" s="125">
        <f>R13</f>
        <v>387.8</v>
      </c>
      <c r="S41" s="186">
        <f t="shared" ref="S41:U41" si="80">S13</f>
        <v>387.8</v>
      </c>
      <c r="T41" s="125">
        <f t="shared" si="80"/>
        <v>387.8</v>
      </c>
      <c r="U41" s="157">
        <f t="shared" si="80"/>
        <v>387.8</v>
      </c>
      <c r="V41" s="69"/>
      <c r="W41" s="26"/>
      <c r="X41" s="8" t="s">
        <v>155</v>
      </c>
      <c r="Y41" s="188">
        <f>SUM(Y40)</f>
        <v>391.8</v>
      </c>
      <c r="Z41" s="188">
        <f t="shared" ref="Z41:AF41" si="81">SUM(Z40)</f>
        <v>453.5</v>
      </c>
      <c r="AA41" s="188">
        <f t="shared" si="81"/>
        <v>353.9</v>
      </c>
      <c r="AB41" s="188">
        <f t="shared" si="81"/>
        <v>413.6</v>
      </c>
      <c r="AC41" s="185">
        <f t="shared" si="81"/>
        <v>436</v>
      </c>
      <c r="AD41" s="188">
        <f t="shared" si="81"/>
        <v>436</v>
      </c>
      <c r="AE41" s="188">
        <f t="shared" si="81"/>
        <v>436</v>
      </c>
      <c r="AF41" s="188">
        <f t="shared" si="81"/>
        <v>436</v>
      </c>
      <c r="AG41" s="69"/>
      <c r="AJ41" s="69"/>
      <c r="AK41" s="69"/>
    </row>
    <row r="42" spans="1:37" ht="15" thickBot="1" x14ac:dyDescent="0.35">
      <c r="A42" s="6" t="s">
        <v>36</v>
      </c>
      <c r="B42" s="6"/>
      <c r="C42" s="135">
        <f>Y9/N10</f>
        <v>0.40655805748676971</v>
      </c>
      <c r="D42" s="136">
        <f t="shared" ref="D42:G42" si="82">Z9/O10</f>
        <v>0.44985616506298975</v>
      </c>
      <c r="E42" s="135">
        <f t="shared" si="82"/>
        <v>0.32686801514731684</v>
      </c>
      <c r="F42" s="135">
        <f t="shared" si="82"/>
        <v>0.34010360990050165</v>
      </c>
      <c r="G42" s="135">
        <f t="shared" si="82"/>
        <v>0.32021151586368979</v>
      </c>
      <c r="H42" s="136">
        <v>0.3</v>
      </c>
      <c r="I42" s="135">
        <v>0.3</v>
      </c>
      <c r="J42" s="135">
        <v>0.3</v>
      </c>
      <c r="K42" s="21"/>
      <c r="M42" s="14" t="s">
        <v>11</v>
      </c>
      <c r="N42" s="185">
        <f>SUM(N36:N41)</f>
        <v>2010.5</v>
      </c>
      <c r="O42" s="185">
        <f t="shared" ref="O42:U42" si="83">SUM(O36:O41)</f>
        <v>2080.4</v>
      </c>
      <c r="P42" s="185">
        <f t="shared" si="83"/>
        <v>1995.7000000000003</v>
      </c>
      <c r="Q42" s="185">
        <f t="shared" si="83"/>
        <v>2337.1</v>
      </c>
      <c r="R42" s="185">
        <f t="shared" si="83"/>
        <v>2970</v>
      </c>
      <c r="S42" s="185">
        <f t="shared" si="83"/>
        <v>3132.9083134610646</v>
      </c>
      <c r="T42" s="185">
        <f t="shared" si="83"/>
        <v>3315.307753974661</v>
      </c>
      <c r="U42" s="188">
        <f t="shared" si="83"/>
        <v>3519.530332877147</v>
      </c>
      <c r="V42" s="69"/>
      <c r="W42" s="69"/>
      <c r="X42" s="6"/>
      <c r="Y42" s="70"/>
      <c r="Z42" s="111"/>
      <c r="AA42" s="111"/>
      <c r="AB42" s="111"/>
      <c r="AC42" s="69"/>
      <c r="AD42" s="70"/>
      <c r="AE42" s="69"/>
      <c r="AF42" s="71"/>
      <c r="AG42" s="69"/>
      <c r="AJ42" s="69"/>
      <c r="AK42" s="69"/>
    </row>
    <row r="43" spans="1:37" ht="15" thickBot="1" x14ac:dyDescent="0.35">
      <c r="A43" s="6" t="s">
        <v>37</v>
      </c>
      <c r="B43" s="6"/>
      <c r="C43" s="486">
        <f>-C7/Y18</f>
        <v>7.1383064516129027</v>
      </c>
      <c r="D43" s="218">
        <f t="shared" ref="D43:G43" si="84">-D7/Z18</f>
        <v>6.4689655172413794</v>
      </c>
      <c r="E43" s="486">
        <f t="shared" si="84"/>
        <v>6.011035955856177</v>
      </c>
      <c r="F43" s="486">
        <f t="shared" si="84"/>
        <v>6.4675231977159173</v>
      </c>
      <c r="G43" s="486">
        <f t="shared" si="84"/>
        <v>6.6805929919137466</v>
      </c>
      <c r="H43" s="218">
        <f>AVERAGE(C43:G43)</f>
        <v>6.5532848228680241</v>
      </c>
      <c r="I43" s="486">
        <f>H43</f>
        <v>6.5532848228680241</v>
      </c>
      <c r="J43" s="486">
        <f>I43</f>
        <v>6.5532848228680241</v>
      </c>
      <c r="K43" s="21"/>
      <c r="M43" s="10"/>
      <c r="N43" s="10"/>
      <c r="O43" s="25"/>
      <c r="P43" s="25"/>
      <c r="Q43" s="25"/>
      <c r="R43" s="25"/>
      <c r="S43" s="10"/>
      <c r="T43" s="25"/>
      <c r="U43" s="11"/>
      <c r="V43" s="69"/>
      <c r="W43" s="68"/>
      <c r="X43" s="37"/>
      <c r="Y43" s="72"/>
      <c r="Z43" s="73"/>
      <c r="AA43" s="73"/>
      <c r="AB43" s="73"/>
      <c r="AC43" s="73"/>
      <c r="AD43" s="72"/>
      <c r="AE43" s="73"/>
      <c r="AF43" s="74"/>
      <c r="AG43" s="69"/>
      <c r="AJ43" s="69"/>
      <c r="AK43" s="69"/>
    </row>
    <row r="44" spans="1:37" ht="39" customHeight="1" x14ac:dyDescent="0.3">
      <c r="A44" s="6" t="s">
        <v>38</v>
      </c>
      <c r="B44" s="6"/>
      <c r="C44" s="288">
        <f>Y52/-C19</f>
        <v>0.79257641921397382</v>
      </c>
      <c r="D44" s="287">
        <f>Z52/-D19</f>
        <v>0.64847658026375621</v>
      </c>
      <c r="E44" s="288">
        <f>AA52/-E19</f>
        <v>1.5158597662771285</v>
      </c>
      <c r="F44" s="288">
        <f>AB52/-F19</f>
        <v>0.72787878787878779</v>
      </c>
      <c r="G44" s="288">
        <f>AC52/-G19</f>
        <v>0.75914634146341464</v>
      </c>
      <c r="H44" s="287">
        <f>AVERAGE(C44:G44)</f>
        <v>0.88878757901941208</v>
      </c>
      <c r="I44" s="288">
        <f>H44</f>
        <v>0.88878757901941208</v>
      </c>
      <c r="J44" s="288">
        <f>I44</f>
        <v>0.88878757901941208</v>
      </c>
      <c r="M44" s="247" t="s">
        <v>175</v>
      </c>
      <c r="N44" s="198">
        <v>123.9</v>
      </c>
      <c r="O44" s="159">
        <v>175</v>
      </c>
      <c r="P44" s="159">
        <v>170.7</v>
      </c>
      <c r="Q44" s="159">
        <v>220.6</v>
      </c>
      <c r="R44" s="160">
        <f>R11</f>
        <v>238.5</v>
      </c>
      <c r="S44" s="193">
        <f t="shared" ref="S44:U44" si="85">S11</f>
        <v>238.5</v>
      </c>
      <c r="T44" s="160">
        <f t="shared" si="85"/>
        <v>238.5</v>
      </c>
      <c r="U44" s="161">
        <f t="shared" si="85"/>
        <v>238.5</v>
      </c>
      <c r="V44" s="69"/>
      <c r="W44" s="68"/>
      <c r="X44" s="190" t="s">
        <v>142</v>
      </c>
      <c r="Y44" s="191">
        <v>1071.4000000000001</v>
      </c>
      <c r="Z44" s="160">
        <v>993.4</v>
      </c>
      <c r="AA44" s="160">
        <v>773.3</v>
      </c>
      <c r="AB44" s="160">
        <v>1142.5</v>
      </c>
      <c r="AC44" s="160">
        <f>AC10</f>
        <v>1465.8</v>
      </c>
      <c r="AD44" s="193">
        <f t="shared" ref="AD44:AF44" si="86">AD10</f>
        <v>1465.8</v>
      </c>
      <c r="AE44" s="160">
        <f t="shared" si="86"/>
        <v>1465.8</v>
      </c>
      <c r="AF44" s="161">
        <f t="shared" si="86"/>
        <v>1465.8</v>
      </c>
      <c r="AG44" s="69"/>
      <c r="AJ44" s="69"/>
      <c r="AK44" s="69"/>
    </row>
    <row r="45" spans="1:37" x14ac:dyDescent="0.3">
      <c r="A45" s="6" t="s">
        <v>39</v>
      </c>
      <c r="B45" s="6"/>
      <c r="C45" s="6">
        <v>255.9</v>
      </c>
      <c r="D45" s="38">
        <v>418.1</v>
      </c>
      <c r="E45" s="221">
        <v>640.29999999999995</v>
      </c>
      <c r="F45" s="221">
        <v>532.4</v>
      </c>
      <c r="G45" s="498">
        <v>544.9</v>
      </c>
      <c r="H45" s="59"/>
      <c r="I45" s="221"/>
      <c r="J45" s="221"/>
      <c r="M45" s="42" t="s">
        <v>139</v>
      </c>
      <c r="N45" s="127">
        <v>0.4</v>
      </c>
      <c r="O45" s="126">
        <v>0.4</v>
      </c>
      <c r="P45" s="126">
        <v>0.4</v>
      </c>
      <c r="Q45" s="126">
        <v>0.4</v>
      </c>
      <c r="R45" s="125">
        <f t="shared" ref="R45:U45" si="87">R12</f>
        <v>1.9</v>
      </c>
      <c r="S45" s="186">
        <f t="shared" si="87"/>
        <v>1.9</v>
      </c>
      <c r="T45" s="125">
        <f t="shared" si="87"/>
        <v>1.9</v>
      </c>
      <c r="U45" s="157">
        <f t="shared" si="87"/>
        <v>1.9</v>
      </c>
      <c r="V45" s="69"/>
      <c r="W45" s="68"/>
      <c r="X45" s="70" t="s">
        <v>145</v>
      </c>
      <c r="Y45" s="186">
        <v>209.5</v>
      </c>
      <c r="Z45" s="125">
        <v>439.6</v>
      </c>
      <c r="AA45" s="125">
        <v>75.900000000000006</v>
      </c>
      <c r="AB45" s="125">
        <v>0</v>
      </c>
      <c r="AC45" s="125">
        <f t="shared" ref="AC45:AF46" si="88">AC11</f>
        <v>258.89999999999998</v>
      </c>
      <c r="AD45" s="186">
        <f t="shared" si="88"/>
        <v>258.89999999999998</v>
      </c>
      <c r="AE45" s="125">
        <f t="shared" si="88"/>
        <v>258.89999999999998</v>
      </c>
      <c r="AF45" s="157">
        <f t="shared" si="88"/>
        <v>258.89999999999998</v>
      </c>
      <c r="AG45" s="69"/>
      <c r="AJ45" s="69"/>
      <c r="AK45" s="69"/>
    </row>
    <row r="46" spans="1:37" x14ac:dyDescent="0.3">
      <c r="A46" s="6" t="s">
        <v>40</v>
      </c>
      <c r="B46" s="6"/>
      <c r="C46" s="87">
        <f>C45/C27</f>
        <v>1.6175726927939313</v>
      </c>
      <c r="D46" s="38">
        <f t="shared" ref="D46:J46" si="89">D45/D27</f>
        <v>0.77512050426399715</v>
      </c>
      <c r="E46" s="87">
        <f t="shared" si="89"/>
        <v>1.3841331603977509</v>
      </c>
      <c r="F46" s="87">
        <f t="shared" si="89"/>
        <v>0.93848052176978691</v>
      </c>
      <c r="G46" s="87">
        <f t="shared" si="89"/>
        <v>1.1440268738190236</v>
      </c>
      <c r="H46" s="38">
        <f t="shared" si="89"/>
        <v>0</v>
      </c>
      <c r="I46" s="87">
        <f t="shared" si="89"/>
        <v>0</v>
      </c>
      <c r="J46" s="87">
        <f t="shared" si="89"/>
        <v>0</v>
      </c>
      <c r="M46" s="42" t="s">
        <v>141</v>
      </c>
      <c r="N46" s="127">
        <v>29.2</v>
      </c>
      <c r="O46" s="126">
        <v>14.2</v>
      </c>
      <c r="P46" s="126">
        <v>7.2</v>
      </c>
      <c r="Q46" s="126">
        <v>0.8</v>
      </c>
      <c r="R46" s="125">
        <f>R21</f>
        <v>6.9</v>
      </c>
      <c r="S46" s="186">
        <f t="shared" ref="S46:U46" si="90">S21</f>
        <v>6.9</v>
      </c>
      <c r="T46" s="125">
        <f t="shared" si="90"/>
        <v>6.9</v>
      </c>
      <c r="U46" s="157">
        <f t="shared" si="90"/>
        <v>6.9</v>
      </c>
      <c r="V46" s="69"/>
      <c r="W46" s="26"/>
      <c r="X46" s="70" t="s">
        <v>148</v>
      </c>
      <c r="Y46" s="187">
        <v>12</v>
      </c>
      <c r="Z46" s="130">
        <v>11.5</v>
      </c>
      <c r="AA46" s="130">
        <v>12</v>
      </c>
      <c r="AB46" s="130">
        <v>11</v>
      </c>
      <c r="AC46" s="125">
        <f t="shared" si="88"/>
        <v>10.5</v>
      </c>
      <c r="AD46" s="186">
        <f t="shared" si="88"/>
        <v>10.5</v>
      </c>
      <c r="AE46" s="125">
        <f t="shared" si="88"/>
        <v>10.5</v>
      </c>
      <c r="AF46" s="157">
        <f t="shared" si="88"/>
        <v>10.5</v>
      </c>
      <c r="AG46" s="69"/>
      <c r="AJ46" s="69"/>
      <c r="AK46" s="69"/>
    </row>
    <row r="47" spans="1:37" x14ac:dyDescent="0.3">
      <c r="A47" s="6" t="s">
        <v>41</v>
      </c>
      <c r="B47" s="6"/>
      <c r="C47" s="87">
        <v>210.3</v>
      </c>
      <c r="D47" s="38">
        <v>199.2</v>
      </c>
      <c r="E47" s="221">
        <v>250</v>
      </c>
      <c r="F47" s="221">
        <v>340</v>
      </c>
      <c r="G47" s="221">
        <v>286</v>
      </c>
      <c r="H47" s="59">
        <f>-F102</f>
        <v>329.4907378533743</v>
      </c>
      <c r="I47" s="221">
        <f t="shared" ref="I47:J47" si="91">-G102</f>
        <v>379.59491724182175</v>
      </c>
      <c r="J47" s="221">
        <f t="shared" si="91"/>
        <v>437.31821457132304</v>
      </c>
      <c r="M47" s="42" t="s">
        <v>174</v>
      </c>
      <c r="N47" s="127">
        <v>11.6</v>
      </c>
      <c r="O47" s="126">
        <v>15.9</v>
      </c>
      <c r="P47" s="126">
        <v>12.6</v>
      </c>
      <c r="Q47" s="126">
        <v>11.4</v>
      </c>
      <c r="R47" s="125">
        <f>R22</f>
        <v>11.1</v>
      </c>
      <c r="S47" s="186">
        <f t="shared" ref="S47:U47" si="92">S22</f>
        <v>11.1</v>
      </c>
      <c r="T47" s="125">
        <f t="shared" si="92"/>
        <v>11.1</v>
      </c>
      <c r="U47" s="157">
        <f t="shared" si="92"/>
        <v>11.1</v>
      </c>
      <c r="V47" s="69"/>
      <c r="W47" s="69"/>
      <c r="X47" s="70" t="s">
        <v>143</v>
      </c>
      <c r="Y47" s="186">
        <v>0.2</v>
      </c>
      <c r="Z47" s="132">
        <v>0.1</v>
      </c>
      <c r="AA47" s="132">
        <v>130.30000000000001</v>
      </c>
      <c r="AB47" s="132">
        <v>0.1</v>
      </c>
      <c r="AC47" s="125">
        <f>AC17</f>
        <v>0</v>
      </c>
      <c r="AD47" s="186">
        <f t="shared" ref="AD47:AF47" si="93">AD17</f>
        <v>0</v>
      </c>
      <c r="AE47" s="125">
        <f t="shared" si="93"/>
        <v>0</v>
      </c>
      <c r="AF47" s="157">
        <f t="shared" si="93"/>
        <v>0</v>
      </c>
      <c r="AG47" s="69"/>
      <c r="AJ47" s="69"/>
      <c r="AK47" s="69"/>
    </row>
    <row r="48" spans="1:37" ht="15" thickBot="1" x14ac:dyDescent="0.35">
      <c r="A48" s="6" t="s">
        <v>42</v>
      </c>
      <c r="B48" s="6"/>
      <c r="C48" s="135">
        <f>C47/C4</f>
        <v>6.798344863257258E-2</v>
      </c>
      <c r="D48" s="136">
        <f t="shared" ref="D48:J48" si="94">D47/D4</f>
        <v>5.6868790681740312E-2</v>
      </c>
      <c r="E48" s="135">
        <f t="shared" si="94"/>
        <v>6.8944596122555921E-2</v>
      </c>
      <c r="F48" s="135">
        <f t="shared" si="94"/>
        <v>9.0671502480132268E-2</v>
      </c>
      <c r="G48" s="135">
        <f t="shared" si="94"/>
        <v>7.0197830248883222E-2</v>
      </c>
      <c r="H48" s="136">
        <f t="shared" si="94"/>
        <v>7.549478377123299E-2</v>
      </c>
      <c r="I48" s="135">
        <f t="shared" si="94"/>
        <v>8.029119378597066E-2</v>
      </c>
      <c r="J48" s="135">
        <f t="shared" si="94"/>
        <v>8.4120584481487057E-2</v>
      </c>
      <c r="M48" s="42" t="s">
        <v>151</v>
      </c>
      <c r="N48" s="127">
        <v>60.1</v>
      </c>
      <c r="O48" s="126">
        <v>88</v>
      </c>
      <c r="P48" s="126">
        <v>59.1</v>
      </c>
      <c r="Q48" s="126">
        <v>93.9</v>
      </c>
      <c r="R48" s="125">
        <f>R23</f>
        <v>117.5</v>
      </c>
      <c r="S48" s="186">
        <f t="shared" ref="S48:U48" si="95">S23</f>
        <v>117.5</v>
      </c>
      <c r="T48" s="125">
        <f t="shared" si="95"/>
        <v>117.5</v>
      </c>
      <c r="U48" s="157">
        <f t="shared" si="95"/>
        <v>117.5</v>
      </c>
      <c r="V48" s="69"/>
      <c r="W48" s="26"/>
      <c r="X48" s="70" t="s">
        <v>144</v>
      </c>
      <c r="Y48" s="187">
        <v>98</v>
      </c>
      <c r="Z48" s="131">
        <v>91.4</v>
      </c>
      <c r="AA48" s="131">
        <v>91.8</v>
      </c>
      <c r="AB48" s="131">
        <v>77.3</v>
      </c>
      <c r="AC48" s="125">
        <f>AC19</f>
        <v>34.1</v>
      </c>
      <c r="AD48" s="186">
        <f t="shared" ref="AD48:AF48" si="96">AD19</f>
        <v>34.1</v>
      </c>
      <c r="AE48" s="125">
        <f t="shared" si="96"/>
        <v>34.1</v>
      </c>
      <c r="AF48" s="157">
        <f t="shared" si="96"/>
        <v>34.1</v>
      </c>
      <c r="AG48" s="69"/>
      <c r="AJ48" s="69"/>
      <c r="AK48" s="69"/>
    </row>
    <row r="49" spans="1:43" s="23" customFormat="1" ht="15" thickBot="1" x14ac:dyDescent="0.35">
      <c r="A49" s="6" t="s">
        <v>43</v>
      </c>
      <c r="B49" s="6"/>
      <c r="C49" s="6"/>
      <c r="D49" s="38"/>
      <c r="E49" s="87"/>
      <c r="F49" s="87"/>
      <c r="G49" s="87"/>
      <c r="H49" s="59"/>
      <c r="I49" s="221"/>
      <c r="J49" s="221"/>
      <c r="M49" s="42" t="s">
        <v>147</v>
      </c>
      <c r="N49" s="127">
        <v>1.8</v>
      </c>
      <c r="O49" s="126">
        <v>3.5</v>
      </c>
      <c r="P49" s="126">
        <v>0.5</v>
      </c>
      <c r="Q49" s="129">
        <v>0</v>
      </c>
      <c r="R49" s="173">
        <f>R26</f>
        <v>0</v>
      </c>
      <c r="S49" s="242">
        <f t="shared" ref="S49:U49" si="97">S26</f>
        <v>0</v>
      </c>
      <c r="T49" s="173">
        <f t="shared" si="97"/>
        <v>0</v>
      </c>
      <c r="U49" s="174">
        <f t="shared" si="97"/>
        <v>0</v>
      </c>
      <c r="V49" s="69"/>
      <c r="W49" s="26"/>
      <c r="X49" s="14" t="s">
        <v>8</v>
      </c>
      <c r="Y49" s="185">
        <f>SUM(Y44:Y48)</f>
        <v>1391.1000000000001</v>
      </c>
      <c r="Z49" s="185">
        <f t="shared" ref="Z49:AF49" si="98">SUM(Z44:Z48)</f>
        <v>1536</v>
      </c>
      <c r="AA49" s="185">
        <f t="shared" si="98"/>
        <v>1083.3</v>
      </c>
      <c r="AB49" s="185">
        <f t="shared" si="98"/>
        <v>1230.8999999999999</v>
      </c>
      <c r="AC49" s="185">
        <f t="shared" si="98"/>
        <v>1769.2999999999997</v>
      </c>
      <c r="AD49" s="185">
        <f t="shared" si="98"/>
        <v>1769.2999999999997</v>
      </c>
      <c r="AE49" s="185">
        <f t="shared" si="98"/>
        <v>1769.2999999999997</v>
      </c>
      <c r="AF49" s="188">
        <f t="shared" si="98"/>
        <v>1769.2999999999997</v>
      </c>
      <c r="AG49" s="69"/>
      <c r="AJ49" s="69"/>
      <c r="AK49" s="69"/>
    </row>
    <row r="50" spans="1:43" ht="15" thickBot="1" x14ac:dyDescent="0.35">
      <c r="A50" s="6" t="s">
        <v>44</v>
      </c>
      <c r="B50" s="6"/>
      <c r="C50" s="496">
        <f>N87</f>
        <v>1440.8000000000002</v>
      </c>
      <c r="D50" s="125">
        <f t="shared" ref="D50:J50" si="99">O87</f>
        <v>1681.2000000000003</v>
      </c>
      <c r="E50" s="496">
        <f t="shared" si="99"/>
        <v>1506.5</v>
      </c>
      <c r="F50" s="496">
        <f t="shared" si="99"/>
        <v>1859.1000000000004</v>
      </c>
      <c r="G50" s="496">
        <f t="shared" si="99"/>
        <v>1752</v>
      </c>
      <c r="H50" s="125">
        <f t="shared" si="99"/>
        <v>1784.6214734468322</v>
      </c>
      <c r="I50" s="496">
        <f t="shared" si="99"/>
        <v>1827.7164852408073</v>
      </c>
      <c r="J50" s="496">
        <f t="shared" si="99"/>
        <v>1884.554777940431</v>
      </c>
      <c r="M50" s="76" t="s">
        <v>6</v>
      </c>
      <c r="N50" s="185">
        <f>SUM(N44:N49)</f>
        <v>227</v>
      </c>
      <c r="O50" s="185">
        <f t="shared" ref="O50:U50" si="100">SUM(O44:O49)</f>
        <v>297</v>
      </c>
      <c r="P50" s="185">
        <f t="shared" si="100"/>
        <v>250.49999999999997</v>
      </c>
      <c r="Q50" s="185">
        <f>SUM(Q44:Q49)</f>
        <v>327.10000000000002</v>
      </c>
      <c r="R50" s="185">
        <f t="shared" si="100"/>
        <v>375.90000000000003</v>
      </c>
      <c r="S50" s="185">
        <f t="shared" si="100"/>
        <v>375.90000000000003</v>
      </c>
      <c r="T50" s="185">
        <f t="shared" si="100"/>
        <v>375.90000000000003</v>
      </c>
      <c r="U50" s="188">
        <f t="shared" si="100"/>
        <v>375.90000000000003</v>
      </c>
      <c r="V50" s="69"/>
      <c r="W50" s="69"/>
      <c r="X50" s="9"/>
      <c r="Y50" s="84"/>
      <c r="Z50" s="112"/>
      <c r="AA50" s="112"/>
      <c r="AB50" s="112"/>
      <c r="AC50" s="69"/>
      <c r="AD50" s="70"/>
      <c r="AE50" s="69"/>
      <c r="AF50" s="71"/>
      <c r="AG50" s="69"/>
      <c r="AJ50" s="69"/>
      <c r="AK50" s="69"/>
    </row>
    <row r="51" spans="1:43" ht="15" thickBot="1" x14ac:dyDescent="0.35">
      <c r="A51" s="37" t="s">
        <v>45</v>
      </c>
      <c r="B51" s="37"/>
      <c r="C51" s="290"/>
      <c r="D51" s="497">
        <f>D50-C50</f>
        <v>240.40000000000009</v>
      </c>
      <c r="E51" s="290">
        <f t="shared" ref="E51:J51" si="101">E50-D50</f>
        <v>-174.70000000000027</v>
      </c>
      <c r="F51" s="290">
        <f t="shared" si="101"/>
        <v>352.60000000000036</v>
      </c>
      <c r="G51" s="290">
        <f t="shared" si="101"/>
        <v>-107.10000000000036</v>
      </c>
      <c r="H51" s="497">
        <f t="shared" si="101"/>
        <v>32.621473446832169</v>
      </c>
      <c r="I51" s="290">
        <f t="shared" si="101"/>
        <v>43.095011793975118</v>
      </c>
      <c r="J51" s="290">
        <f t="shared" si="101"/>
        <v>56.838292699623707</v>
      </c>
      <c r="M51" s="124"/>
      <c r="N51" s="70"/>
      <c r="O51" s="69"/>
      <c r="P51" s="69"/>
      <c r="Q51" s="69"/>
      <c r="R51" s="69"/>
      <c r="S51" s="70"/>
      <c r="T51" s="69"/>
      <c r="U51" s="71"/>
      <c r="V51" s="69"/>
      <c r="W51" s="69"/>
      <c r="X51" s="70"/>
      <c r="Y51" s="69"/>
      <c r="Z51" s="69"/>
      <c r="AA51" s="69"/>
      <c r="AB51" s="69"/>
      <c r="AC51" s="69"/>
      <c r="AD51" s="70"/>
      <c r="AE51" s="69"/>
      <c r="AF51" s="71"/>
      <c r="AG51" s="69"/>
      <c r="AJ51" s="69"/>
      <c r="AK51" s="69"/>
    </row>
    <row r="52" spans="1:43" x14ac:dyDescent="0.3">
      <c r="M52" s="105" t="s">
        <v>136</v>
      </c>
      <c r="N52" s="160">
        <v>277.7</v>
      </c>
      <c r="O52" s="159">
        <v>248.2</v>
      </c>
      <c r="P52" s="159">
        <v>306.89999999999998</v>
      </c>
      <c r="Q52" s="159">
        <v>285.5</v>
      </c>
      <c r="R52" s="160">
        <f>R17</f>
        <v>320.7</v>
      </c>
      <c r="S52" s="193">
        <f t="shared" ref="S52:U52" si="102">S17</f>
        <v>347.72907529707277</v>
      </c>
      <c r="T52" s="160">
        <f t="shared" si="102"/>
        <v>376.67536156348069</v>
      </c>
      <c r="U52" s="161">
        <f t="shared" si="102"/>
        <v>414.19993378960646</v>
      </c>
      <c r="V52" s="69"/>
      <c r="W52" s="69"/>
      <c r="X52" s="10" t="s">
        <v>149</v>
      </c>
      <c r="Y52" s="193">
        <v>72.599999999999994</v>
      </c>
      <c r="Z52" s="170">
        <v>142.6</v>
      </c>
      <c r="AA52" s="170">
        <v>90.8</v>
      </c>
      <c r="AB52" s="170">
        <v>120.1</v>
      </c>
      <c r="AC52" s="160">
        <f>AC16</f>
        <v>99.6</v>
      </c>
      <c r="AD52" s="193">
        <f t="shared" ref="AD52:AF52" si="103">AD16</f>
        <v>127.20958090499838</v>
      </c>
      <c r="AE52" s="160">
        <f t="shared" si="103"/>
        <v>133.13942237036449</v>
      </c>
      <c r="AF52" s="161">
        <f t="shared" si="103"/>
        <v>139.85458969232135</v>
      </c>
      <c r="AG52" s="69"/>
      <c r="AJ52" s="69"/>
      <c r="AK52" s="69"/>
    </row>
    <row r="53" spans="1:43" x14ac:dyDescent="0.3">
      <c r="M53" s="42" t="s">
        <v>146</v>
      </c>
      <c r="N53" s="125">
        <v>1140.2</v>
      </c>
      <c r="O53" s="126">
        <v>1573.8</v>
      </c>
      <c r="P53" s="126">
        <v>1200.5</v>
      </c>
      <c r="Q53" s="126">
        <v>1559.3</v>
      </c>
      <c r="R53" s="125">
        <f>R18</f>
        <v>1522.4</v>
      </c>
      <c r="S53" s="186">
        <f t="shared" ref="S53:U53" si="104">S18</f>
        <v>1522.4</v>
      </c>
      <c r="T53" s="125">
        <f t="shared" si="104"/>
        <v>1522.4</v>
      </c>
      <c r="U53" s="157">
        <f t="shared" si="104"/>
        <v>1522.4</v>
      </c>
      <c r="V53" s="69"/>
      <c r="W53" s="69"/>
      <c r="X53" s="70" t="s">
        <v>92</v>
      </c>
      <c r="Y53" s="186">
        <v>248</v>
      </c>
      <c r="Z53" s="125">
        <v>275.5</v>
      </c>
      <c r="AA53" s="125">
        <v>280.89999999999998</v>
      </c>
      <c r="AB53" s="125">
        <v>280.2</v>
      </c>
      <c r="AC53" s="125">
        <f>AC18</f>
        <v>296.8</v>
      </c>
      <c r="AD53" s="186">
        <f t="shared" ref="AD53:AF53" si="105">AD18</f>
        <v>335.21623782957107</v>
      </c>
      <c r="AE53" s="125">
        <f t="shared" si="105"/>
        <v>363.12090807629494</v>
      </c>
      <c r="AF53" s="157">
        <f t="shared" si="105"/>
        <v>399.29517943125575</v>
      </c>
      <c r="AG53" s="69"/>
      <c r="AJ53" s="69"/>
      <c r="AK53" s="69"/>
    </row>
    <row r="54" spans="1:43" s="23" customFormat="1" x14ac:dyDescent="0.3">
      <c r="M54" s="42" t="s">
        <v>137</v>
      </c>
      <c r="N54" s="125">
        <v>409.2</v>
      </c>
      <c r="O54" s="126">
        <v>498</v>
      </c>
      <c r="P54" s="126">
        <v>477.6</v>
      </c>
      <c r="Q54" s="126">
        <v>493.3</v>
      </c>
      <c r="R54" s="125">
        <f>R19</f>
        <v>504.8</v>
      </c>
      <c r="S54" s="186">
        <f t="shared" ref="S54:U54" si="106">S19</f>
        <v>576.4182168843289</v>
      </c>
      <c r="T54" s="125">
        <f t="shared" si="106"/>
        <v>624.40145412398647</v>
      </c>
      <c r="U54" s="157">
        <f t="shared" si="106"/>
        <v>686.60461327440191</v>
      </c>
      <c r="V54" s="69"/>
      <c r="W54" s="69"/>
      <c r="X54" s="70" t="s">
        <v>3</v>
      </c>
      <c r="Y54" s="187">
        <v>45.9</v>
      </c>
      <c r="Z54" s="130">
        <v>153.69999999999999</v>
      </c>
      <c r="AA54" s="130">
        <v>9.4</v>
      </c>
      <c r="AB54" s="130">
        <v>13</v>
      </c>
      <c r="AC54" s="125">
        <f>AC20</f>
        <v>18.7</v>
      </c>
      <c r="AD54" s="186">
        <f t="shared" ref="AD54:AF54" si="107">AD20</f>
        <v>18.7</v>
      </c>
      <c r="AE54" s="125">
        <f t="shared" si="107"/>
        <v>18.7</v>
      </c>
      <c r="AF54" s="157">
        <f t="shared" si="107"/>
        <v>18.7</v>
      </c>
      <c r="AG54" s="69"/>
      <c r="AJ54" s="69"/>
      <c r="AK54" s="69"/>
    </row>
    <row r="55" spans="1:43" ht="15" thickBot="1" x14ac:dyDescent="0.35">
      <c r="M55" s="42" t="s">
        <v>138</v>
      </c>
      <c r="N55" s="127">
        <v>131.4</v>
      </c>
      <c r="O55" s="126">
        <v>112.8</v>
      </c>
      <c r="P55" s="126">
        <v>99.1</v>
      </c>
      <c r="Q55" s="126">
        <v>142.80000000000001</v>
      </c>
      <c r="R55" s="125">
        <f>R20</f>
        <v>146.19999999999999</v>
      </c>
      <c r="S55" s="186">
        <f t="shared" ref="S55:U55" si="108">S20</f>
        <v>146.19999999999999</v>
      </c>
      <c r="T55" s="125">
        <f t="shared" si="108"/>
        <v>146.19999999999999</v>
      </c>
      <c r="U55" s="157">
        <f t="shared" si="108"/>
        <v>146.19999999999999</v>
      </c>
      <c r="V55" s="69"/>
      <c r="W55" s="69"/>
      <c r="X55" s="70" t="s">
        <v>150</v>
      </c>
      <c r="Y55" s="187">
        <v>151.19999999999999</v>
      </c>
      <c r="Z55" s="130">
        <v>179.8</v>
      </c>
      <c r="AA55" s="130">
        <v>196.5</v>
      </c>
      <c r="AB55" s="130">
        <v>208.5</v>
      </c>
      <c r="AC55" s="125">
        <f>AC21</f>
        <v>327</v>
      </c>
      <c r="AD55" s="186">
        <f t="shared" ref="AD55:AF55" si="109">AD21</f>
        <v>327</v>
      </c>
      <c r="AE55" s="125">
        <f t="shared" si="109"/>
        <v>327</v>
      </c>
      <c r="AF55" s="157">
        <f t="shared" si="109"/>
        <v>327</v>
      </c>
      <c r="AG55" s="69"/>
      <c r="AJ55" s="69"/>
      <c r="AK55" s="69"/>
      <c r="AQ55" s="23"/>
    </row>
    <row r="56" spans="1:43" ht="15" thickBot="1" x14ac:dyDescent="0.35">
      <c r="A56" s="23"/>
      <c r="B56" s="588" t="s">
        <v>47</v>
      </c>
      <c r="C56" s="589"/>
      <c r="D56" s="589"/>
      <c r="E56" s="590"/>
      <c r="F56" s="588" t="s">
        <v>48</v>
      </c>
      <c r="G56" s="589"/>
      <c r="H56" s="590"/>
      <c r="M56" s="76" t="s">
        <v>7</v>
      </c>
      <c r="N56" s="185">
        <f>SUM(N52:N55)</f>
        <v>1958.5000000000002</v>
      </c>
      <c r="O56" s="185">
        <f t="shared" ref="O56:U56" si="110">SUM(O52:O55)</f>
        <v>2432.8000000000002</v>
      </c>
      <c r="P56" s="185">
        <f t="shared" si="110"/>
        <v>2084.1</v>
      </c>
      <c r="Q56" s="185">
        <f t="shared" si="110"/>
        <v>2480.9</v>
      </c>
      <c r="R56" s="185">
        <f t="shared" si="110"/>
        <v>2494.1</v>
      </c>
      <c r="S56" s="185">
        <f t="shared" si="110"/>
        <v>2592.7472921814015</v>
      </c>
      <c r="T56" s="185">
        <f t="shared" si="110"/>
        <v>2669.6768156874668</v>
      </c>
      <c r="U56" s="188">
        <f t="shared" si="110"/>
        <v>2769.4045470640081</v>
      </c>
      <c r="V56" s="69"/>
      <c r="W56" s="69"/>
      <c r="X56" s="14" t="s">
        <v>9</v>
      </c>
      <c r="Y56" s="188">
        <f>SUM(Y52:Y55)</f>
        <v>517.70000000000005</v>
      </c>
      <c r="Z56" s="188">
        <f t="shared" ref="Z56:AF56" si="111">SUM(Z52:Z55)</f>
        <v>751.59999999999991</v>
      </c>
      <c r="AA56" s="188">
        <f t="shared" si="111"/>
        <v>577.59999999999991</v>
      </c>
      <c r="AB56" s="188">
        <f t="shared" si="111"/>
        <v>621.79999999999995</v>
      </c>
      <c r="AC56" s="185">
        <f t="shared" si="111"/>
        <v>742.09999999999991</v>
      </c>
      <c r="AD56" s="188">
        <f t="shared" si="111"/>
        <v>808.12581873456952</v>
      </c>
      <c r="AE56" s="188">
        <f t="shared" si="111"/>
        <v>841.96033044665944</v>
      </c>
      <c r="AF56" s="188">
        <f t="shared" si="111"/>
        <v>884.84976912357718</v>
      </c>
      <c r="AG56" s="69"/>
      <c r="AJ56" s="69"/>
      <c r="AK56" s="69"/>
      <c r="AQ56" s="23"/>
    </row>
    <row r="57" spans="1:43" ht="15" thickBot="1" x14ac:dyDescent="0.35">
      <c r="A57" s="23"/>
      <c r="B57" s="116">
        <v>2016</v>
      </c>
      <c r="C57" s="117">
        <v>2017</v>
      </c>
      <c r="D57" s="117">
        <v>2018</v>
      </c>
      <c r="E57" s="118">
        <v>2019</v>
      </c>
      <c r="F57" s="116">
        <v>2020</v>
      </c>
      <c r="G57" s="117">
        <v>2021</v>
      </c>
      <c r="H57" s="118">
        <v>2022</v>
      </c>
      <c r="M57" s="70"/>
      <c r="N57" s="70"/>
      <c r="O57" s="69"/>
      <c r="P57" s="69"/>
      <c r="Q57" s="69"/>
      <c r="R57" s="69"/>
      <c r="S57" s="70"/>
      <c r="T57" s="69"/>
      <c r="U57" s="71"/>
      <c r="V57" s="69"/>
      <c r="W57" s="69"/>
      <c r="X57" s="70"/>
      <c r="Y57" s="70"/>
      <c r="Z57" s="69"/>
      <c r="AA57" s="69"/>
      <c r="AB57" s="69"/>
      <c r="AC57" s="69"/>
      <c r="AD57" s="70"/>
      <c r="AE57" s="69"/>
      <c r="AF57" s="71"/>
      <c r="AG57" s="69"/>
      <c r="AJ57" s="69"/>
      <c r="AK57" s="69"/>
      <c r="AQ57" s="23"/>
    </row>
    <row r="58" spans="1:43" ht="15" thickBot="1" x14ac:dyDescent="0.35">
      <c r="A58" s="299" t="s">
        <v>210</v>
      </c>
      <c r="B58" s="124"/>
      <c r="C58" s="110"/>
      <c r="D58" s="69"/>
      <c r="E58" s="71"/>
      <c r="F58" s="448"/>
      <c r="G58" s="444"/>
      <c r="H58" s="418"/>
      <c r="M58" s="14" t="s">
        <v>94</v>
      </c>
      <c r="N58" s="189">
        <f>N42+N50+N56</f>
        <v>4196</v>
      </c>
      <c r="O58" s="189">
        <f t="shared" ref="O58:U58" si="112">O42+O50+O56</f>
        <v>4810.2000000000007</v>
      </c>
      <c r="P58" s="189">
        <f t="shared" si="112"/>
        <v>4330.3</v>
      </c>
      <c r="Q58" s="189">
        <f t="shared" si="112"/>
        <v>5145.1000000000004</v>
      </c>
      <c r="R58" s="189">
        <f t="shared" si="112"/>
        <v>5840</v>
      </c>
      <c r="S58" s="189">
        <f t="shared" si="112"/>
        <v>6101.5556056424666</v>
      </c>
      <c r="T58" s="189">
        <f t="shared" si="112"/>
        <v>6360.8845696621283</v>
      </c>
      <c r="U58" s="200">
        <f t="shared" si="112"/>
        <v>6664.8348799411551</v>
      </c>
      <c r="V58" s="69"/>
      <c r="W58" s="69"/>
      <c r="X58" s="14" t="s">
        <v>156</v>
      </c>
      <c r="Y58" s="189">
        <f>Y38+Y41+Y49+Y56</f>
        <v>4196.1000000000004</v>
      </c>
      <c r="Z58" s="200">
        <f t="shared" ref="Z58:AF58" si="113">Z38+Z41+Z49+Z56</f>
        <v>4810.3999999999996</v>
      </c>
      <c r="AA58" s="200">
        <f t="shared" si="113"/>
        <v>4330.1999999999989</v>
      </c>
      <c r="AB58" s="200">
        <f t="shared" si="113"/>
        <v>5145.2</v>
      </c>
      <c r="AC58" s="189">
        <f t="shared" si="113"/>
        <v>5840</v>
      </c>
      <c r="AD58" s="200">
        <f t="shared" si="113"/>
        <v>6101.9556056424663</v>
      </c>
      <c r="AE58" s="200">
        <f t="shared" si="113"/>
        <v>6361.284569662128</v>
      </c>
      <c r="AF58" s="200">
        <f t="shared" si="113"/>
        <v>6665.2348799411548</v>
      </c>
      <c r="AG58" s="69"/>
      <c r="AJ58" s="69"/>
      <c r="AK58" s="69"/>
      <c r="AQ58" s="23"/>
    </row>
    <row r="59" spans="1:43" x14ac:dyDescent="0.3">
      <c r="A59" s="70" t="s">
        <v>211</v>
      </c>
      <c r="B59" s="420">
        <v>184.8</v>
      </c>
      <c r="C59" s="138">
        <v>282.60000000000002</v>
      </c>
      <c r="D59" s="110">
        <v>292.39999999999998</v>
      </c>
      <c r="E59" s="103">
        <v>818.7</v>
      </c>
      <c r="F59" s="420">
        <f>E59*(1+F95)</f>
        <v>904.36173179523053</v>
      </c>
      <c r="G59" s="138">
        <f t="shared" ref="G59" si="114">F59*(1+G95)</f>
        <v>946.51831826252328</v>
      </c>
      <c r="H59" s="419">
        <f>G59*(1+H95)</f>
        <v>994.25796417107347</v>
      </c>
      <c r="V59" s="69"/>
      <c r="W59" s="69"/>
      <c r="AG59" s="69"/>
      <c r="AJ59" s="69"/>
      <c r="AK59" s="69"/>
      <c r="AQ59" s="23"/>
    </row>
    <row r="60" spans="1:43" x14ac:dyDescent="0.3">
      <c r="A60" s="70" t="s">
        <v>163</v>
      </c>
      <c r="B60" s="430">
        <v>47.8</v>
      </c>
      <c r="C60" s="423">
        <v>46.7</v>
      </c>
      <c r="D60" s="138">
        <v>58</v>
      </c>
      <c r="E60" s="419">
        <v>70.3</v>
      </c>
      <c r="F60" s="430">
        <f>E60</f>
        <v>70.3</v>
      </c>
      <c r="G60" s="423">
        <f>F60</f>
        <v>70.3</v>
      </c>
      <c r="H60" s="431">
        <f>G60</f>
        <v>70.3</v>
      </c>
      <c r="V60" s="69"/>
      <c r="W60" s="69"/>
      <c r="AG60" s="69"/>
      <c r="AJ60" s="69"/>
      <c r="AK60" s="69"/>
      <c r="AQ60" s="23"/>
    </row>
    <row r="61" spans="1:43" x14ac:dyDescent="0.3">
      <c r="A61" s="443" t="s">
        <v>212</v>
      </c>
      <c r="B61" s="436">
        <v>-10.1</v>
      </c>
      <c r="C61" s="437">
        <v>57</v>
      </c>
      <c r="D61" s="423">
        <v>-11.7</v>
      </c>
      <c r="E61" s="431">
        <v>-22.1</v>
      </c>
      <c r="F61" s="449">
        <f>AVERAGE(B61:E61)</f>
        <v>3.2750000000000004</v>
      </c>
      <c r="G61" s="424">
        <f>F61</f>
        <v>3.2750000000000004</v>
      </c>
      <c r="H61" s="432">
        <f>G61</f>
        <v>3.2750000000000004</v>
      </c>
      <c r="V61" s="69"/>
      <c r="W61" s="69"/>
      <c r="AG61" s="69"/>
      <c r="AJ61" s="69"/>
      <c r="AK61" s="69"/>
      <c r="AQ61" s="23"/>
    </row>
    <row r="62" spans="1:43" x14ac:dyDescent="0.3">
      <c r="A62" s="70" t="s">
        <v>213</v>
      </c>
      <c r="B62" s="430">
        <v>145.5</v>
      </c>
      <c r="C62" s="423">
        <v>-87.2</v>
      </c>
      <c r="D62" s="437">
        <v>68.3</v>
      </c>
      <c r="E62" s="442">
        <v>-476.1</v>
      </c>
      <c r="F62" s="430">
        <f>E62</f>
        <v>-476.1</v>
      </c>
      <c r="G62" s="423">
        <f>F62</f>
        <v>-476.1</v>
      </c>
      <c r="H62" s="431">
        <f>G62</f>
        <v>-476.1</v>
      </c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AG62" s="69"/>
      <c r="AJ62" s="69"/>
      <c r="AK62" s="69"/>
      <c r="AQ62" s="23"/>
    </row>
    <row r="63" spans="1:43" x14ac:dyDescent="0.3">
      <c r="A63" s="70" t="s">
        <v>228</v>
      </c>
      <c r="B63" s="445">
        <v>-383.1</v>
      </c>
      <c r="C63" s="421">
        <v>-316</v>
      </c>
      <c r="D63" s="447">
        <v>-426.8</v>
      </c>
      <c r="E63" s="422">
        <v>0</v>
      </c>
      <c r="F63" s="450">
        <v>0</v>
      </c>
      <c r="G63" s="421">
        <v>0</v>
      </c>
      <c r="H63" s="422"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AG63" s="69"/>
      <c r="AJ63" s="69"/>
      <c r="AK63" s="69"/>
      <c r="AQ63" s="23"/>
    </row>
    <row r="64" spans="1:43" x14ac:dyDescent="0.3">
      <c r="A64" s="124" t="s">
        <v>229</v>
      </c>
      <c r="B64" s="124">
        <v>3.9</v>
      </c>
      <c r="C64" s="110">
        <v>4.0999999999999996</v>
      </c>
      <c r="D64" s="110">
        <v>3.4</v>
      </c>
      <c r="E64" s="103">
        <v>61.9</v>
      </c>
      <c r="F64" s="124">
        <f>AVERAGE(B64:E64)</f>
        <v>18.324999999999999</v>
      </c>
      <c r="G64" s="110">
        <f>F64</f>
        <v>18.324999999999999</v>
      </c>
      <c r="H64" s="103">
        <f>G64</f>
        <v>18.324999999999999</v>
      </c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AG64" s="69"/>
      <c r="AJ64" s="69"/>
      <c r="AK64" s="69"/>
      <c r="AQ64" s="23"/>
    </row>
    <row r="65" spans="1:52" x14ac:dyDescent="0.3">
      <c r="A65" s="443" t="s">
        <v>214</v>
      </c>
      <c r="B65" s="436">
        <v>-57.7</v>
      </c>
      <c r="C65" s="437">
        <v>-100.9</v>
      </c>
      <c r="D65" s="437">
        <v>-59.6</v>
      </c>
      <c r="E65" s="442">
        <v>-103.1</v>
      </c>
      <c r="F65" s="449">
        <f>E65*(1+F96)</f>
        <v>-112.47258464672372</v>
      </c>
      <c r="G65" s="424">
        <f t="shared" ref="G65:H65" si="115">F65*(1+G96)</f>
        <v>-117.71546487170555</v>
      </c>
      <c r="H65" s="432">
        <f t="shared" si="115"/>
        <v>-123.65269239547008</v>
      </c>
      <c r="I65" s="2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J65" s="69"/>
      <c r="AK65" s="69"/>
      <c r="AQ65" s="23"/>
    </row>
    <row r="66" spans="1:52" x14ac:dyDescent="0.3">
      <c r="A66" s="70" t="s">
        <v>230</v>
      </c>
      <c r="B66" s="187">
        <v>-1.1000000000000001</v>
      </c>
      <c r="C66" s="127">
        <v>0.2</v>
      </c>
      <c r="D66" s="127">
        <v>0.9</v>
      </c>
      <c r="E66" s="297">
        <v>-33</v>
      </c>
      <c r="F66" s="187">
        <f>AVERAGE(B66:E66)</f>
        <v>-8.25</v>
      </c>
      <c r="G66" s="127">
        <f t="shared" ref="G66:H69" si="116">F66</f>
        <v>-8.25</v>
      </c>
      <c r="H66" s="297">
        <f t="shared" si="116"/>
        <v>-8.25</v>
      </c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J66" s="69"/>
      <c r="AK66" s="69"/>
      <c r="AQ66" s="23"/>
    </row>
    <row r="67" spans="1:52" ht="15" thickBot="1" x14ac:dyDescent="0.35">
      <c r="A67" s="443" t="s">
        <v>231</v>
      </c>
      <c r="B67" s="436">
        <v>-5.0999999999999996</v>
      </c>
      <c r="C67" s="437">
        <v>2.7</v>
      </c>
      <c r="D67" s="437">
        <v>1.5</v>
      </c>
      <c r="E67" s="442">
        <v>0.8</v>
      </c>
      <c r="F67" s="449">
        <f>E67</f>
        <v>0.8</v>
      </c>
      <c r="G67" s="424">
        <f t="shared" si="116"/>
        <v>0.8</v>
      </c>
      <c r="H67" s="432">
        <f t="shared" si="116"/>
        <v>0.8</v>
      </c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J67" s="69"/>
      <c r="AK67" s="69"/>
      <c r="AQ67" s="23"/>
    </row>
    <row r="68" spans="1:52" ht="15" thickBot="1" x14ac:dyDescent="0.35">
      <c r="A68" s="124" t="s">
        <v>232</v>
      </c>
      <c r="B68" s="124">
        <v>-1.1000000000000001</v>
      </c>
      <c r="C68" s="110">
        <v>-20</v>
      </c>
      <c r="D68" s="110">
        <v>0</v>
      </c>
      <c r="E68" s="103">
        <v>0.8</v>
      </c>
      <c r="F68" s="124">
        <f>E68</f>
        <v>0.8</v>
      </c>
      <c r="G68" s="110">
        <f t="shared" si="116"/>
        <v>0.8</v>
      </c>
      <c r="H68" s="103">
        <f t="shared" si="116"/>
        <v>0.8</v>
      </c>
      <c r="M68" s="177" t="s">
        <v>100</v>
      </c>
      <c r="N68" s="24"/>
      <c r="O68" s="24"/>
      <c r="P68" s="24"/>
      <c r="Q68" s="24"/>
      <c r="R68" s="24"/>
      <c r="S68" s="69"/>
      <c r="T68" s="69"/>
      <c r="U68" s="69"/>
      <c r="V68" s="69"/>
      <c r="W68" s="69"/>
      <c r="X68" s="24"/>
      <c r="Y68" s="24"/>
      <c r="Z68" s="24"/>
      <c r="AA68" s="24"/>
      <c r="AB68" s="24"/>
      <c r="AC68" s="69"/>
      <c r="AD68" s="69"/>
      <c r="AE68" s="69"/>
      <c r="AF68" s="69"/>
      <c r="AG68" s="69"/>
      <c r="AJ68" s="69"/>
      <c r="AK68" s="69"/>
      <c r="AQ68" s="23"/>
    </row>
    <row r="69" spans="1:52" ht="15" thickBot="1" x14ac:dyDescent="0.35">
      <c r="A69" s="440" t="s">
        <v>215</v>
      </c>
      <c r="B69" s="420">
        <v>0.5</v>
      </c>
      <c r="C69" s="425">
        <v>0.1</v>
      </c>
      <c r="D69" s="138">
        <v>8.4</v>
      </c>
      <c r="E69" s="419">
        <v>6.2</v>
      </c>
      <c r="F69" s="433">
        <f>AVERAGE(B69:E69)</f>
        <v>3.8</v>
      </c>
      <c r="G69" s="425">
        <f t="shared" si="116"/>
        <v>3.8</v>
      </c>
      <c r="H69" s="434">
        <f t="shared" si="116"/>
        <v>3.8</v>
      </c>
      <c r="M69" s="8" t="s">
        <v>102</v>
      </c>
      <c r="N69" s="53">
        <v>2015</v>
      </c>
      <c r="O69" s="81">
        <v>2016</v>
      </c>
      <c r="P69" s="81">
        <v>2017</v>
      </c>
      <c r="Q69" s="81">
        <v>2018</v>
      </c>
      <c r="R69" s="81">
        <v>2019</v>
      </c>
      <c r="S69" s="52">
        <v>2020</v>
      </c>
      <c r="T69" s="81">
        <v>2021</v>
      </c>
      <c r="U69" s="82">
        <v>2022</v>
      </c>
      <c r="V69" s="113"/>
      <c r="W69" s="113"/>
      <c r="X69" s="8" t="s">
        <v>103</v>
      </c>
      <c r="Y69" s="14">
        <v>2015</v>
      </c>
      <c r="Z69" s="81">
        <v>2016</v>
      </c>
      <c r="AA69" s="81">
        <v>2017</v>
      </c>
      <c r="AB69" s="81">
        <v>2018</v>
      </c>
      <c r="AC69" s="81">
        <v>2019</v>
      </c>
      <c r="AD69" s="52">
        <v>2020</v>
      </c>
      <c r="AE69" s="81">
        <v>2021</v>
      </c>
      <c r="AF69" s="82">
        <v>2022</v>
      </c>
      <c r="AG69" s="113"/>
      <c r="AJ69" s="113"/>
      <c r="AK69" s="113"/>
      <c r="AQ69" s="23"/>
    </row>
    <row r="70" spans="1:52" ht="15" thickBot="1" x14ac:dyDescent="0.35">
      <c r="A70" s="255" t="s">
        <v>210</v>
      </c>
      <c r="B70" s="446">
        <f>SUM(B59:B69)</f>
        <v>-75.7</v>
      </c>
      <c r="C70" s="428">
        <f>SUM(C59:C69)</f>
        <v>-130.69999999999999</v>
      </c>
      <c r="D70" s="258">
        <f>SUM(D59:D69)</f>
        <v>-65.2</v>
      </c>
      <c r="E70" s="258">
        <f>SUM(E59:E69)</f>
        <v>324.39999999999992</v>
      </c>
      <c r="F70" s="451">
        <f>SUM(F59:F69)</f>
        <v>404.83914714850681</v>
      </c>
      <c r="G70" s="428">
        <f t="shared" ref="G70:H70" si="117">SUM(G59:G69)</f>
        <v>441.75285339081773</v>
      </c>
      <c r="H70" s="429">
        <f t="shared" si="117"/>
        <v>483.55527177560361</v>
      </c>
      <c r="M70" s="6" t="s">
        <v>108</v>
      </c>
      <c r="N70" s="125">
        <v>746.6</v>
      </c>
      <c r="O70" s="125">
        <v>764.3</v>
      </c>
      <c r="P70" s="126">
        <v>615.20000000000005</v>
      </c>
      <c r="Q70" s="126">
        <v>781.4</v>
      </c>
      <c r="R70" s="125">
        <f>R36</f>
        <v>858</v>
      </c>
      <c r="S70" s="186">
        <f t="shared" ref="S70:U70" si="118">S36</f>
        <v>858</v>
      </c>
      <c r="T70" s="125">
        <f t="shared" si="118"/>
        <v>858</v>
      </c>
      <c r="U70" s="157">
        <f t="shared" si="118"/>
        <v>858</v>
      </c>
      <c r="V70" s="69"/>
      <c r="W70" s="69"/>
      <c r="X70" s="6" t="s">
        <v>106</v>
      </c>
      <c r="Y70" s="186">
        <v>1894.6</v>
      </c>
      <c r="Z70" s="130">
        <v>2068.4</v>
      </c>
      <c r="AA70" s="130">
        <v>2314.1999999999998</v>
      </c>
      <c r="AB70" s="130">
        <v>2877.2</v>
      </c>
      <c r="AC70" s="125">
        <f>AC36</f>
        <v>2892.2</v>
      </c>
      <c r="AD70" s="186">
        <f t="shared" ref="AD70:AF70" si="119">AD36</f>
        <v>3088.1297869078971</v>
      </c>
      <c r="AE70" s="125">
        <f t="shared" si="119"/>
        <v>3313.6242392154691</v>
      </c>
      <c r="AF70" s="157">
        <f t="shared" si="119"/>
        <v>3574.6851108175779</v>
      </c>
      <c r="AG70" s="69"/>
      <c r="AJ70" s="69"/>
      <c r="AK70" s="69"/>
      <c r="AQ70" s="23"/>
    </row>
    <row r="71" spans="1:52" ht="15" thickBot="1" x14ac:dyDescent="0.35">
      <c r="A71" s="464" t="s">
        <v>216</v>
      </c>
      <c r="B71" s="433"/>
      <c r="C71" s="425"/>
      <c r="D71" s="425"/>
      <c r="E71" s="434"/>
      <c r="F71" s="433"/>
      <c r="G71" s="425"/>
      <c r="H71" s="434"/>
      <c r="M71" s="6" t="s">
        <v>109</v>
      </c>
      <c r="N71" s="125">
        <v>259</v>
      </c>
      <c r="O71" s="125">
        <v>268</v>
      </c>
      <c r="P71" s="126">
        <v>255.7</v>
      </c>
      <c r="Q71" s="126">
        <v>289.3</v>
      </c>
      <c r="R71" s="125">
        <f t="shared" ref="R71:U75" si="120">R37</f>
        <v>317.89999999999998</v>
      </c>
      <c r="S71" s="186">
        <f t="shared" si="120"/>
        <v>317.89999999999998</v>
      </c>
      <c r="T71" s="125">
        <f t="shared" si="120"/>
        <v>317.89999999999998</v>
      </c>
      <c r="U71" s="157">
        <f t="shared" si="120"/>
        <v>317.89999999999998</v>
      </c>
      <c r="V71" s="69"/>
      <c r="W71" s="69"/>
      <c r="X71" s="6" t="s">
        <v>107</v>
      </c>
      <c r="Y71" s="186">
        <v>0.9</v>
      </c>
      <c r="Z71" s="130">
        <v>0.9</v>
      </c>
      <c r="AA71" s="130">
        <v>1.2</v>
      </c>
      <c r="AB71" s="130">
        <v>1.7</v>
      </c>
      <c r="AC71" s="125">
        <f t="shared" ref="AC71:AF71" si="121">AC37</f>
        <v>0.4</v>
      </c>
      <c r="AD71" s="186">
        <f t="shared" si="121"/>
        <v>0.4</v>
      </c>
      <c r="AE71" s="125">
        <f t="shared" si="121"/>
        <v>0.4</v>
      </c>
      <c r="AF71" s="157">
        <f t="shared" si="121"/>
        <v>0.4</v>
      </c>
      <c r="AG71" s="69"/>
      <c r="AJ71" s="69"/>
      <c r="AK71" s="69"/>
      <c r="AQ71" s="23"/>
    </row>
    <row r="72" spans="1:52" ht="15" thickBot="1" x14ac:dyDescent="0.35">
      <c r="A72" s="440" t="s">
        <v>240</v>
      </c>
      <c r="B72" s="70"/>
      <c r="C72" s="69"/>
      <c r="D72" s="69">
        <v>0</v>
      </c>
      <c r="E72" s="71">
        <v>1</v>
      </c>
      <c r="F72" s="70">
        <v>0</v>
      </c>
      <c r="G72" s="110">
        <v>0</v>
      </c>
      <c r="H72" s="71">
        <v>0</v>
      </c>
      <c r="M72" s="6" t="s">
        <v>110</v>
      </c>
      <c r="N72" s="127">
        <v>11.5</v>
      </c>
      <c r="O72" s="125">
        <v>2.6</v>
      </c>
      <c r="P72" s="126">
        <v>13.1</v>
      </c>
      <c r="Q72" s="126">
        <v>22.9</v>
      </c>
      <c r="R72" s="125">
        <f t="shared" si="120"/>
        <v>19.899999999999999</v>
      </c>
      <c r="S72" s="186">
        <f t="shared" si="120"/>
        <v>19.899999999999999</v>
      </c>
      <c r="T72" s="125">
        <f t="shared" si="120"/>
        <v>19.899999999999999</v>
      </c>
      <c r="U72" s="157">
        <f t="shared" si="120"/>
        <v>19.899999999999999</v>
      </c>
      <c r="V72" s="69"/>
      <c r="W72" s="69"/>
      <c r="X72" s="8" t="s">
        <v>2</v>
      </c>
      <c r="Y72" s="185">
        <f>SUM(Y70:Y71)</f>
        <v>1895.5</v>
      </c>
      <c r="Z72" s="185">
        <f t="shared" ref="Z72" si="122">SUM(Z70:Z71)</f>
        <v>2069.3000000000002</v>
      </c>
      <c r="AA72" s="185">
        <f t="shared" ref="AA72" si="123">SUM(AA70:AA71)</f>
        <v>2315.3999999999996</v>
      </c>
      <c r="AB72" s="185">
        <f t="shared" ref="AB72" si="124">SUM(AB70:AB71)</f>
        <v>2878.8999999999996</v>
      </c>
      <c r="AC72" s="185">
        <f t="shared" ref="AC72" si="125">SUM(AC70:AC71)</f>
        <v>2892.6</v>
      </c>
      <c r="AD72" s="185">
        <f t="shared" ref="AD72" si="126">SUM(AD70:AD71)</f>
        <v>3088.5297869078972</v>
      </c>
      <c r="AE72" s="185">
        <f t="shared" ref="AE72" si="127">SUM(AE70:AE71)</f>
        <v>3314.0242392154692</v>
      </c>
      <c r="AF72" s="188">
        <f t="shared" ref="AF72" si="128">SUM(AF70:AF71)</f>
        <v>3575.085110817578</v>
      </c>
      <c r="AG72" s="69"/>
      <c r="AJ72" s="69"/>
      <c r="AK72" s="69"/>
      <c r="AQ72" s="23"/>
    </row>
    <row r="73" spans="1:52" ht="15" thickBot="1" x14ac:dyDescent="0.35">
      <c r="A73" s="70" t="s">
        <v>233</v>
      </c>
      <c r="B73" s="420">
        <v>-3.1</v>
      </c>
      <c r="C73" s="425">
        <v>-1.1000000000000001</v>
      </c>
      <c r="D73" s="138">
        <v>-2.2000000000000002</v>
      </c>
      <c r="E73" s="419">
        <v>-93.8</v>
      </c>
      <c r="F73" s="433">
        <f>E73</f>
        <v>-93.8</v>
      </c>
      <c r="G73" s="425">
        <f>F73</f>
        <v>-93.8</v>
      </c>
      <c r="H73" s="434">
        <f>G73</f>
        <v>-93.8</v>
      </c>
      <c r="M73" s="6" t="s">
        <v>152</v>
      </c>
      <c r="N73" s="127">
        <v>27.6</v>
      </c>
      <c r="O73" s="125">
        <v>32.4</v>
      </c>
      <c r="P73" s="126">
        <v>26.1</v>
      </c>
      <c r="Q73" s="126">
        <v>26.2</v>
      </c>
      <c r="R73" s="125">
        <f t="shared" si="120"/>
        <v>24.8</v>
      </c>
      <c r="S73" s="186">
        <f t="shared" si="120"/>
        <v>24.8</v>
      </c>
      <c r="T73" s="125">
        <f t="shared" si="120"/>
        <v>24.8</v>
      </c>
      <c r="U73" s="157">
        <f t="shared" si="120"/>
        <v>24.8</v>
      </c>
      <c r="V73" s="69"/>
      <c r="W73" s="69"/>
      <c r="X73" s="6"/>
      <c r="Y73" s="69"/>
      <c r="Z73" s="69"/>
      <c r="AA73" s="69"/>
      <c r="AB73" s="69"/>
      <c r="AC73" s="69"/>
      <c r="AD73" s="70"/>
      <c r="AE73" s="69"/>
      <c r="AF73" s="71"/>
      <c r="AG73" s="69"/>
      <c r="AJ73" s="69"/>
      <c r="AK73" s="69"/>
      <c r="AQ73" s="23"/>
    </row>
    <row r="74" spans="1:52" x14ac:dyDescent="0.3">
      <c r="A74" s="443" t="s">
        <v>234</v>
      </c>
      <c r="B74" s="420">
        <v>52.3</v>
      </c>
      <c r="C74" s="425">
        <v>0.6</v>
      </c>
      <c r="D74" s="110"/>
      <c r="E74" s="103"/>
      <c r="F74" s="433">
        <v>0</v>
      </c>
      <c r="G74" s="425">
        <v>0</v>
      </c>
      <c r="H74" s="434">
        <v>0</v>
      </c>
      <c r="M74" s="6" t="s">
        <v>153</v>
      </c>
      <c r="N74" s="127">
        <v>963.7</v>
      </c>
      <c r="O74" s="126">
        <v>1008.1</v>
      </c>
      <c r="P74" s="126">
        <v>1082.7</v>
      </c>
      <c r="Q74" s="126">
        <v>1216.0999999999999</v>
      </c>
      <c r="R74" s="125">
        <f t="shared" si="120"/>
        <v>1361.6</v>
      </c>
      <c r="S74" s="186">
        <f t="shared" si="120"/>
        <v>1524.5083134610641</v>
      </c>
      <c r="T74" s="125">
        <f t="shared" si="120"/>
        <v>1706.9077539746609</v>
      </c>
      <c r="U74" s="157">
        <f t="shared" si="120"/>
        <v>1911.1303328771469</v>
      </c>
      <c r="V74" s="69"/>
      <c r="W74" s="69"/>
      <c r="X74" s="190" t="s">
        <v>142</v>
      </c>
      <c r="Y74" s="191">
        <v>1071.4000000000001</v>
      </c>
      <c r="Z74" s="160">
        <v>993.4</v>
      </c>
      <c r="AA74" s="160">
        <v>773.3</v>
      </c>
      <c r="AB74" s="160">
        <v>1142.5</v>
      </c>
      <c r="AC74" s="160">
        <f>AC44</f>
        <v>1465.8</v>
      </c>
      <c r="AD74" s="193">
        <f t="shared" ref="AD74:AF74" si="129">AD44</f>
        <v>1465.8</v>
      </c>
      <c r="AE74" s="160">
        <f t="shared" si="129"/>
        <v>1465.8</v>
      </c>
      <c r="AF74" s="161">
        <f t="shared" si="129"/>
        <v>1465.8</v>
      </c>
      <c r="AG74" s="69"/>
      <c r="AJ74" s="69"/>
      <c r="AK74" s="69"/>
      <c r="AQ74" s="23"/>
    </row>
    <row r="75" spans="1:52" ht="15" thickBot="1" x14ac:dyDescent="0.35">
      <c r="A75" s="440" t="s">
        <v>217</v>
      </c>
      <c r="B75" s="70">
        <v>-2.8</v>
      </c>
      <c r="C75" s="69"/>
      <c r="D75" s="69">
        <v>0</v>
      </c>
      <c r="E75" s="71">
        <v>-57.1</v>
      </c>
      <c r="F75" s="70">
        <f>E75</f>
        <v>-57.1</v>
      </c>
      <c r="G75" s="69">
        <f>F75</f>
        <v>-57.1</v>
      </c>
      <c r="H75" s="71">
        <f>G75</f>
        <v>-57.1</v>
      </c>
      <c r="M75" s="6" t="s">
        <v>154</v>
      </c>
      <c r="N75" s="127">
        <v>2.1</v>
      </c>
      <c r="O75" s="126">
        <v>5</v>
      </c>
      <c r="P75" s="126">
        <v>2.9</v>
      </c>
      <c r="Q75" s="126">
        <v>1.2</v>
      </c>
      <c r="R75" s="125">
        <f t="shared" si="120"/>
        <v>387.8</v>
      </c>
      <c r="S75" s="186">
        <f t="shared" si="120"/>
        <v>387.8</v>
      </c>
      <c r="T75" s="125">
        <f t="shared" si="120"/>
        <v>387.8</v>
      </c>
      <c r="U75" s="157">
        <f t="shared" si="120"/>
        <v>387.8</v>
      </c>
      <c r="V75" s="69"/>
      <c r="W75" s="69"/>
      <c r="X75" s="70" t="s">
        <v>145</v>
      </c>
      <c r="Y75" s="186">
        <v>209.5</v>
      </c>
      <c r="Z75" s="125">
        <v>439.6</v>
      </c>
      <c r="AA75" s="125">
        <v>75.900000000000006</v>
      </c>
      <c r="AB75" s="125">
        <v>0</v>
      </c>
      <c r="AC75" s="125">
        <f t="shared" ref="AC75:AF78" si="130">AC45</f>
        <v>258.89999999999998</v>
      </c>
      <c r="AD75" s="186">
        <f t="shared" si="130"/>
        <v>258.89999999999998</v>
      </c>
      <c r="AE75" s="125">
        <f t="shared" si="130"/>
        <v>258.89999999999998</v>
      </c>
      <c r="AF75" s="157">
        <f t="shared" si="130"/>
        <v>258.89999999999998</v>
      </c>
      <c r="AG75" s="69"/>
      <c r="AJ75" s="69"/>
      <c r="AK75" s="69"/>
      <c r="AQ75" s="23"/>
    </row>
    <row r="76" spans="1:52" ht="15" thickBot="1" x14ac:dyDescent="0.35">
      <c r="A76" s="255" t="s">
        <v>216</v>
      </c>
      <c r="B76" s="257">
        <f>SUM(B72:B75)</f>
        <v>46.4</v>
      </c>
      <c r="C76" s="428">
        <f>SUM(C73:C75)</f>
        <v>-0.50000000000000011</v>
      </c>
      <c r="D76" s="258">
        <f>SUM(D72:D75)</f>
        <v>-2.2000000000000002</v>
      </c>
      <c r="E76" s="429">
        <f>SUM(E72:E75)</f>
        <v>-149.9</v>
      </c>
      <c r="F76" s="451">
        <f>SUM(F72:F75)</f>
        <v>-150.9</v>
      </c>
      <c r="G76" s="428">
        <f>F76</f>
        <v>-150.9</v>
      </c>
      <c r="H76" s="429">
        <f>G76</f>
        <v>-150.9</v>
      </c>
      <c r="M76" s="178" t="s">
        <v>15</v>
      </c>
      <c r="N76" s="194">
        <f>-Y40</f>
        <v>-391.8</v>
      </c>
      <c r="O76" s="194">
        <f t="shared" ref="O76:U76" si="131">-Z40</f>
        <v>-453.5</v>
      </c>
      <c r="P76" s="194">
        <f t="shared" si="131"/>
        <v>-353.9</v>
      </c>
      <c r="Q76" s="194">
        <f t="shared" si="131"/>
        <v>-413.6</v>
      </c>
      <c r="R76" s="194">
        <f t="shared" si="131"/>
        <v>-436</v>
      </c>
      <c r="S76" s="238">
        <f t="shared" si="131"/>
        <v>-436</v>
      </c>
      <c r="T76" s="194">
        <f t="shared" si="131"/>
        <v>-436</v>
      </c>
      <c r="U76" s="196">
        <f t="shared" si="131"/>
        <v>-436</v>
      </c>
      <c r="V76" s="69"/>
      <c r="W76" s="69"/>
      <c r="X76" s="70" t="s">
        <v>148</v>
      </c>
      <c r="Y76" s="187">
        <v>12</v>
      </c>
      <c r="Z76" s="130">
        <v>11.5</v>
      </c>
      <c r="AA76" s="130">
        <v>12</v>
      </c>
      <c r="AB76" s="130">
        <v>11</v>
      </c>
      <c r="AC76" s="125">
        <f t="shared" si="130"/>
        <v>10.5</v>
      </c>
      <c r="AD76" s="186">
        <f t="shared" si="130"/>
        <v>10.5</v>
      </c>
      <c r="AE76" s="125">
        <f t="shared" si="130"/>
        <v>10.5</v>
      </c>
      <c r="AF76" s="157">
        <f t="shared" si="130"/>
        <v>10.5</v>
      </c>
      <c r="AG76" s="69"/>
      <c r="AJ76" s="69"/>
      <c r="AK76" s="69"/>
      <c r="AQ76" s="23"/>
    </row>
    <row r="77" spans="1:52" ht="15" thickBot="1" x14ac:dyDescent="0.35">
      <c r="A77" s="9" t="s">
        <v>218</v>
      </c>
      <c r="B77" s="433"/>
      <c r="C77" s="425"/>
      <c r="D77" s="425"/>
      <c r="E77" s="434"/>
      <c r="F77" s="433"/>
      <c r="G77" s="425"/>
      <c r="H77" s="434"/>
      <c r="M77" s="241" t="s">
        <v>5</v>
      </c>
      <c r="N77" s="240">
        <f>SUM(N70:N76)</f>
        <v>1618.7</v>
      </c>
      <c r="O77" s="239">
        <f t="shared" ref="O77:U77" si="132">SUM(O70:O76)</f>
        <v>1626.9</v>
      </c>
      <c r="P77" s="239">
        <f t="shared" si="132"/>
        <v>1641.8000000000002</v>
      </c>
      <c r="Q77" s="239">
        <f t="shared" si="132"/>
        <v>1923.5</v>
      </c>
      <c r="R77" s="271">
        <f t="shared" si="132"/>
        <v>2534</v>
      </c>
      <c r="S77" s="239">
        <f t="shared" si="132"/>
        <v>2696.9083134610646</v>
      </c>
      <c r="T77" s="239">
        <f t="shared" si="132"/>
        <v>2879.307753974661</v>
      </c>
      <c r="U77" s="239">
        <f t="shared" si="132"/>
        <v>3083.530332877147</v>
      </c>
      <c r="V77" s="69"/>
      <c r="W77" s="69"/>
      <c r="X77" s="70" t="s">
        <v>143</v>
      </c>
      <c r="Y77" s="186">
        <v>0.2</v>
      </c>
      <c r="Z77" s="132">
        <v>0.1</v>
      </c>
      <c r="AA77" s="132">
        <v>130.30000000000001</v>
      </c>
      <c r="AB77" s="132">
        <v>0.1</v>
      </c>
      <c r="AC77" s="125">
        <f t="shared" si="130"/>
        <v>0</v>
      </c>
      <c r="AD77" s="186">
        <f t="shared" si="130"/>
        <v>0</v>
      </c>
      <c r="AE77" s="125">
        <f t="shared" si="130"/>
        <v>0</v>
      </c>
      <c r="AF77" s="157">
        <f t="shared" si="130"/>
        <v>0</v>
      </c>
      <c r="AG77" s="69"/>
      <c r="AJ77" s="69"/>
      <c r="AK77" s="69"/>
      <c r="AQ77" s="23"/>
    </row>
    <row r="78" spans="1:52" ht="15" thickBot="1" x14ac:dyDescent="0.35">
      <c r="A78" s="440" t="s">
        <v>238</v>
      </c>
      <c r="B78" s="124">
        <v>0</v>
      </c>
      <c r="C78" s="110"/>
      <c r="D78" s="110"/>
      <c r="E78" s="103"/>
      <c r="F78" s="70">
        <v>0</v>
      </c>
      <c r="G78" s="69">
        <v>0</v>
      </c>
      <c r="H78" s="71">
        <v>0</v>
      </c>
      <c r="M78" s="70"/>
      <c r="N78" s="69"/>
      <c r="O78" s="69"/>
      <c r="P78" s="69"/>
      <c r="Q78" s="69"/>
      <c r="R78" s="69"/>
      <c r="S78" s="70"/>
      <c r="T78" s="69"/>
      <c r="U78" s="71"/>
      <c r="V78" s="69"/>
      <c r="W78" s="69"/>
      <c r="X78" s="70" t="s">
        <v>144</v>
      </c>
      <c r="Y78" s="187">
        <v>98</v>
      </c>
      <c r="Z78" s="131">
        <v>91.4</v>
      </c>
      <c r="AA78" s="131">
        <v>91.8</v>
      </c>
      <c r="AB78" s="131">
        <v>77.3</v>
      </c>
      <c r="AC78" s="125">
        <f t="shared" si="130"/>
        <v>34.1</v>
      </c>
      <c r="AD78" s="186">
        <f t="shared" si="130"/>
        <v>34.1</v>
      </c>
      <c r="AE78" s="125">
        <f t="shared" si="130"/>
        <v>34.1</v>
      </c>
      <c r="AF78" s="157">
        <f t="shared" si="130"/>
        <v>34.1</v>
      </c>
      <c r="AG78" s="69"/>
      <c r="AJ78" s="69"/>
      <c r="AK78" s="69"/>
      <c r="AQ78" s="23"/>
    </row>
    <row r="79" spans="1:52" ht="15" thickBot="1" x14ac:dyDescent="0.35">
      <c r="A79" s="443" t="s">
        <v>219</v>
      </c>
      <c r="B79" s="438">
        <v>45</v>
      </c>
      <c r="C79" s="439">
        <v>308.2</v>
      </c>
      <c r="D79" s="439">
        <v>534.79999999999995</v>
      </c>
      <c r="E79" s="442">
        <v>314.60000000000002</v>
      </c>
      <c r="F79" s="433">
        <f>E79</f>
        <v>314.60000000000002</v>
      </c>
      <c r="G79" s="425">
        <f>F79</f>
        <v>314.60000000000002</v>
      </c>
      <c r="H79" s="434">
        <f>G79</f>
        <v>314.60000000000002</v>
      </c>
      <c r="M79" s="7" t="s">
        <v>136</v>
      </c>
      <c r="N79" s="160">
        <v>277.7</v>
      </c>
      <c r="O79" s="159">
        <v>248.2</v>
      </c>
      <c r="P79" s="159">
        <v>306.89999999999998</v>
      </c>
      <c r="Q79" s="159">
        <v>285.5</v>
      </c>
      <c r="R79" s="160">
        <f>R52</f>
        <v>320.7</v>
      </c>
      <c r="S79" s="193">
        <f t="shared" ref="S79:U79" si="133">S52</f>
        <v>347.72907529707277</v>
      </c>
      <c r="T79" s="160">
        <f t="shared" si="133"/>
        <v>376.67536156348069</v>
      </c>
      <c r="U79" s="161">
        <f t="shared" si="133"/>
        <v>414.19993378960646</v>
      </c>
      <c r="V79" s="69"/>
      <c r="W79" s="69"/>
      <c r="X79" s="14" t="s">
        <v>8</v>
      </c>
      <c r="Y79" s="185">
        <f>SUM(Y74:Y78)</f>
        <v>1391.1000000000001</v>
      </c>
      <c r="Z79" s="185">
        <f t="shared" ref="Z79" si="134">SUM(Z74:Z78)</f>
        <v>1536</v>
      </c>
      <c r="AA79" s="185">
        <f t="shared" ref="AA79" si="135">SUM(AA74:AA78)</f>
        <v>1083.3</v>
      </c>
      <c r="AB79" s="185">
        <f t="shared" ref="AB79" si="136">SUM(AB74:AB78)</f>
        <v>1230.8999999999999</v>
      </c>
      <c r="AC79" s="185">
        <f t="shared" ref="AC79" si="137">SUM(AC74:AC78)</f>
        <v>1769.2999999999997</v>
      </c>
      <c r="AD79" s="188">
        <f t="shared" ref="AD79" si="138">SUM(AD74:AD78)</f>
        <v>1769.2999999999997</v>
      </c>
      <c r="AE79" s="188">
        <f t="shared" ref="AE79" si="139">SUM(AE74:AE78)</f>
        <v>1769.2999999999997</v>
      </c>
      <c r="AF79" s="188">
        <f t="shared" ref="AF79" si="140">SUM(AF74:AF78)</f>
        <v>1769.2999999999997</v>
      </c>
      <c r="AG79" s="69"/>
      <c r="AJ79" s="69"/>
      <c r="AK79" s="69"/>
      <c r="AQ79" s="23"/>
    </row>
    <row r="80" spans="1:52" ht="15" thickBot="1" x14ac:dyDescent="0.35">
      <c r="A80" s="70" t="s">
        <v>220</v>
      </c>
      <c r="B80" s="420">
        <v>-142.6</v>
      </c>
      <c r="C80" s="425">
        <v>-42</v>
      </c>
      <c r="D80" s="425"/>
      <c r="E80" s="103"/>
      <c r="F80" s="433">
        <f>AVERAGE(B80:E80)</f>
        <v>-92.3</v>
      </c>
      <c r="G80" s="425">
        <f t="shared" ref="G80:H87" si="141">F80</f>
        <v>-92.3</v>
      </c>
      <c r="H80" s="434">
        <f t="shared" si="141"/>
        <v>-92.3</v>
      </c>
      <c r="M80" s="6" t="s">
        <v>146</v>
      </c>
      <c r="N80" s="125">
        <v>1140.2</v>
      </c>
      <c r="O80" s="126">
        <v>1573.8</v>
      </c>
      <c r="P80" s="126">
        <v>1200.5</v>
      </c>
      <c r="Q80" s="126">
        <v>1559.3</v>
      </c>
      <c r="R80" s="125">
        <f t="shared" ref="R80:U82" si="142">R53</f>
        <v>1522.4</v>
      </c>
      <c r="S80" s="186">
        <f t="shared" si="142"/>
        <v>1522.4</v>
      </c>
      <c r="T80" s="125">
        <f t="shared" si="142"/>
        <v>1522.4</v>
      </c>
      <c r="U80" s="157">
        <f t="shared" si="142"/>
        <v>1522.4</v>
      </c>
      <c r="V80" s="69"/>
      <c r="W80" s="69"/>
      <c r="X80" s="8" t="s">
        <v>90</v>
      </c>
      <c r="Y80" s="192">
        <f>Y72+Y79</f>
        <v>3286.6000000000004</v>
      </c>
      <c r="Z80" s="200">
        <f t="shared" ref="Z80:AF80" si="143">Z72+Z79</f>
        <v>3605.3</v>
      </c>
      <c r="AA80" s="200">
        <f t="shared" si="143"/>
        <v>3398.7</v>
      </c>
      <c r="AB80" s="200">
        <f t="shared" si="143"/>
        <v>4109.7999999999993</v>
      </c>
      <c r="AC80" s="189">
        <f t="shared" si="143"/>
        <v>4661.8999999999996</v>
      </c>
      <c r="AD80" s="200">
        <f t="shared" si="143"/>
        <v>4857.829786907897</v>
      </c>
      <c r="AE80" s="192">
        <f t="shared" si="143"/>
        <v>5083.3242392154689</v>
      </c>
      <c r="AF80" s="200">
        <f t="shared" si="143"/>
        <v>5344.3851108175777</v>
      </c>
      <c r="AG80" s="69"/>
      <c r="AJ80" s="69"/>
      <c r="AK80" s="69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x14ac:dyDescent="0.3">
      <c r="A81" s="443" t="s">
        <v>235</v>
      </c>
      <c r="B81" s="438">
        <v>-36</v>
      </c>
      <c r="C81" s="439">
        <v>-33.700000000000003</v>
      </c>
      <c r="D81" s="437">
        <v>-39.700000000000003</v>
      </c>
      <c r="E81" s="419">
        <v>-57.3</v>
      </c>
      <c r="F81" s="433">
        <f>E81</f>
        <v>-57.3</v>
      </c>
      <c r="G81" s="425">
        <f t="shared" si="141"/>
        <v>-57.3</v>
      </c>
      <c r="H81" s="434">
        <f t="shared" si="141"/>
        <v>-57.3</v>
      </c>
      <c r="M81" s="42" t="s">
        <v>137</v>
      </c>
      <c r="N81" s="125">
        <v>409.2</v>
      </c>
      <c r="O81" s="126">
        <v>498</v>
      </c>
      <c r="P81" s="126">
        <v>477.6</v>
      </c>
      <c r="Q81" s="126">
        <v>493.3</v>
      </c>
      <c r="R81" s="125">
        <f t="shared" si="142"/>
        <v>504.8</v>
      </c>
      <c r="S81" s="186">
        <f t="shared" si="142"/>
        <v>576.4182168843289</v>
      </c>
      <c r="T81" s="125">
        <f t="shared" si="142"/>
        <v>624.40145412398647</v>
      </c>
      <c r="U81" s="157">
        <f t="shared" si="142"/>
        <v>686.60461327440191</v>
      </c>
      <c r="V81" s="69"/>
      <c r="W81" s="69"/>
      <c r="AG81" s="69"/>
      <c r="AJ81" s="69"/>
      <c r="AK81" s="69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x14ac:dyDescent="0.3">
      <c r="A82" s="440" t="s">
        <v>236</v>
      </c>
      <c r="B82" s="440">
        <v>28</v>
      </c>
      <c r="C82" s="439">
        <v>25.8</v>
      </c>
      <c r="D82" s="417">
        <v>24.8</v>
      </c>
      <c r="E82" s="442">
        <v>33.700000000000003</v>
      </c>
      <c r="F82" s="420">
        <f>E82</f>
        <v>33.700000000000003</v>
      </c>
      <c r="G82" s="138">
        <f t="shared" si="141"/>
        <v>33.700000000000003</v>
      </c>
      <c r="H82" s="419">
        <f t="shared" si="141"/>
        <v>33.700000000000003</v>
      </c>
      <c r="M82" s="42" t="s">
        <v>138</v>
      </c>
      <c r="N82" s="127">
        <v>131.4</v>
      </c>
      <c r="O82" s="126">
        <v>112.8</v>
      </c>
      <c r="P82" s="126">
        <v>99.1</v>
      </c>
      <c r="Q82" s="126">
        <v>142.80000000000001</v>
      </c>
      <c r="R82" s="125">
        <f t="shared" si="142"/>
        <v>146.19999999999999</v>
      </c>
      <c r="S82" s="186">
        <f t="shared" si="142"/>
        <v>146.19999999999999</v>
      </c>
      <c r="T82" s="125">
        <f t="shared" si="142"/>
        <v>146.19999999999999</v>
      </c>
      <c r="U82" s="157">
        <f t="shared" si="142"/>
        <v>146.19999999999999</v>
      </c>
      <c r="V82" s="69"/>
      <c r="W82" s="69"/>
      <c r="AG82" s="69"/>
      <c r="AJ82" s="69"/>
      <c r="AK82" s="69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x14ac:dyDescent="0.3">
      <c r="A83" s="70" t="s">
        <v>224</v>
      </c>
      <c r="B83" s="124">
        <v>510.1</v>
      </c>
      <c r="C83" s="439">
        <v>519.70000000000005</v>
      </c>
      <c r="D83" s="437">
        <v>80.7</v>
      </c>
      <c r="E83" s="441">
        <v>85.2</v>
      </c>
      <c r="F83" s="124">
        <f>E83</f>
        <v>85.2</v>
      </c>
      <c r="G83" s="110">
        <f t="shared" si="141"/>
        <v>85.2</v>
      </c>
      <c r="H83" s="103">
        <f t="shared" si="141"/>
        <v>85.2</v>
      </c>
      <c r="M83" s="204" t="s">
        <v>176</v>
      </c>
      <c r="N83" s="125">
        <f>-Y52</f>
        <v>-72.599999999999994</v>
      </c>
      <c r="O83" s="125">
        <f t="shared" ref="O83:U83" si="144">-Z52</f>
        <v>-142.6</v>
      </c>
      <c r="P83" s="125">
        <f t="shared" si="144"/>
        <v>-90.8</v>
      </c>
      <c r="Q83" s="125">
        <f t="shared" si="144"/>
        <v>-120.1</v>
      </c>
      <c r="R83" s="125">
        <f t="shared" si="144"/>
        <v>-99.6</v>
      </c>
      <c r="S83" s="186">
        <f t="shared" si="144"/>
        <v>-127.20958090499838</v>
      </c>
      <c r="T83" s="125">
        <f t="shared" si="144"/>
        <v>-133.13942237036449</v>
      </c>
      <c r="U83" s="157">
        <f t="shared" si="144"/>
        <v>-139.85458969232135</v>
      </c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J83" s="69"/>
      <c r="AK83" s="69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x14ac:dyDescent="0.3">
      <c r="A84" s="70" t="s">
        <v>221</v>
      </c>
      <c r="B84" s="124">
        <v>11.2</v>
      </c>
      <c r="C84" s="439">
        <v>-39.700000000000003</v>
      </c>
      <c r="D84" s="437">
        <v>7.6</v>
      </c>
      <c r="E84" s="103">
        <v>1.4</v>
      </c>
      <c r="F84" s="433">
        <f>AVERAGE(B84:E84)</f>
        <v>-4.8750000000000018</v>
      </c>
      <c r="G84" s="425">
        <f t="shared" si="141"/>
        <v>-4.8750000000000018</v>
      </c>
      <c r="H84" s="434">
        <f t="shared" si="141"/>
        <v>-4.8750000000000018</v>
      </c>
      <c r="M84" s="204" t="s">
        <v>92</v>
      </c>
      <c r="N84" s="125">
        <f t="shared" ref="N84:U84" si="145">-Y53</f>
        <v>-248</v>
      </c>
      <c r="O84" s="125">
        <f t="shared" si="145"/>
        <v>-275.5</v>
      </c>
      <c r="P84" s="125">
        <f t="shared" si="145"/>
        <v>-280.89999999999998</v>
      </c>
      <c r="Q84" s="125">
        <f t="shared" si="145"/>
        <v>-280.2</v>
      </c>
      <c r="R84" s="125">
        <f t="shared" si="145"/>
        <v>-296.8</v>
      </c>
      <c r="S84" s="186">
        <f t="shared" si="145"/>
        <v>-335.21623782957107</v>
      </c>
      <c r="T84" s="125">
        <f t="shared" si="145"/>
        <v>-363.12090807629494</v>
      </c>
      <c r="U84" s="157">
        <f t="shared" si="145"/>
        <v>-399.29517943125575</v>
      </c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J84" s="69"/>
      <c r="AK84" s="69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x14ac:dyDescent="0.3">
      <c r="A85" s="124" t="s">
        <v>237</v>
      </c>
      <c r="B85" s="124">
        <v>54.7</v>
      </c>
      <c r="C85" s="439">
        <v>0</v>
      </c>
      <c r="D85" s="110">
        <v>26.8</v>
      </c>
      <c r="E85" s="103">
        <v>0.9</v>
      </c>
      <c r="F85" s="124">
        <f>AVERAGE(B85:E85)</f>
        <v>20.6</v>
      </c>
      <c r="G85" s="425">
        <f t="shared" si="141"/>
        <v>20.6</v>
      </c>
      <c r="H85" s="434">
        <f t="shared" si="141"/>
        <v>20.6</v>
      </c>
      <c r="M85" s="204" t="s">
        <v>3</v>
      </c>
      <c r="N85" s="125">
        <f t="shared" ref="N85:U85" si="146">-Y54</f>
        <v>-45.9</v>
      </c>
      <c r="O85" s="125">
        <f t="shared" si="146"/>
        <v>-153.69999999999999</v>
      </c>
      <c r="P85" s="125">
        <f t="shared" si="146"/>
        <v>-9.4</v>
      </c>
      <c r="Q85" s="125">
        <f t="shared" si="146"/>
        <v>-13</v>
      </c>
      <c r="R85" s="125">
        <f t="shared" si="146"/>
        <v>-18.7</v>
      </c>
      <c r="S85" s="186">
        <f t="shared" si="146"/>
        <v>-18.7</v>
      </c>
      <c r="T85" s="125">
        <f t="shared" si="146"/>
        <v>-18.7</v>
      </c>
      <c r="U85" s="157">
        <f t="shared" si="146"/>
        <v>-18.7</v>
      </c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J85" s="69"/>
      <c r="AK85" s="69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29.4" thickBot="1" x14ac:dyDescent="0.35">
      <c r="A86" s="70" t="s">
        <v>225</v>
      </c>
      <c r="B86" s="124">
        <v>-418.1</v>
      </c>
      <c r="C86" s="439">
        <v>-640.29999999999995</v>
      </c>
      <c r="D86" s="69">
        <v>-532.4</v>
      </c>
      <c r="E86" s="103">
        <v>-544.9</v>
      </c>
      <c r="F86" s="70">
        <f>AVERAGE(B86:E86)</f>
        <v>-533.92500000000007</v>
      </c>
      <c r="G86" s="425">
        <f t="shared" si="141"/>
        <v>-533.92500000000007</v>
      </c>
      <c r="H86" s="36">
        <f t="shared" si="141"/>
        <v>-533.92500000000007</v>
      </c>
      <c r="M86" s="250" t="s">
        <v>157</v>
      </c>
      <c r="N86" s="173">
        <f t="shared" ref="N86:U86" si="147">-Y55</f>
        <v>-151.19999999999999</v>
      </c>
      <c r="O86" s="173">
        <f t="shared" si="147"/>
        <v>-179.8</v>
      </c>
      <c r="P86" s="173">
        <f t="shared" si="147"/>
        <v>-196.5</v>
      </c>
      <c r="Q86" s="173">
        <f t="shared" si="147"/>
        <v>-208.5</v>
      </c>
      <c r="R86" s="173">
        <f t="shared" si="147"/>
        <v>-327</v>
      </c>
      <c r="S86" s="242">
        <f t="shared" si="147"/>
        <v>-327</v>
      </c>
      <c r="T86" s="173">
        <f t="shared" si="147"/>
        <v>-327</v>
      </c>
      <c r="U86" s="174">
        <f t="shared" si="147"/>
        <v>-327</v>
      </c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J86" s="69"/>
      <c r="AK86" s="69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5" thickBot="1" x14ac:dyDescent="0.35">
      <c r="A87" s="124" t="s">
        <v>226</v>
      </c>
      <c r="B87" s="124">
        <v>0</v>
      </c>
      <c r="C87" s="439">
        <v>-5.6</v>
      </c>
      <c r="D87" s="110">
        <v>-5.2</v>
      </c>
      <c r="E87" s="71">
        <v>-4.2</v>
      </c>
      <c r="F87" s="70">
        <f>E87</f>
        <v>-4.2</v>
      </c>
      <c r="G87" s="425">
        <f t="shared" si="141"/>
        <v>-4.2</v>
      </c>
      <c r="H87" s="36">
        <f t="shared" si="141"/>
        <v>-4.2</v>
      </c>
      <c r="M87" s="252" t="s">
        <v>16</v>
      </c>
      <c r="N87" s="240">
        <f>SUM(N79:N86)</f>
        <v>1440.8000000000002</v>
      </c>
      <c r="O87" s="239">
        <f t="shared" ref="O87:U87" si="148">SUM(O79:O86)</f>
        <v>1681.2000000000003</v>
      </c>
      <c r="P87" s="239">
        <f t="shared" si="148"/>
        <v>1506.5</v>
      </c>
      <c r="Q87" s="239">
        <f t="shared" si="148"/>
        <v>1859.1000000000004</v>
      </c>
      <c r="R87" s="271">
        <f t="shared" si="148"/>
        <v>1752</v>
      </c>
      <c r="S87" s="239">
        <f t="shared" si="148"/>
        <v>1784.6214734468322</v>
      </c>
      <c r="T87" s="239">
        <f t="shared" si="148"/>
        <v>1827.7164852408073</v>
      </c>
      <c r="U87" s="239">
        <f t="shared" si="148"/>
        <v>1884.554777940431</v>
      </c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J87" s="69"/>
      <c r="AK87" s="69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5" thickBot="1" x14ac:dyDescent="0.35">
      <c r="A88" s="255" t="s">
        <v>218</v>
      </c>
      <c r="B88" s="459">
        <f>SUM(B78:B87)</f>
        <v>52.299999999999955</v>
      </c>
      <c r="C88" s="458">
        <f>SUM(C78:C87)</f>
        <v>92.4</v>
      </c>
      <c r="D88" s="457">
        <f>SUM(D78:D87)</f>
        <v>97.40000000000002</v>
      </c>
      <c r="E88" s="460">
        <f>SUM(E78:E87)</f>
        <v>-170.60000000000002</v>
      </c>
      <c r="F88" s="461">
        <f>SUM(F78:F87)</f>
        <v>-238.50000000000006</v>
      </c>
      <c r="G88" s="456">
        <f t="shared" ref="G88:H88" si="149">SUM(G78:G87)</f>
        <v>-238.50000000000006</v>
      </c>
      <c r="H88" s="462">
        <f t="shared" si="149"/>
        <v>-238.50000000000006</v>
      </c>
      <c r="M88" s="253" t="s">
        <v>95</v>
      </c>
      <c r="N88" s="201">
        <f t="shared" ref="N88:U88" si="150">N77+N87</f>
        <v>3059.5</v>
      </c>
      <c r="O88" s="201">
        <f t="shared" si="150"/>
        <v>3308.1000000000004</v>
      </c>
      <c r="P88" s="201">
        <f t="shared" si="150"/>
        <v>3148.3</v>
      </c>
      <c r="Q88" s="201">
        <f t="shared" si="150"/>
        <v>3782.6000000000004</v>
      </c>
      <c r="R88" s="207">
        <f t="shared" si="150"/>
        <v>4286</v>
      </c>
      <c r="S88" s="201">
        <f t="shared" si="150"/>
        <v>4481.5297869078968</v>
      </c>
      <c r="T88" s="201">
        <f t="shared" si="150"/>
        <v>4707.0242392154687</v>
      </c>
      <c r="U88" s="197">
        <f t="shared" si="150"/>
        <v>4968.0851108175775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J88" s="69"/>
      <c r="AK88" s="69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5" thickBot="1" x14ac:dyDescent="0.35">
      <c r="A89" s="14" t="s">
        <v>222</v>
      </c>
      <c r="B89" s="435">
        <f>B70+B76+B88</f>
        <v>22.99999999999995</v>
      </c>
      <c r="C89" s="426">
        <f t="shared" ref="C89:H89" si="151">C70+C76+C88</f>
        <v>-38.799999999999983</v>
      </c>
      <c r="D89" s="426">
        <f t="shared" si="151"/>
        <v>30.000000000000014</v>
      </c>
      <c r="E89" s="427">
        <f t="shared" si="151"/>
        <v>3.899999999999892</v>
      </c>
      <c r="F89" s="435">
        <f>F70+F76+F88</f>
        <v>15.439147148506748</v>
      </c>
      <c r="G89" s="426">
        <f t="shared" si="151"/>
        <v>52.352853390817643</v>
      </c>
      <c r="H89" s="427">
        <f t="shared" si="151"/>
        <v>94.15527177560358</v>
      </c>
      <c r="M89" s="254"/>
      <c r="N89" s="115"/>
      <c r="O89" s="114"/>
      <c r="P89" s="114"/>
      <c r="Q89" s="114"/>
      <c r="R89" s="69"/>
      <c r="S89" s="70"/>
      <c r="T89" s="69"/>
      <c r="U89" s="71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J89" s="69"/>
      <c r="AK89" s="69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28.8" x14ac:dyDescent="0.3">
      <c r="A90" s="70" t="s">
        <v>227</v>
      </c>
      <c r="B90" s="420">
        <v>12.9</v>
      </c>
      <c r="C90" s="425">
        <v>35.9</v>
      </c>
      <c r="D90" s="425">
        <v>-3.1</v>
      </c>
      <c r="E90" s="434">
        <v>27</v>
      </c>
      <c r="F90" s="433">
        <f>E92</f>
        <v>30.899999999999892</v>
      </c>
      <c r="G90" s="425">
        <f t="shared" ref="G90:H90" si="152">F92</f>
        <v>46.33914714850664</v>
      </c>
      <c r="H90" s="434">
        <f t="shared" si="152"/>
        <v>98.692000539324283</v>
      </c>
      <c r="M90" s="247" t="s">
        <v>175</v>
      </c>
      <c r="N90" s="243">
        <v>123.9</v>
      </c>
      <c r="O90" s="159">
        <v>175</v>
      </c>
      <c r="P90" s="159">
        <v>170.7</v>
      </c>
      <c r="Q90" s="159">
        <v>220.6</v>
      </c>
      <c r="R90" s="160">
        <f>R44</f>
        <v>238.5</v>
      </c>
      <c r="S90" s="193">
        <f t="shared" ref="S90:U90" si="153">S44</f>
        <v>238.5</v>
      </c>
      <c r="T90" s="160">
        <f t="shared" si="153"/>
        <v>238.5</v>
      </c>
      <c r="U90" s="161">
        <f t="shared" si="153"/>
        <v>238.5</v>
      </c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J90" s="69"/>
      <c r="AK90" s="69"/>
    </row>
    <row r="91" spans="1:52" ht="15" thickBot="1" x14ac:dyDescent="0.35">
      <c r="A91" s="124" t="s">
        <v>239</v>
      </c>
      <c r="B91" s="34">
        <f>B89</f>
        <v>22.99999999999995</v>
      </c>
      <c r="C91" s="35">
        <f t="shared" ref="C91:E91" si="154">C89</f>
        <v>-38.799999999999983</v>
      </c>
      <c r="D91" s="35">
        <f t="shared" si="154"/>
        <v>30.000000000000014</v>
      </c>
      <c r="E91" s="36">
        <f t="shared" si="154"/>
        <v>3.899999999999892</v>
      </c>
      <c r="F91" s="34">
        <f>F89</f>
        <v>15.439147148506748</v>
      </c>
      <c r="G91" s="35">
        <f t="shared" ref="G91:H91" si="155">G89</f>
        <v>52.352853390817643</v>
      </c>
      <c r="H91" s="36">
        <f t="shared" si="155"/>
        <v>94.15527177560358</v>
      </c>
      <c r="M91" s="42" t="s">
        <v>139</v>
      </c>
      <c r="N91" s="187">
        <v>0.4</v>
      </c>
      <c r="O91" s="126">
        <v>0.4</v>
      </c>
      <c r="P91" s="126">
        <v>0.4</v>
      </c>
      <c r="Q91" s="126">
        <v>0.4</v>
      </c>
      <c r="R91" s="125">
        <f t="shared" ref="R91:U95" si="156">R45</f>
        <v>1.9</v>
      </c>
      <c r="S91" s="186">
        <f t="shared" si="156"/>
        <v>1.9</v>
      </c>
      <c r="T91" s="125">
        <f t="shared" si="156"/>
        <v>1.9</v>
      </c>
      <c r="U91" s="157">
        <f t="shared" si="156"/>
        <v>1.9</v>
      </c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J91" s="69"/>
      <c r="AK91" s="69"/>
    </row>
    <row r="92" spans="1:52" ht="15" thickBot="1" x14ac:dyDescent="0.35">
      <c r="A92" s="255" t="s">
        <v>223</v>
      </c>
      <c r="B92" s="257">
        <f>SUM(B90:B91)</f>
        <v>35.899999999999949</v>
      </c>
      <c r="C92" s="428">
        <f>SUM(C90:C91)</f>
        <v>-2.8999999999999844</v>
      </c>
      <c r="D92" s="428">
        <f>SUM(D90:D91)</f>
        <v>26.900000000000013</v>
      </c>
      <c r="E92" s="429">
        <f>SUM(E90:E91)</f>
        <v>30.899999999999892</v>
      </c>
      <c r="F92" s="451">
        <f>SUM(F90:F91)</f>
        <v>46.33914714850664</v>
      </c>
      <c r="G92" s="428">
        <f t="shared" ref="G92:H92" si="157">SUM(G90:G91)</f>
        <v>98.692000539324283</v>
      </c>
      <c r="H92" s="429">
        <f t="shared" si="157"/>
        <v>192.84727231492786</v>
      </c>
      <c r="M92" s="42" t="s">
        <v>141</v>
      </c>
      <c r="N92" s="187">
        <v>29.2</v>
      </c>
      <c r="O92" s="126">
        <v>14.2</v>
      </c>
      <c r="P92" s="126">
        <v>7.2</v>
      </c>
      <c r="Q92" s="126">
        <v>0.8</v>
      </c>
      <c r="R92" s="125">
        <f t="shared" si="156"/>
        <v>6.9</v>
      </c>
      <c r="S92" s="186">
        <f t="shared" si="156"/>
        <v>6.9</v>
      </c>
      <c r="T92" s="125">
        <f t="shared" si="156"/>
        <v>6.9</v>
      </c>
      <c r="U92" s="157">
        <f t="shared" si="156"/>
        <v>6.9</v>
      </c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J92" s="69"/>
      <c r="AK92" s="69"/>
    </row>
    <row r="93" spans="1:52" x14ac:dyDescent="0.3">
      <c r="M93" s="42" t="s">
        <v>174</v>
      </c>
      <c r="N93" s="187">
        <v>11.6</v>
      </c>
      <c r="O93" s="126">
        <v>15.9</v>
      </c>
      <c r="P93" s="126">
        <v>12.6</v>
      </c>
      <c r="Q93" s="126">
        <v>11.4</v>
      </c>
      <c r="R93" s="125">
        <f t="shared" si="156"/>
        <v>11.1</v>
      </c>
      <c r="S93" s="186">
        <f t="shared" si="156"/>
        <v>11.1</v>
      </c>
      <c r="T93" s="125">
        <f t="shared" si="156"/>
        <v>11.1</v>
      </c>
      <c r="U93" s="157">
        <f t="shared" si="156"/>
        <v>11.1</v>
      </c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J93" s="69"/>
      <c r="AK93" s="69"/>
    </row>
    <row r="94" spans="1:52" x14ac:dyDescent="0.3">
      <c r="A94" s="463" t="s">
        <v>243</v>
      </c>
      <c r="M94" s="42" t="s">
        <v>151</v>
      </c>
      <c r="N94" s="187">
        <v>60.1</v>
      </c>
      <c r="O94" s="126">
        <v>88</v>
      </c>
      <c r="P94" s="126">
        <v>59.1</v>
      </c>
      <c r="Q94" s="126">
        <v>93.9</v>
      </c>
      <c r="R94" s="125">
        <f t="shared" si="156"/>
        <v>117.5</v>
      </c>
      <c r="S94" s="186">
        <f t="shared" si="156"/>
        <v>117.5</v>
      </c>
      <c r="T94" s="125">
        <f t="shared" si="156"/>
        <v>117.5</v>
      </c>
      <c r="U94" s="157">
        <f t="shared" si="156"/>
        <v>117.5</v>
      </c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J94" s="69"/>
      <c r="AK94" s="69"/>
    </row>
    <row r="95" spans="1:52" x14ac:dyDescent="0.3">
      <c r="A95" t="s">
        <v>241</v>
      </c>
      <c r="B95" s="453">
        <f>(D18-C18)/C18</f>
        <v>1.8716685979142524</v>
      </c>
      <c r="C95" s="453">
        <f t="shared" ref="C95:H95" si="158">(E18-D18)/D18</f>
        <v>-0.5109452234439622</v>
      </c>
      <c r="D95" s="453">
        <f t="shared" si="158"/>
        <v>0.90903465346534518</v>
      </c>
      <c r="E95" s="453">
        <f t="shared" si="158"/>
        <v>-0.33333333333333409</v>
      </c>
      <c r="F95" s="453">
        <f t="shared" si="158"/>
        <v>0.10463140563726701</v>
      </c>
      <c r="G95" s="453">
        <f t="shared" si="158"/>
        <v>4.6614739418051776E-2</v>
      </c>
      <c r="H95" s="453">
        <f t="shared" si="158"/>
        <v>5.0437107224911862E-2</v>
      </c>
      <c r="M95" s="42" t="s">
        <v>147</v>
      </c>
      <c r="N95" s="187">
        <v>1.8</v>
      </c>
      <c r="O95" s="126">
        <v>3.5</v>
      </c>
      <c r="P95" s="126">
        <v>0.5</v>
      </c>
      <c r="Q95" s="129">
        <v>0</v>
      </c>
      <c r="R95" s="125">
        <f t="shared" si="156"/>
        <v>0</v>
      </c>
      <c r="S95" s="186">
        <f t="shared" si="156"/>
        <v>0</v>
      </c>
      <c r="T95" s="125">
        <f t="shared" si="156"/>
        <v>0</v>
      </c>
      <c r="U95" s="157">
        <f t="shared" si="156"/>
        <v>0</v>
      </c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J95" s="69"/>
      <c r="AK95" s="69"/>
    </row>
    <row r="96" spans="1:52" s="23" customFormat="1" ht="15" thickBot="1" x14ac:dyDescent="0.35">
      <c r="A96" s="452" t="s">
        <v>242</v>
      </c>
      <c r="B96" s="454">
        <f>(D19-C19)/C19</f>
        <v>1.4006550218340614</v>
      </c>
      <c r="C96" s="454">
        <f t="shared" ref="C96:H96" si="159">(E19-D19)/D19</f>
        <v>-0.72760345611641652</v>
      </c>
      <c r="D96" s="454">
        <f t="shared" si="159"/>
        <v>1.7545909849749581</v>
      </c>
      <c r="E96" s="454">
        <f t="shared" si="159"/>
        <v>-0.20484848484848492</v>
      </c>
      <c r="F96" s="454">
        <f t="shared" si="159"/>
        <v>9.0907707533692803E-2</v>
      </c>
      <c r="G96" s="454">
        <f t="shared" si="159"/>
        <v>4.6614739418051984E-2</v>
      </c>
      <c r="H96" s="454">
        <f t="shared" si="159"/>
        <v>5.0437107224911792E-2</v>
      </c>
      <c r="M96" s="42"/>
      <c r="N96" s="187"/>
      <c r="O96" s="126"/>
      <c r="P96" s="126"/>
      <c r="Q96" s="129"/>
      <c r="R96" s="69"/>
      <c r="S96" s="70"/>
      <c r="T96" s="69"/>
      <c r="U96" s="71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J96" s="69"/>
      <c r="AK96" s="69"/>
    </row>
    <row r="97" spans="1:37" ht="15" thickBot="1" x14ac:dyDescent="0.35">
      <c r="M97" s="241" t="s">
        <v>6</v>
      </c>
      <c r="N97" s="239">
        <f>SUM(N90:N96)</f>
        <v>227</v>
      </c>
      <c r="O97" s="244">
        <f t="shared" ref="O97:U97" si="160">SUM(O90:O96)</f>
        <v>297</v>
      </c>
      <c r="P97" s="239">
        <f t="shared" si="160"/>
        <v>250.49999999999997</v>
      </c>
      <c r="Q97" s="239">
        <f t="shared" si="160"/>
        <v>327.10000000000002</v>
      </c>
      <c r="R97" s="272">
        <f t="shared" si="160"/>
        <v>375.90000000000003</v>
      </c>
      <c r="S97" s="239">
        <f t="shared" si="160"/>
        <v>375.90000000000003</v>
      </c>
      <c r="T97" s="239">
        <f t="shared" si="160"/>
        <v>375.90000000000003</v>
      </c>
      <c r="U97" s="239">
        <f t="shared" si="160"/>
        <v>375.90000000000003</v>
      </c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J97" s="69"/>
      <c r="AK97" s="69"/>
    </row>
    <row r="98" spans="1:37" ht="15" thickBot="1" x14ac:dyDescent="0.35">
      <c r="B98" s="591" t="s">
        <v>49</v>
      </c>
      <c r="C98" s="592"/>
      <c r="D98" s="592"/>
      <c r="E98" s="593"/>
      <c r="F98" s="591" t="s">
        <v>48</v>
      </c>
      <c r="G98" s="592"/>
      <c r="H98" s="593"/>
      <c r="I98" s="8" t="s">
        <v>69</v>
      </c>
      <c r="M98" s="8" t="s">
        <v>97</v>
      </c>
      <c r="N98" s="200">
        <f>N88+N97</f>
        <v>3286.5</v>
      </c>
      <c r="O98" s="200">
        <f t="shared" ref="O98:U98" si="161">O88+O97</f>
        <v>3605.1000000000004</v>
      </c>
      <c r="P98" s="200">
        <f t="shared" si="161"/>
        <v>3398.8</v>
      </c>
      <c r="Q98" s="200">
        <f t="shared" si="161"/>
        <v>4109.7000000000007</v>
      </c>
      <c r="R98" s="189">
        <f t="shared" si="161"/>
        <v>4661.8999999999996</v>
      </c>
      <c r="S98" s="200">
        <f t="shared" si="161"/>
        <v>4857.4297869078964</v>
      </c>
      <c r="T98" s="200">
        <f t="shared" si="161"/>
        <v>5082.9242392154683</v>
      </c>
      <c r="U98" s="200">
        <f t="shared" si="161"/>
        <v>5343.9851108175772</v>
      </c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J98" s="69"/>
      <c r="AK98" s="69"/>
    </row>
    <row r="99" spans="1:37" ht="15" thickBot="1" x14ac:dyDescent="0.35">
      <c r="A99" s="12" t="s">
        <v>46</v>
      </c>
      <c r="B99" s="52">
        <v>2016</v>
      </c>
      <c r="C99" s="81">
        <v>2017</v>
      </c>
      <c r="D99" s="81">
        <v>2018</v>
      </c>
      <c r="E99" s="82">
        <v>2019</v>
      </c>
      <c r="F99" s="52">
        <v>2020</v>
      </c>
      <c r="G99" s="81">
        <v>2021</v>
      </c>
      <c r="H99" s="82">
        <v>2022</v>
      </c>
      <c r="I99" s="225">
        <v>2023</v>
      </c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J99" s="69"/>
      <c r="AK99" s="69"/>
    </row>
    <row r="100" spans="1:37" x14ac:dyDescent="0.3">
      <c r="A100" t="s">
        <v>18</v>
      </c>
      <c r="B100" s="217">
        <f>D22</f>
        <v>838.68</v>
      </c>
      <c r="C100" s="136">
        <f t="shared" ref="C100:F100" si="162">E22</f>
        <v>420.75300000000027</v>
      </c>
      <c r="D100" s="136">
        <f t="shared" si="162"/>
        <v>804.93599999999992</v>
      </c>
      <c r="E100" s="484">
        <f t="shared" si="162"/>
        <v>487.79499999999922</v>
      </c>
      <c r="F100" s="217">
        <f t="shared" si="162"/>
        <v>559.10288604977234</v>
      </c>
      <c r="G100" s="136">
        <f>I22</f>
        <v>584.20168285171746</v>
      </c>
      <c r="H100" s="484">
        <f>J22</f>
        <v>612.6244697152872</v>
      </c>
      <c r="I100" s="499">
        <f>H100*(1+I106)</f>
        <v>642.43009205640726</v>
      </c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J100" s="69"/>
      <c r="AK100" s="69"/>
    </row>
    <row r="101" spans="1:37" x14ac:dyDescent="0.3">
      <c r="A101" s="483" t="s">
        <v>244</v>
      </c>
      <c r="B101" s="217">
        <f>-D17</f>
        <v>142.5</v>
      </c>
      <c r="C101" s="136">
        <f t="shared" ref="C101:H101" si="163">-E17</f>
        <v>150.4</v>
      </c>
      <c r="D101" s="136">
        <f t="shared" si="163"/>
        <v>153.4</v>
      </c>
      <c r="E101" s="484">
        <f t="shared" si="163"/>
        <v>287.10000000000002</v>
      </c>
      <c r="F101" s="217">
        <f t="shared" si="163"/>
        <v>359.90982385878755</v>
      </c>
      <c r="G101" s="136">
        <f t="shared" si="163"/>
        <v>402.9711505354208</v>
      </c>
      <c r="H101" s="484">
        <f t="shared" si="163"/>
        <v>451.18453956831587</v>
      </c>
      <c r="I101" s="135">
        <f>H101*(1+I107)</f>
        <v>505.16640825279075</v>
      </c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J101" s="69"/>
      <c r="AK101" s="69"/>
    </row>
    <row r="102" spans="1:37" x14ac:dyDescent="0.3">
      <c r="A102" s="483" t="s">
        <v>245</v>
      </c>
      <c r="B102" s="46">
        <f>-D47</f>
        <v>-199.2</v>
      </c>
      <c r="C102" s="38">
        <f t="shared" ref="C102:E102" si="164">-E47</f>
        <v>-250</v>
      </c>
      <c r="D102" s="38">
        <f t="shared" si="164"/>
        <v>-340</v>
      </c>
      <c r="E102" s="39">
        <f t="shared" si="164"/>
        <v>-286</v>
      </c>
      <c r="F102" s="46">
        <f>E102*(1+F109)</f>
        <v>-329.4907378533743</v>
      </c>
      <c r="G102" s="38">
        <f t="shared" ref="G102:H102" si="165">F102*(1+G109)</f>
        <v>-379.59491724182175</v>
      </c>
      <c r="H102" s="38">
        <f t="shared" si="165"/>
        <v>-437.31821457132304</v>
      </c>
      <c r="I102" s="87">
        <f>H102*(1+I109)</f>
        <v>-503.81923495043878</v>
      </c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J102" s="69"/>
      <c r="AK102" s="69"/>
    </row>
    <row r="103" spans="1:37" ht="15" thickBot="1" x14ac:dyDescent="0.35">
      <c r="A103" s="483" t="s">
        <v>246</v>
      </c>
      <c r="B103" s="219">
        <f>N87-O87</f>
        <v>-240.40000000000009</v>
      </c>
      <c r="C103" s="218">
        <f t="shared" ref="C103:H103" si="166">O87-P87</f>
        <v>174.70000000000027</v>
      </c>
      <c r="D103" s="218">
        <f t="shared" si="166"/>
        <v>-352.60000000000036</v>
      </c>
      <c r="E103" s="220">
        <f t="shared" si="166"/>
        <v>107.10000000000036</v>
      </c>
      <c r="F103" s="219">
        <f t="shared" si="166"/>
        <v>-32.621473446832169</v>
      </c>
      <c r="G103" s="218">
        <f t="shared" si="166"/>
        <v>-43.095011793975118</v>
      </c>
      <c r="H103" s="220">
        <f t="shared" si="166"/>
        <v>-56.838292699623707</v>
      </c>
      <c r="I103" s="135">
        <f>H103*(1+I108)</f>
        <v>-74.96439570437127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J103" s="69"/>
      <c r="AK103" s="69"/>
    </row>
    <row r="104" spans="1:37" ht="15" thickBot="1" x14ac:dyDescent="0.35">
      <c r="A104" s="14" t="s">
        <v>46</v>
      </c>
      <c r="B104" s="278">
        <f>SUM(B100:B103)</f>
        <v>541.57999999999993</v>
      </c>
      <c r="C104" s="145">
        <f t="shared" ref="C104:H104" si="167">SUM(C100:C103)</f>
        <v>495.85300000000052</v>
      </c>
      <c r="D104" s="145">
        <f t="shared" si="167"/>
        <v>265.73599999999954</v>
      </c>
      <c r="E104" s="485">
        <f t="shared" si="167"/>
        <v>595.99499999999966</v>
      </c>
      <c r="F104" s="278">
        <f t="shared" si="167"/>
        <v>556.90049860835336</v>
      </c>
      <c r="G104" s="145">
        <f t="shared" si="167"/>
        <v>564.4829043513414</v>
      </c>
      <c r="H104" s="485">
        <f t="shared" si="167"/>
        <v>569.65250201265621</v>
      </c>
      <c r="I104" s="488">
        <f>SUM(I100:I103)</f>
        <v>568.8128696543879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J104" s="69"/>
      <c r="AK104" s="69"/>
    </row>
    <row r="105" spans="1:37" ht="15" thickBot="1" x14ac:dyDescent="0.35">
      <c r="M105" s="177" t="s">
        <v>101</v>
      </c>
      <c r="N105" s="24"/>
      <c r="O105" s="24"/>
      <c r="P105" s="24"/>
      <c r="Q105" s="24"/>
      <c r="R105" s="24"/>
      <c r="S105" s="69"/>
      <c r="T105" s="69"/>
      <c r="U105" s="69"/>
      <c r="V105" s="69"/>
      <c r="W105" s="69"/>
      <c r="X105" s="24"/>
      <c r="Y105" s="24"/>
      <c r="Z105" s="24"/>
      <c r="AA105" s="24"/>
      <c r="AB105" s="24"/>
      <c r="AC105" s="69"/>
      <c r="AD105" s="69"/>
      <c r="AE105" s="69"/>
      <c r="AF105" s="69"/>
      <c r="AG105" s="69"/>
      <c r="AJ105" s="69"/>
      <c r="AK105" s="69"/>
    </row>
    <row r="106" spans="1:37" ht="15" thickBot="1" x14ac:dyDescent="0.35">
      <c r="A106" s="110" t="s">
        <v>247</v>
      </c>
      <c r="C106" s="487">
        <f>(C100-B100)/B100</f>
        <v>-0.49831520961510911</v>
      </c>
      <c r="D106" s="487">
        <f t="shared" ref="D106:H106" si="168">(D100-C100)/C100</f>
        <v>0.91308439868521296</v>
      </c>
      <c r="E106" s="487">
        <f t="shared" si="168"/>
        <v>-0.39399529900513919</v>
      </c>
      <c r="F106" s="487">
        <f t="shared" si="168"/>
        <v>0.1461841266305994</v>
      </c>
      <c r="G106" s="487">
        <f t="shared" si="168"/>
        <v>4.4891195213238068E-2</v>
      </c>
      <c r="H106" s="487">
        <f t="shared" si="168"/>
        <v>4.8652353626964878E-2</v>
      </c>
      <c r="I106" s="487">
        <f>H106</f>
        <v>4.8652353626964878E-2</v>
      </c>
      <c r="M106" s="8" t="s">
        <v>102</v>
      </c>
      <c r="N106" s="14">
        <v>2015</v>
      </c>
      <c r="O106" s="81">
        <v>2016</v>
      </c>
      <c r="P106" s="81">
        <v>2017</v>
      </c>
      <c r="Q106" s="81">
        <v>2018</v>
      </c>
      <c r="R106" s="81">
        <v>2019</v>
      </c>
      <c r="S106" s="52">
        <v>2020</v>
      </c>
      <c r="T106" s="81">
        <v>2021</v>
      </c>
      <c r="U106" s="82">
        <v>2022</v>
      </c>
      <c r="V106" s="113"/>
      <c r="W106" s="113"/>
      <c r="X106" s="8" t="s">
        <v>103</v>
      </c>
      <c r="Y106" s="14">
        <v>2015</v>
      </c>
      <c r="Z106" s="81">
        <v>2016</v>
      </c>
      <c r="AA106" s="81">
        <v>2017</v>
      </c>
      <c r="AB106" s="81">
        <v>2018</v>
      </c>
      <c r="AC106" s="81">
        <v>2019</v>
      </c>
      <c r="AD106" s="52">
        <v>2020</v>
      </c>
      <c r="AE106" s="81">
        <v>2021</v>
      </c>
      <c r="AF106" s="82">
        <v>2022</v>
      </c>
      <c r="AG106" s="113"/>
      <c r="AJ106" s="113"/>
      <c r="AK106" s="113"/>
    </row>
    <row r="107" spans="1:37" x14ac:dyDescent="0.3">
      <c r="A107" t="s">
        <v>248</v>
      </c>
      <c r="C107" s="487">
        <f t="shared" ref="C107:H107" si="169">(C101-B101)/B101</f>
        <v>5.5438596491228113E-2</v>
      </c>
      <c r="D107" s="487">
        <f t="shared" si="169"/>
        <v>1.9946808510638295E-2</v>
      </c>
      <c r="E107" s="487">
        <f>(E101-D101)/D101</f>
        <v>0.87157757496740551</v>
      </c>
      <c r="F107" s="487">
        <f t="shared" si="169"/>
        <v>0.25360440215530311</v>
      </c>
      <c r="G107" s="487">
        <f t="shared" si="169"/>
        <v>0.11964476605542333</v>
      </c>
      <c r="H107" s="487">
        <f t="shared" si="169"/>
        <v>0.119644766055423</v>
      </c>
      <c r="I107" s="487">
        <f>H107</f>
        <v>0.119644766055423</v>
      </c>
      <c r="M107" s="7" t="s">
        <v>108</v>
      </c>
      <c r="N107" s="186">
        <v>746.6</v>
      </c>
      <c r="O107" s="125">
        <v>764.3</v>
      </c>
      <c r="P107" s="126">
        <v>615.20000000000005</v>
      </c>
      <c r="Q107" s="126">
        <v>781.4</v>
      </c>
      <c r="R107" s="125">
        <f>R70</f>
        <v>858</v>
      </c>
      <c r="S107" s="186">
        <f t="shared" ref="S107:U107" si="170">S70</f>
        <v>858</v>
      </c>
      <c r="T107" s="125">
        <f t="shared" si="170"/>
        <v>858</v>
      </c>
      <c r="U107" s="157">
        <f t="shared" si="170"/>
        <v>858</v>
      </c>
      <c r="V107" s="69"/>
      <c r="W107" s="69"/>
      <c r="X107" s="6" t="s">
        <v>106</v>
      </c>
      <c r="Y107" s="186">
        <v>1894.6</v>
      </c>
      <c r="Z107" s="130">
        <v>2068.4</v>
      </c>
      <c r="AA107" s="130">
        <v>2314.1999999999998</v>
      </c>
      <c r="AB107" s="130">
        <v>2877.2</v>
      </c>
      <c r="AC107" s="125">
        <f>AC70</f>
        <v>2892.2</v>
      </c>
      <c r="AD107" s="186">
        <f t="shared" ref="AD107:AF107" si="171">AD70</f>
        <v>3088.1297869078971</v>
      </c>
      <c r="AE107" s="125">
        <f t="shared" si="171"/>
        <v>3313.6242392154691</v>
      </c>
      <c r="AF107" s="157">
        <f t="shared" si="171"/>
        <v>3574.6851108175779</v>
      </c>
      <c r="AG107" s="69"/>
      <c r="AJ107" s="69"/>
      <c r="AK107" s="69"/>
    </row>
    <row r="108" spans="1:37" ht="15" thickBot="1" x14ac:dyDescent="0.35">
      <c r="A108" t="s">
        <v>249</v>
      </c>
      <c r="C108" s="487">
        <f>(C103-B103)/B103</f>
        <v>-1.7267054908485866</v>
      </c>
      <c r="D108" s="487">
        <f t="shared" ref="D108:H108" si="172">(D103-C103)/C103</f>
        <v>-3.0183171150543777</v>
      </c>
      <c r="E108" s="487">
        <f t="shared" si="172"/>
        <v>-1.3037436188315379</v>
      </c>
      <c r="F108" s="487">
        <f t="shared" si="172"/>
        <v>-1.3045889210721948</v>
      </c>
      <c r="G108" s="487">
        <f t="shared" si="172"/>
        <v>0.32106270013257238</v>
      </c>
      <c r="H108" s="487">
        <f t="shared" si="172"/>
        <v>0.31890653543271485</v>
      </c>
      <c r="I108" s="487">
        <f>H108</f>
        <v>0.31890653543271485</v>
      </c>
      <c r="M108" s="6" t="s">
        <v>109</v>
      </c>
      <c r="N108" s="186">
        <v>259</v>
      </c>
      <c r="O108" s="125">
        <v>268</v>
      </c>
      <c r="P108" s="126">
        <v>255.7</v>
      </c>
      <c r="Q108" s="126">
        <v>289.3</v>
      </c>
      <c r="R108" s="125">
        <f t="shared" ref="R108:U112" si="173">R71</f>
        <v>317.89999999999998</v>
      </c>
      <c r="S108" s="186">
        <f t="shared" si="173"/>
        <v>317.89999999999998</v>
      </c>
      <c r="T108" s="125">
        <f t="shared" si="173"/>
        <v>317.89999999999998</v>
      </c>
      <c r="U108" s="157">
        <f t="shared" si="173"/>
        <v>317.89999999999998</v>
      </c>
      <c r="V108" s="69"/>
      <c r="W108" s="69"/>
      <c r="X108" s="6" t="s">
        <v>107</v>
      </c>
      <c r="Y108" s="186">
        <v>0.9</v>
      </c>
      <c r="Z108" s="130">
        <v>0.9</v>
      </c>
      <c r="AA108" s="130">
        <v>1.2</v>
      </c>
      <c r="AB108" s="130">
        <v>1.7</v>
      </c>
      <c r="AC108" s="125">
        <f t="shared" ref="AC108:AF108" si="174">AC71</f>
        <v>0.4</v>
      </c>
      <c r="AD108" s="186">
        <f t="shared" si="174"/>
        <v>0.4</v>
      </c>
      <c r="AE108" s="125">
        <f t="shared" si="174"/>
        <v>0.4</v>
      </c>
      <c r="AF108" s="157">
        <f t="shared" si="174"/>
        <v>0.4</v>
      </c>
      <c r="AG108" s="69"/>
      <c r="AJ108" s="69"/>
      <c r="AK108" s="69"/>
    </row>
    <row r="109" spans="1:37" ht="15" thickBot="1" x14ac:dyDescent="0.35">
      <c r="A109" t="s">
        <v>261</v>
      </c>
      <c r="C109" s="487">
        <f>(C102-B102)/B102</f>
        <v>0.2550200803212852</v>
      </c>
      <c r="D109" s="487">
        <f t="shared" ref="D109:E109" si="175">(D102-C102)/C102</f>
        <v>0.36</v>
      </c>
      <c r="E109" s="487">
        <f t="shared" si="175"/>
        <v>-0.1588235294117647</v>
      </c>
      <c r="F109" s="15">
        <f>AVERAGE(C109:E109)</f>
        <v>0.15206551696984016</v>
      </c>
      <c r="G109" s="15">
        <f>F109</f>
        <v>0.15206551696984016</v>
      </c>
      <c r="H109" s="15">
        <f>G109</f>
        <v>0.15206551696984016</v>
      </c>
      <c r="I109" s="15">
        <f t="shared" ref="I109" si="176">AVERAGE(F109:H109)</f>
        <v>0.15206551696984016</v>
      </c>
      <c r="M109" s="6" t="s">
        <v>110</v>
      </c>
      <c r="N109" s="187">
        <v>11.5</v>
      </c>
      <c r="O109" s="125">
        <v>2.6</v>
      </c>
      <c r="P109" s="126">
        <v>13.1</v>
      </c>
      <c r="Q109" s="126">
        <v>22.9</v>
      </c>
      <c r="R109" s="125">
        <f t="shared" si="173"/>
        <v>19.899999999999999</v>
      </c>
      <c r="S109" s="186">
        <f t="shared" si="173"/>
        <v>19.899999999999999</v>
      </c>
      <c r="T109" s="125">
        <f t="shared" si="173"/>
        <v>19.899999999999999</v>
      </c>
      <c r="U109" s="157">
        <f t="shared" si="173"/>
        <v>19.899999999999999</v>
      </c>
      <c r="V109" s="69"/>
      <c r="W109" s="69"/>
      <c r="X109" s="8" t="s">
        <v>2</v>
      </c>
      <c r="Y109" s="185">
        <f>SUM(Y107:Y108)</f>
        <v>1895.5</v>
      </c>
      <c r="Z109" s="185">
        <f t="shared" ref="Z109" si="177">SUM(Z107:Z108)</f>
        <v>2069.3000000000002</v>
      </c>
      <c r="AA109" s="185">
        <f t="shared" ref="AA109" si="178">SUM(AA107:AA108)</f>
        <v>2315.3999999999996</v>
      </c>
      <c r="AB109" s="185">
        <f t="shared" ref="AB109" si="179">SUM(AB107:AB108)</f>
        <v>2878.8999999999996</v>
      </c>
      <c r="AC109" s="185">
        <f t="shared" ref="AC109" si="180">SUM(AC107:AC108)</f>
        <v>2892.6</v>
      </c>
      <c r="AD109" s="185">
        <f t="shared" ref="AD109" si="181">SUM(AD107:AD108)</f>
        <v>3088.5297869078972</v>
      </c>
      <c r="AE109" s="185">
        <f t="shared" ref="AE109" si="182">SUM(AE107:AE108)</f>
        <v>3314.0242392154692</v>
      </c>
      <c r="AF109" s="188">
        <f t="shared" ref="AF109" si="183">SUM(AF107:AF108)</f>
        <v>3575.085110817578</v>
      </c>
      <c r="AG109" s="69"/>
      <c r="AJ109" s="69"/>
      <c r="AK109" s="69"/>
    </row>
    <row r="110" spans="1:37" ht="15" thickBot="1" x14ac:dyDescent="0.35">
      <c r="M110" s="6" t="s">
        <v>152</v>
      </c>
      <c r="N110" s="187">
        <v>27.6</v>
      </c>
      <c r="O110" s="125">
        <v>32.4</v>
      </c>
      <c r="P110" s="126">
        <v>26.1</v>
      </c>
      <c r="Q110" s="126">
        <v>26.2</v>
      </c>
      <c r="R110" s="125">
        <f t="shared" si="173"/>
        <v>24.8</v>
      </c>
      <c r="S110" s="186">
        <f t="shared" si="173"/>
        <v>24.8</v>
      </c>
      <c r="T110" s="125">
        <f t="shared" si="173"/>
        <v>24.8</v>
      </c>
      <c r="U110" s="157">
        <f t="shared" si="173"/>
        <v>24.8</v>
      </c>
      <c r="V110" s="69"/>
      <c r="W110" s="69"/>
      <c r="X110" s="6"/>
      <c r="Y110" s="69"/>
      <c r="Z110" s="69"/>
      <c r="AA110" s="69"/>
      <c r="AB110" s="69"/>
      <c r="AC110" s="69"/>
      <c r="AD110" s="70"/>
      <c r="AE110" s="69"/>
      <c r="AF110" s="71"/>
      <c r="AG110" s="69"/>
      <c r="AJ110" s="69"/>
      <c r="AK110" s="69"/>
    </row>
    <row r="111" spans="1:37" ht="15" thickBot="1" x14ac:dyDescent="0.35">
      <c r="A111" s="489" t="s">
        <v>250</v>
      </c>
      <c r="B111" s="490">
        <f>I104/(B112-B113)</f>
        <v>18588.655871058429</v>
      </c>
      <c r="M111" s="6" t="s">
        <v>153</v>
      </c>
      <c r="N111" s="187">
        <v>963.7</v>
      </c>
      <c r="O111" s="126">
        <v>1008.1</v>
      </c>
      <c r="P111" s="126">
        <v>1082.7</v>
      </c>
      <c r="Q111" s="126">
        <v>1216.0999999999999</v>
      </c>
      <c r="R111" s="125">
        <f t="shared" si="173"/>
        <v>1361.6</v>
      </c>
      <c r="S111" s="186">
        <f t="shared" si="173"/>
        <v>1524.5083134610641</v>
      </c>
      <c r="T111" s="125">
        <f t="shared" si="173"/>
        <v>1706.9077539746609</v>
      </c>
      <c r="U111" s="157">
        <f t="shared" si="173"/>
        <v>1911.1303328771469</v>
      </c>
      <c r="V111" s="69"/>
      <c r="W111" s="69"/>
      <c r="X111" s="211" t="s">
        <v>142</v>
      </c>
      <c r="Y111" s="191">
        <v>1071.4000000000001</v>
      </c>
      <c r="Z111" s="160">
        <v>993.4</v>
      </c>
      <c r="AA111" s="160">
        <v>773.3</v>
      </c>
      <c r="AB111" s="160">
        <v>1142.5</v>
      </c>
      <c r="AC111" s="160">
        <f>AC74</f>
        <v>1465.8</v>
      </c>
      <c r="AD111" s="193">
        <f t="shared" ref="AD111:AF111" si="184">AD74</f>
        <v>1465.8</v>
      </c>
      <c r="AE111" s="160">
        <f t="shared" si="184"/>
        <v>1465.8</v>
      </c>
      <c r="AF111" s="161">
        <f t="shared" si="184"/>
        <v>1465.8</v>
      </c>
      <c r="AG111" s="69"/>
      <c r="AJ111" s="69"/>
      <c r="AK111" s="69"/>
    </row>
    <row r="112" spans="1:37" ht="15" thickBot="1" x14ac:dyDescent="0.35">
      <c r="A112" s="12" t="s">
        <v>62</v>
      </c>
      <c r="B112" s="78">
        <v>4.3099999999999999E-2</v>
      </c>
      <c r="M112" s="6" t="s">
        <v>154</v>
      </c>
      <c r="N112" s="187">
        <v>2.1</v>
      </c>
      <c r="O112" s="126">
        <v>5</v>
      </c>
      <c r="P112" s="126">
        <v>2.9</v>
      </c>
      <c r="Q112" s="126">
        <v>1.2</v>
      </c>
      <c r="R112" s="125">
        <f t="shared" si="173"/>
        <v>387.8</v>
      </c>
      <c r="S112" s="186">
        <f t="shared" si="173"/>
        <v>387.8</v>
      </c>
      <c r="T112" s="125">
        <f t="shared" si="173"/>
        <v>387.8</v>
      </c>
      <c r="U112" s="157">
        <f t="shared" si="173"/>
        <v>387.8</v>
      </c>
      <c r="V112" s="69"/>
      <c r="W112" s="69"/>
      <c r="X112" s="6" t="s">
        <v>145</v>
      </c>
      <c r="Y112" s="186">
        <v>209.5</v>
      </c>
      <c r="Z112" s="125">
        <v>439.6</v>
      </c>
      <c r="AA112" s="125">
        <v>75.900000000000006</v>
      </c>
      <c r="AB112" s="125">
        <v>0</v>
      </c>
      <c r="AC112" s="125">
        <f t="shared" ref="AC112:AF115" si="185">AC75</f>
        <v>258.89999999999998</v>
      </c>
      <c r="AD112" s="186">
        <f t="shared" si="185"/>
        <v>258.89999999999998</v>
      </c>
      <c r="AE112" s="125">
        <f t="shared" si="185"/>
        <v>258.89999999999998</v>
      </c>
      <c r="AF112" s="157">
        <f t="shared" si="185"/>
        <v>258.89999999999998</v>
      </c>
      <c r="AG112" s="69"/>
      <c r="AJ112" s="69"/>
      <c r="AK112" s="69"/>
    </row>
    <row r="113" spans="1:37" ht="15" thickBot="1" x14ac:dyDescent="0.35">
      <c r="A113" s="72" t="s">
        <v>251</v>
      </c>
      <c r="B113" s="227">
        <v>1.2500000000000001E-2</v>
      </c>
      <c r="M113" s="208" t="s">
        <v>15</v>
      </c>
      <c r="N113" s="238">
        <f>N76</f>
        <v>-391.8</v>
      </c>
      <c r="O113" s="194">
        <f t="shared" ref="O113:Q113" si="186">O76</f>
        <v>-453.5</v>
      </c>
      <c r="P113" s="194">
        <f t="shared" si="186"/>
        <v>-353.9</v>
      </c>
      <c r="Q113" s="194">
        <f t="shared" si="186"/>
        <v>-413.6</v>
      </c>
      <c r="R113" s="125">
        <f>R76</f>
        <v>-436</v>
      </c>
      <c r="S113" s="186">
        <f t="shared" ref="S113:U113" si="187">S76</f>
        <v>-436</v>
      </c>
      <c r="T113" s="125">
        <f t="shared" si="187"/>
        <v>-436</v>
      </c>
      <c r="U113" s="157">
        <f t="shared" si="187"/>
        <v>-436</v>
      </c>
      <c r="V113" s="69"/>
      <c r="W113" s="69"/>
      <c r="X113" s="6" t="s">
        <v>148</v>
      </c>
      <c r="Y113" s="187">
        <v>12</v>
      </c>
      <c r="Z113" s="130">
        <v>11.5</v>
      </c>
      <c r="AA113" s="130">
        <v>12</v>
      </c>
      <c r="AB113" s="130">
        <v>11</v>
      </c>
      <c r="AC113" s="125">
        <f t="shared" si="185"/>
        <v>10.5</v>
      </c>
      <c r="AD113" s="186">
        <f t="shared" si="185"/>
        <v>10.5</v>
      </c>
      <c r="AE113" s="125">
        <f t="shared" si="185"/>
        <v>10.5</v>
      </c>
      <c r="AF113" s="157">
        <f t="shared" si="185"/>
        <v>10.5</v>
      </c>
      <c r="AG113" s="69"/>
      <c r="AJ113" s="69"/>
      <c r="AK113" s="69"/>
    </row>
    <row r="114" spans="1:37" ht="15" thickBot="1" x14ac:dyDescent="0.35">
      <c r="M114" s="180" t="s">
        <v>5</v>
      </c>
      <c r="N114" s="199">
        <f>SUM(N107:N113)</f>
        <v>1618.7</v>
      </c>
      <c r="O114" s="199">
        <f t="shared" ref="O114" si="188">SUM(O107:O113)</f>
        <v>1626.9</v>
      </c>
      <c r="P114" s="199">
        <f t="shared" ref="P114" si="189">SUM(P107:P113)</f>
        <v>1641.8000000000002</v>
      </c>
      <c r="Q114" s="199">
        <f t="shared" ref="Q114" si="190">SUM(Q107:Q113)</f>
        <v>1923.5</v>
      </c>
      <c r="R114" s="273">
        <f>SUM(R107:R113)</f>
        <v>2534</v>
      </c>
      <c r="S114" s="237">
        <f t="shared" ref="S114:U114" si="191">SUM(S107:S113)</f>
        <v>2696.9083134610646</v>
      </c>
      <c r="T114" s="237">
        <f t="shared" si="191"/>
        <v>2879.307753974661</v>
      </c>
      <c r="U114" s="237">
        <f t="shared" si="191"/>
        <v>3083.530332877147</v>
      </c>
      <c r="V114" s="69"/>
      <c r="W114" s="69"/>
      <c r="X114" s="6" t="s">
        <v>143</v>
      </c>
      <c r="Y114" s="186">
        <v>0.2</v>
      </c>
      <c r="Z114" s="132">
        <v>0.1</v>
      </c>
      <c r="AA114" s="132">
        <v>130.30000000000001</v>
      </c>
      <c r="AB114" s="132">
        <v>0.1</v>
      </c>
      <c r="AC114" s="125">
        <f t="shared" si="185"/>
        <v>0</v>
      </c>
      <c r="AD114" s="186">
        <f t="shared" si="185"/>
        <v>0</v>
      </c>
      <c r="AE114" s="125">
        <f t="shared" si="185"/>
        <v>0</v>
      </c>
      <c r="AF114" s="157">
        <f t="shared" si="185"/>
        <v>0</v>
      </c>
      <c r="AG114" s="69"/>
      <c r="AJ114" s="69"/>
      <c r="AK114" s="69"/>
    </row>
    <row r="115" spans="1:37" ht="15" thickBot="1" x14ac:dyDescent="0.35">
      <c r="B115" s="594" t="s">
        <v>48</v>
      </c>
      <c r="C115" s="595"/>
      <c r="D115" s="596"/>
      <c r="E115" s="350" t="s">
        <v>250</v>
      </c>
      <c r="M115" s="70"/>
      <c r="N115" s="69"/>
      <c r="O115" s="69"/>
      <c r="P115" s="69"/>
      <c r="Q115" s="69"/>
      <c r="R115" s="33"/>
      <c r="S115" s="12"/>
      <c r="T115" s="33"/>
      <c r="U115" s="16"/>
      <c r="V115" s="69"/>
      <c r="W115" s="69"/>
      <c r="X115" s="6" t="s">
        <v>144</v>
      </c>
      <c r="Y115" s="187">
        <v>98</v>
      </c>
      <c r="Z115" s="131">
        <v>91.4</v>
      </c>
      <c r="AA115" s="131">
        <v>91.8</v>
      </c>
      <c r="AB115" s="131">
        <v>77.3</v>
      </c>
      <c r="AC115" s="125">
        <f t="shared" si="185"/>
        <v>34.1</v>
      </c>
      <c r="AD115" s="186">
        <f t="shared" si="185"/>
        <v>34.1</v>
      </c>
      <c r="AE115" s="125">
        <f t="shared" si="185"/>
        <v>34.1</v>
      </c>
      <c r="AF115" s="157">
        <f t="shared" si="185"/>
        <v>34.1</v>
      </c>
      <c r="AG115" s="69"/>
      <c r="AJ115" s="69"/>
      <c r="AK115" s="69"/>
    </row>
    <row r="116" spans="1:37" ht="15" thickBot="1" x14ac:dyDescent="0.35">
      <c r="B116" s="2">
        <v>1</v>
      </c>
      <c r="C116" s="2">
        <v>2</v>
      </c>
      <c r="D116" s="2">
        <v>3</v>
      </c>
      <c r="E116" s="2">
        <v>3</v>
      </c>
      <c r="M116" s="7" t="s">
        <v>136</v>
      </c>
      <c r="N116" s="160">
        <v>277.7</v>
      </c>
      <c r="O116" s="159">
        <v>248.2</v>
      </c>
      <c r="P116" s="159">
        <v>306.89999999999998</v>
      </c>
      <c r="Q116" s="159">
        <v>285.5</v>
      </c>
      <c r="R116" s="160">
        <f>R79</f>
        <v>320.7</v>
      </c>
      <c r="S116" s="193">
        <f t="shared" ref="S116:U116" si="192">S79</f>
        <v>347.72907529707277</v>
      </c>
      <c r="T116" s="160">
        <f t="shared" si="192"/>
        <v>376.67536156348069</v>
      </c>
      <c r="U116" s="161">
        <f t="shared" si="192"/>
        <v>414.19993378960646</v>
      </c>
      <c r="V116" s="69"/>
      <c r="W116" s="69"/>
      <c r="X116" s="250" t="s">
        <v>175</v>
      </c>
      <c r="Y116" s="238">
        <f>-N90</f>
        <v>-123.9</v>
      </c>
      <c r="Z116" s="194">
        <f t="shared" ref="Z116:AF116" si="193">-O90</f>
        <v>-175</v>
      </c>
      <c r="AA116" s="194">
        <f t="shared" si="193"/>
        <v>-170.7</v>
      </c>
      <c r="AB116" s="194">
        <f t="shared" si="193"/>
        <v>-220.6</v>
      </c>
      <c r="AC116" s="194">
        <f t="shared" si="193"/>
        <v>-238.5</v>
      </c>
      <c r="AD116" s="238">
        <f t="shared" si="193"/>
        <v>-238.5</v>
      </c>
      <c r="AE116" s="194">
        <f t="shared" si="193"/>
        <v>-238.5</v>
      </c>
      <c r="AF116" s="196">
        <f t="shared" si="193"/>
        <v>-238.5</v>
      </c>
      <c r="AG116" s="69"/>
      <c r="AJ116" s="69"/>
      <c r="AK116" s="69"/>
    </row>
    <row r="117" spans="1:37" ht="15" thickBot="1" x14ac:dyDescent="0.35">
      <c r="B117" s="2">
        <f>F99</f>
        <v>2020</v>
      </c>
      <c r="C117" s="2">
        <f>G99</f>
        <v>2021</v>
      </c>
      <c r="D117" s="2">
        <f>H99</f>
        <v>2022</v>
      </c>
      <c r="E117" s="2">
        <f>I99</f>
        <v>2023</v>
      </c>
      <c r="M117" s="6" t="s">
        <v>146</v>
      </c>
      <c r="N117" s="125">
        <v>1140.2</v>
      </c>
      <c r="O117" s="126">
        <v>1573.8</v>
      </c>
      <c r="P117" s="126">
        <v>1200.5</v>
      </c>
      <c r="Q117" s="126">
        <v>1559.3</v>
      </c>
      <c r="R117" s="125">
        <f t="shared" ref="R117:U123" si="194">R80</f>
        <v>1522.4</v>
      </c>
      <c r="S117" s="186">
        <f t="shared" si="194"/>
        <v>1522.4</v>
      </c>
      <c r="T117" s="125">
        <f t="shared" si="194"/>
        <v>1522.4</v>
      </c>
      <c r="U117" s="157">
        <f t="shared" si="194"/>
        <v>1522.4</v>
      </c>
      <c r="V117" s="69"/>
      <c r="W117" s="69"/>
      <c r="X117" s="204" t="s">
        <v>139</v>
      </c>
      <c r="Y117" s="238">
        <f t="shared" ref="Y117:AF117" si="195">-N91</f>
        <v>-0.4</v>
      </c>
      <c r="Z117" s="194">
        <f t="shared" si="195"/>
        <v>-0.4</v>
      </c>
      <c r="AA117" s="194">
        <f t="shared" si="195"/>
        <v>-0.4</v>
      </c>
      <c r="AB117" s="194">
        <f t="shared" si="195"/>
        <v>-0.4</v>
      </c>
      <c r="AC117" s="194">
        <f t="shared" si="195"/>
        <v>-1.9</v>
      </c>
      <c r="AD117" s="238">
        <f t="shared" si="195"/>
        <v>-1.9</v>
      </c>
      <c r="AE117" s="194">
        <f t="shared" si="195"/>
        <v>-1.9</v>
      </c>
      <c r="AF117" s="196">
        <f t="shared" si="195"/>
        <v>-1.9</v>
      </c>
      <c r="AG117" s="69"/>
      <c r="AJ117" s="69"/>
      <c r="AK117" s="69"/>
    </row>
    <row r="118" spans="1:37" ht="15" thickBot="1" x14ac:dyDescent="0.35">
      <c r="A118" s="8" t="s">
        <v>46</v>
      </c>
      <c r="B118" s="562">
        <f>F104</f>
        <v>556.90049860835336</v>
      </c>
      <c r="C118" s="562">
        <f>G104</f>
        <v>564.4829043513414</v>
      </c>
      <c r="D118" s="562">
        <f>H104</f>
        <v>569.65250201265621</v>
      </c>
      <c r="E118" s="562">
        <f>B111</f>
        <v>18588.655871058429</v>
      </c>
      <c r="M118" s="6" t="s">
        <v>137</v>
      </c>
      <c r="N118" s="125">
        <v>409.2</v>
      </c>
      <c r="O118" s="126">
        <v>498</v>
      </c>
      <c r="P118" s="126">
        <v>477.6</v>
      </c>
      <c r="Q118" s="126">
        <v>493.3</v>
      </c>
      <c r="R118" s="125">
        <f t="shared" si="194"/>
        <v>504.8</v>
      </c>
      <c r="S118" s="186">
        <f t="shared" si="194"/>
        <v>576.4182168843289</v>
      </c>
      <c r="T118" s="125">
        <f t="shared" si="194"/>
        <v>624.40145412398647</v>
      </c>
      <c r="U118" s="157">
        <f t="shared" si="194"/>
        <v>686.60461327440191</v>
      </c>
      <c r="V118" s="69"/>
      <c r="W118" s="69"/>
      <c r="X118" s="204" t="s">
        <v>141</v>
      </c>
      <c r="Y118" s="238">
        <f t="shared" ref="Y118:AF118" si="196">-N92</f>
        <v>-29.2</v>
      </c>
      <c r="Z118" s="194">
        <f t="shared" si="196"/>
        <v>-14.2</v>
      </c>
      <c r="AA118" s="194">
        <f t="shared" si="196"/>
        <v>-7.2</v>
      </c>
      <c r="AB118" s="194">
        <f t="shared" si="196"/>
        <v>-0.8</v>
      </c>
      <c r="AC118" s="194">
        <f t="shared" si="196"/>
        <v>-6.9</v>
      </c>
      <c r="AD118" s="238">
        <f t="shared" si="196"/>
        <v>-6.9</v>
      </c>
      <c r="AE118" s="194">
        <f t="shared" si="196"/>
        <v>-6.9</v>
      </c>
      <c r="AF118" s="196">
        <f t="shared" si="196"/>
        <v>-6.9</v>
      </c>
      <c r="AG118" s="69"/>
      <c r="AJ118" s="69"/>
      <c r="AK118" s="69"/>
    </row>
    <row r="119" spans="1:37" ht="15" thickBot="1" x14ac:dyDescent="0.35">
      <c r="A119" s="6" t="s">
        <v>252</v>
      </c>
      <c r="B119" s="6">
        <f>B118/(1+$B$112)^B116</f>
        <v>533.88984623559907</v>
      </c>
      <c r="C119" s="6">
        <f>C118/(1+$B$112)^C116</f>
        <v>518.79872826893927</v>
      </c>
      <c r="D119" s="6">
        <f>D118/(1+$B$112)^D116</f>
        <v>501.91730910647902</v>
      </c>
      <c r="E119" s="6">
        <f>E118/(1+$B$112)^E116</f>
        <v>16378.350137573363</v>
      </c>
      <c r="M119" s="42" t="s">
        <v>138</v>
      </c>
      <c r="N119" s="127">
        <v>131.4</v>
      </c>
      <c r="O119" s="126">
        <v>112.8</v>
      </c>
      <c r="P119" s="126">
        <v>99.1</v>
      </c>
      <c r="Q119" s="126">
        <v>142.80000000000001</v>
      </c>
      <c r="R119" s="125">
        <f t="shared" si="194"/>
        <v>146.19999999999999</v>
      </c>
      <c r="S119" s="186">
        <f t="shared" si="194"/>
        <v>146.19999999999999</v>
      </c>
      <c r="T119" s="125">
        <f t="shared" si="194"/>
        <v>146.19999999999999</v>
      </c>
      <c r="U119" s="157">
        <f t="shared" si="194"/>
        <v>146.19999999999999</v>
      </c>
      <c r="V119" s="69"/>
      <c r="W119" s="69"/>
      <c r="X119" s="204" t="s">
        <v>174</v>
      </c>
      <c r="Y119" s="238">
        <f t="shared" ref="Y119:AF119" si="197">-N93</f>
        <v>-11.6</v>
      </c>
      <c r="Z119" s="194">
        <f t="shared" si="197"/>
        <v>-15.9</v>
      </c>
      <c r="AA119" s="194">
        <f t="shared" si="197"/>
        <v>-12.6</v>
      </c>
      <c r="AB119" s="194">
        <f t="shared" si="197"/>
        <v>-11.4</v>
      </c>
      <c r="AC119" s="194">
        <f t="shared" si="197"/>
        <v>-11.1</v>
      </c>
      <c r="AD119" s="238">
        <f t="shared" si="197"/>
        <v>-11.1</v>
      </c>
      <c r="AE119" s="194">
        <f t="shared" si="197"/>
        <v>-11.1</v>
      </c>
      <c r="AF119" s="196">
        <f t="shared" si="197"/>
        <v>-11.1</v>
      </c>
      <c r="AG119" s="69"/>
      <c r="AJ119" s="69"/>
      <c r="AK119" s="69"/>
    </row>
    <row r="120" spans="1:37" ht="15" thickBot="1" x14ac:dyDescent="0.35">
      <c r="A120" s="8" t="s">
        <v>254</v>
      </c>
      <c r="B120" s="512">
        <f>SUM(B119:E119)</f>
        <v>17932.956021184382</v>
      </c>
      <c r="C120" s="2"/>
      <c r="D120" s="2"/>
      <c r="E120" s="2"/>
      <c r="M120" s="178" t="s">
        <v>176</v>
      </c>
      <c r="N120" s="125">
        <f>N83</f>
        <v>-72.599999999999994</v>
      </c>
      <c r="O120" s="125">
        <f t="shared" ref="O120:Q120" si="198">O83</f>
        <v>-142.6</v>
      </c>
      <c r="P120" s="125">
        <f t="shared" si="198"/>
        <v>-90.8</v>
      </c>
      <c r="Q120" s="125">
        <f t="shared" si="198"/>
        <v>-120.1</v>
      </c>
      <c r="R120" s="125">
        <f t="shared" si="194"/>
        <v>-99.6</v>
      </c>
      <c r="S120" s="186">
        <f t="shared" si="194"/>
        <v>-127.20958090499838</v>
      </c>
      <c r="T120" s="125">
        <f t="shared" si="194"/>
        <v>-133.13942237036449</v>
      </c>
      <c r="U120" s="157">
        <f t="shared" si="194"/>
        <v>-139.85458969232135</v>
      </c>
      <c r="V120" s="69"/>
      <c r="W120" s="69"/>
      <c r="X120" s="204" t="s">
        <v>151</v>
      </c>
      <c r="Y120" s="238">
        <f t="shared" ref="Y120:AF120" si="199">-N94</f>
        <v>-60.1</v>
      </c>
      <c r="Z120" s="194">
        <f t="shared" si="199"/>
        <v>-88</v>
      </c>
      <c r="AA120" s="194">
        <f t="shared" si="199"/>
        <v>-59.1</v>
      </c>
      <c r="AB120" s="194">
        <f t="shared" si="199"/>
        <v>-93.9</v>
      </c>
      <c r="AC120" s="194">
        <f t="shared" si="199"/>
        <v>-117.5</v>
      </c>
      <c r="AD120" s="238">
        <f t="shared" si="199"/>
        <v>-117.5</v>
      </c>
      <c r="AE120" s="194">
        <f t="shared" si="199"/>
        <v>-117.5</v>
      </c>
      <c r="AF120" s="196">
        <f t="shared" si="199"/>
        <v>-117.5</v>
      </c>
      <c r="AG120" s="69"/>
      <c r="AJ120" s="69"/>
      <c r="AK120" s="69"/>
    </row>
    <row r="121" spans="1:37" ht="15" thickBot="1" x14ac:dyDescent="0.35">
      <c r="A121" s="8" t="s">
        <v>253</v>
      </c>
      <c r="B121" s="563">
        <f>B120*1000000</f>
        <v>17932956021.184383</v>
      </c>
      <c r="C121" s="2"/>
      <c r="D121" s="2"/>
      <c r="E121" s="2"/>
      <c r="M121" s="178" t="s">
        <v>92</v>
      </c>
      <c r="N121" s="125">
        <f t="shared" ref="N121:Q121" si="200">N84</f>
        <v>-248</v>
      </c>
      <c r="O121" s="125">
        <f t="shared" si="200"/>
        <v>-275.5</v>
      </c>
      <c r="P121" s="125">
        <f t="shared" si="200"/>
        <v>-280.89999999999998</v>
      </c>
      <c r="Q121" s="125">
        <f t="shared" si="200"/>
        <v>-280.2</v>
      </c>
      <c r="R121" s="125">
        <f t="shared" si="194"/>
        <v>-296.8</v>
      </c>
      <c r="S121" s="186">
        <f t="shared" si="194"/>
        <v>-335.21623782957107</v>
      </c>
      <c r="T121" s="125">
        <f t="shared" si="194"/>
        <v>-363.12090807629494</v>
      </c>
      <c r="U121" s="157">
        <f t="shared" si="194"/>
        <v>-399.29517943125575</v>
      </c>
      <c r="V121" s="69"/>
      <c r="W121" s="69"/>
      <c r="X121" s="251" t="s">
        <v>147</v>
      </c>
      <c r="Y121" s="246">
        <f t="shared" ref="Y121:AF121" si="201">-N95</f>
        <v>-1.8</v>
      </c>
      <c r="Z121" s="209">
        <f t="shared" si="201"/>
        <v>-3.5</v>
      </c>
      <c r="AA121" s="209">
        <f t="shared" si="201"/>
        <v>-0.5</v>
      </c>
      <c r="AB121" s="209">
        <f t="shared" si="201"/>
        <v>0</v>
      </c>
      <c r="AC121" s="209">
        <f t="shared" si="201"/>
        <v>0</v>
      </c>
      <c r="AD121" s="246">
        <f t="shared" si="201"/>
        <v>0</v>
      </c>
      <c r="AE121" s="209">
        <f t="shared" si="201"/>
        <v>0</v>
      </c>
      <c r="AF121" s="210">
        <f t="shared" si="201"/>
        <v>0</v>
      </c>
      <c r="AG121" s="69"/>
      <c r="AJ121" s="69"/>
      <c r="AK121" s="69"/>
    </row>
    <row r="122" spans="1:37" ht="15" thickBot="1" x14ac:dyDescent="0.35">
      <c r="A122" s="8" t="s">
        <v>255</v>
      </c>
      <c r="B122" s="564">
        <v>517111091</v>
      </c>
      <c r="C122" s="2"/>
      <c r="D122" s="2"/>
      <c r="E122" s="2"/>
      <c r="M122" s="178" t="s">
        <v>3</v>
      </c>
      <c r="N122" s="125">
        <f t="shared" ref="N122:Q122" si="202">N85</f>
        <v>-45.9</v>
      </c>
      <c r="O122" s="125">
        <f t="shared" si="202"/>
        <v>-153.69999999999999</v>
      </c>
      <c r="P122" s="125">
        <f t="shared" si="202"/>
        <v>-9.4</v>
      </c>
      <c r="Q122" s="125">
        <f t="shared" si="202"/>
        <v>-13</v>
      </c>
      <c r="R122" s="125">
        <f t="shared" si="194"/>
        <v>-18.7</v>
      </c>
      <c r="S122" s="186">
        <f t="shared" si="194"/>
        <v>-18.7</v>
      </c>
      <c r="T122" s="125">
        <f t="shared" si="194"/>
        <v>-18.7</v>
      </c>
      <c r="U122" s="157">
        <f t="shared" si="194"/>
        <v>-18.7</v>
      </c>
      <c r="V122" s="69"/>
      <c r="W122" s="69"/>
      <c r="X122" s="179" t="s">
        <v>33</v>
      </c>
      <c r="Y122" s="205">
        <f>SUM(Y111:Y121)</f>
        <v>1164.1000000000001</v>
      </c>
      <c r="Z122" s="205">
        <f t="shared" ref="Z122:AF122" si="203">SUM(Z111:Z121)</f>
        <v>1238.9999999999998</v>
      </c>
      <c r="AA122" s="205">
        <f t="shared" si="203"/>
        <v>832.79999999999984</v>
      </c>
      <c r="AB122" s="205">
        <f t="shared" si="203"/>
        <v>903.8</v>
      </c>
      <c r="AC122" s="205">
        <f t="shared" si="203"/>
        <v>1393.3999999999996</v>
      </c>
      <c r="AD122" s="275">
        <f t="shared" si="203"/>
        <v>1393.3999999999996</v>
      </c>
      <c r="AE122" s="205">
        <f t="shared" si="203"/>
        <v>1393.3999999999996</v>
      </c>
      <c r="AF122" s="206">
        <f t="shared" si="203"/>
        <v>1393.3999999999996</v>
      </c>
      <c r="AG122" s="69"/>
      <c r="AJ122" s="69"/>
      <c r="AK122" s="69"/>
    </row>
    <row r="123" spans="1:37" ht="29.4" thickBot="1" x14ac:dyDescent="0.35">
      <c r="A123" s="8" t="s">
        <v>257</v>
      </c>
      <c r="B123" s="563">
        <f>B121/B122</f>
        <v>34.679116989166225</v>
      </c>
      <c r="C123" s="2"/>
      <c r="D123" s="2"/>
      <c r="E123" s="2"/>
      <c r="M123" s="302" t="s">
        <v>157</v>
      </c>
      <c r="N123" s="125">
        <f t="shared" ref="N123:Q123" si="204">N86</f>
        <v>-151.19999999999999</v>
      </c>
      <c r="O123" s="125">
        <f t="shared" si="204"/>
        <v>-179.8</v>
      </c>
      <c r="P123" s="125">
        <f t="shared" si="204"/>
        <v>-196.5</v>
      </c>
      <c r="Q123" s="125">
        <f t="shared" si="204"/>
        <v>-208.5</v>
      </c>
      <c r="R123" s="125">
        <f t="shared" si="194"/>
        <v>-327</v>
      </c>
      <c r="S123" s="186">
        <f t="shared" si="194"/>
        <v>-327</v>
      </c>
      <c r="T123" s="125">
        <f t="shared" si="194"/>
        <v>-327</v>
      </c>
      <c r="U123" s="157">
        <f t="shared" si="194"/>
        <v>-327</v>
      </c>
      <c r="V123" s="69"/>
      <c r="W123" s="69"/>
      <c r="X123" s="179" t="s">
        <v>93</v>
      </c>
      <c r="Y123" s="207">
        <f>Y109+Y122</f>
        <v>3059.6000000000004</v>
      </c>
      <c r="Z123" s="195">
        <f t="shared" ref="Z123:AF123" si="205">Z109+Z122</f>
        <v>3308.3</v>
      </c>
      <c r="AA123" s="195">
        <f t="shared" si="205"/>
        <v>3148.1999999999994</v>
      </c>
      <c r="AB123" s="195">
        <f t="shared" si="205"/>
        <v>3782.7</v>
      </c>
      <c r="AC123" s="195">
        <f t="shared" si="205"/>
        <v>4286</v>
      </c>
      <c r="AD123" s="207">
        <f t="shared" si="205"/>
        <v>4481.9297869078964</v>
      </c>
      <c r="AE123" s="195">
        <f t="shared" si="205"/>
        <v>4707.4242392154683</v>
      </c>
      <c r="AF123" s="197">
        <f t="shared" si="205"/>
        <v>4968.4851108175772</v>
      </c>
      <c r="AG123" s="69"/>
      <c r="AJ123" s="69"/>
      <c r="AK123" s="69"/>
    </row>
    <row r="124" spans="1:37" ht="15" thickBot="1" x14ac:dyDescent="0.35">
      <c r="A124" s="85" t="s">
        <v>258</v>
      </c>
      <c r="B124" s="184">
        <f>B123*B125</f>
        <v>341.54421949120137</v>
      </c>
      <c r="C124" s="6"/>
      <c r="D124" s="6"/>
      <c r="E124" s="6"/>
      <c r="M124" s="241" t="s">
        <v>16</v>
      </c>
      <c r="N124" s="239">
        <f>SUM(N116:N123)</f>
        <v>1440.8000000000002</v>
      </c>
      <c r="O124" s="239">
        <f t="shared" ref="O124" si="206">SUM(O116:O123)</f>
        <v>1681.2000000000003</v>
      </c>
      <c r="P124" s="239">
        <f t="shared" ref="P124" si="207">SUM(P116:P123)</f>
        <v>1506.5</v>
      </c>
      <c r="Q124" s="239">
        <f t="shared" ref="Q124" si="208">SUM(Q116:Q123)</f>
        <v>1859.1000000000004</v>
      </c>
      <c r="R124" s="185">
        <f>SUM(R116:R123)</f>
        <v>1752</v>
      </c>
      <c r="S124" s="188">
        <f t="shared" ref="S124:U124" si="209">SUM(S116:S123)</f>
        <v>1784.6214734468322</v>
      </c>
      <c r="T124" s="188">
        <f t="shared" si="209"/>
        <v>1827.7164852408073</v>
      </c>
      <c r="U124" s="188">
        <f t="shared" si="209"/>
        <v>1884.554777940431</v>
      </c>
      <c r="V124" s="69"/>
      <c r="W124" s="69"/>
      <c r="AG124" s="69"/>
      <c r="AJ124" s="69"/>
      <c r="AK124" s="69"/>
    </row>
    <row r="125" spans="1:37" ht="15" thickBot="1" x14ac:dyDescent="0.35">
      <c r="A125" s="318" t="s">
        <v>266</v>
      </c>
      <c r="B125" s="2">
        <v>9.8486999999999991</v>
      </c>
      <c r="C125" s="2"/>
      <c r="D125" s="2"/>
      <c r="E125" s="2"/>
      <c r="M125" s="179" t="s">
        <v>95</v>
      </c>
      <c r="N125" s="201">
        <f>N114+N124</f>
        <v>3059.5</v>
      </c>
      <c r="O125" s="201">
        <f>O114+O124</f>
        <v>3308.1000000000004</v>
      </c>
      <c r="P125" s="201">
        <f>P114+P124</f>
        <v>3148.3</v>
      </c>
      <c r="Q125" s="201">
        <f>Q114+Q124</f>
        <v>3782.6000000000004</v>
      </c>
      <c r="R125" s="274">
        <f>R114+R124</f>
        <v>4286</v>
      </c>
      <c r="S125" s="274">
        <f t="shared" ref="S125:U125" si="210">S114+S124</f>
        <v>4481.5297869078968</v>
      </c>
      <c r="T125" s="245">
        <f t="shared" si="210"/>
        <v>4707.0242392154687</v>
      </c>
      <c r="U125" s="245">
        <f t="shared" si="210"/>
        <v>4968.0851108175775</v>
      </c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J125" s="69"/>
      <c r="AK125" s="69"/>
    </row>
    <row r="126" spans="1:37" ht="15" thickBot="1" x14ac:dyDescent="0.35">
      <c r="M126" s="115"/>
      <c r="N126" s="115"/>
      <c r="O126" s="114"/>
      <c r="P126" s="114"/>
      <c r="Q126" s="114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J126" s="69"/>
      <c r="AK126" s="69"/>
    </row>
    <row r="127" spans="1:37" ht="15" thickBot="1" x14ac:dyDescent="0.35">
      <c r="A127" s="318" t="s">
        <v>260</v>
      </c>
      <c r="B127" s="565">
        <v>188</v>
      </c>
      <c r="M127" s="115"/>
      <c r="N127" s="115"/>
      <c r="O127" s="114"/>
      <c r="P127" s="114"/>
      <c r="Q127" s="114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J127" s="69"/>
      <c r="AK127" s="69"/>
    </row>
    <row r="128" spans="1:37" ht="15" thickBot="1" x14ac:dyDescent="0.35">
      <c r="A128" s="140" t="s">
        <v>256</v>
      </c>
      <c r="B128" s="494">
        <f>B127*B122</f>
        <v>97216885108</v>
      </c>
      <c r="M128" s="202"/>
      <c r="N128" s="202"/>
      <c r="O128" s="203"/>
      <c r="P128" s="203"/>
      <c r="Q128" s="203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J128" s="69"/>
      <c r="AK128" s="69"/>
    </row>
    <row r="129" spans="13:37" x14ac:dyDescent="0.3">
      <c r="M129" s="27"/>
      <c r="N129" s="27"/>
      <c r="O129" s="112"/>
      <c r="P129" s="112"/>
      <c r="Q129" s="112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J129" s="69"/>
      <c r="AK129" s="69"/>
    </row>
    <row r="130" spans="13:37" x14ac:dyDescent="0.3"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J130" s="69"/>
      <c r="AK130" s="69"/>
    </row>
    <row r="131" spans="13:37" x14ac:dyDescent="0.3"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J131" s="69"/>
      <c r="AK131" s="69"/>
    </row>
    <row r="132" spans="13:37" x14ac:dyDescent="0.3">
      <c r="V132" s="24"/>
      <c r="AG132" s="24"/>
    </row>
    <row r="133" spans="13:37" x14ac:dyDescent="0.3">
      <c r="V133" s="113"/>
      <c r="AG133" s="113"/>
    </row>
    <row r="134" spans="13:37" x14ac:dyDescent="0.3">
      <c r="V134" s="21"/>
      <c r="AG134" s="59"/>
    </row>
    <row r="135" spans="13:37" x14ac:dyDescent="0.3">
      <c r="V135" s="21"/>
      <c r="AG135" s="59"/>
    </row>
    <row r="136" spans="13:37" x14ac:dyDescent="0.3">
      <c r="V136" s="21"/>
      <c r="AG136" s="59"/>
    </row>
    <row r="137" spans="13:37" x14ac:dyDescent="0.3">
      <c r="V137" s="21"/>
      <c r="AG137" s="59"/>
    </row>
    <row r="138" spans="13:37" x14ac:dyDescent="0.3">
      <c r="V138" s="21"/>
      <c r="AG138" s="59"/>
    </row>
    <row r="139" spans="13:37" x14ac:dyDescent="0.3">
      <c r="V139" s="21"/>
      <c r="AG139" s="59"/>
    </row>
    <row r="140" spans="13:37" x14ac:dyDescent="0.3">
      <c r="V140" s="21"/>
      <c r="AG140" s="59"/>
    </row>
    <row r="141" spans="13:37" x14ac:dyDescent="0.3">
      <c r="V141" s="21"/>
      <c r="AG141" s="59"/>
    </row>
    <row r="142" spans="13:37" x14ac:dyDescent="0.3">
      <c r="V142" s="21"/>
      <c r="AG142" s="59"/>
    </row>
    <row r="143" spans="13:37" x14ac:dyDescent="0.3">
      <c r="V143" s="106"/>
      <c r="AG143" s="59"/>
    </row>
    <row r="144" spans="13:37" x14ac:dyDescent="0.3">
      <c r="V144" s="21"/>
      <c r="AG144" s="59"/>
    </row>
    <row r="145" spans="22:33" x14ac:dyDescent="0.3">
      <c r="V145" s="21"/>
      <c r="AG145" s="69"/>
    </row>
    <row r="146" spans="22:33" x14ac:dyDescent="0.3">
      <c r="V146" s="21"/>
      <c r="AG146" s="69"/>
    </row>
  </sheetData>
  <mergeCells count="9">
    <mergeCell ref="B115:D115"/>
    <mergeCell ref="C2:G2"/>
    <mergeCell ref="H2:J2"/>
    <mergeCell ref="C31:G31"/>
    <mergeCell ref="A31:A32"/>
    <mergeCell ref="F56:H56"/>
    <mergeCell ref="B56:E56"/>
    <mergeCell ref="B98:E98"/>
    <mergeCell ref="F98:H9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7"/>
  <sheetViews>
    <sheetView tabSelected="1" topLeftCell="A12" zoomScale="66" zoomScaleNormal="110" workbookViewId="0">
      <selection activeCell="A25" sqref="A25:I28"/>
    </sheetView>
  </sheetViews>
  <sheetFormatPr baseColWidth="10" defaultColWidth="11.44140625" defaultRowHeight="14.4" x14ac:dyDescent="0.3"/>
  <cols>
    <col min="1" max="1" width="22.33203125" bestFit="1" customWidth="1"/>
    <col min="6" max="6" width="13.77734375" bestFit="1" customWidth="1"/>
    <col min="7" max="7" width="12.44140625" customWidth="1"/>
    <col min="8" max="8" width="12.44140625" bestFit="1" customWidth="1"/>
    <col min="11" max="11" width="14.44140625" customWidth="1"/>
    <col min="15" max="15" width="15.44140625" bestFit="1" customWidth="1"/>
    <col min="16" max="16" width="14.109375" customWidth="1"/>
    <col min="19" max="19" width="14.44140625" customWidth="1"/>
    <col min="20" max="20" width="18.21875" bestFit="1" customWidth="1"/>
    <col min="21" max="21" width="5.88671875" customWidth="1"/>
    <col min="22" max="22" width="31.109375" bestFit="1" customWidth="1"/>
    <col min="27" max="27" width="14.5546875" bestFit="1" customWidth="1"/>
  </cols>
  <sheetData>
    <row r="1" spans="1:27" ht="15" thickBot="1" x14ac:dyDescent="0.35"/>
    <row r="2" spans="1:27" ht="18.600000000000001" thickBot="1" x14ac:dyDescent="0.4">
      <c r="A2" s="67"/>
      <c r="B2" s="599"/>
      <c r="C2" s="599"/>
      <c r="D2" s="599"/>
      <c r="E2" s="599"/>
      <c r="F2" s="599"/>
      <c r="G2" s="599"/>
      <c r="H2" s="599"/>
      <c r="I2" s="599"/>
      <c r="K2" s="23"/>
      <c r="L2" s="107"/>
      <c r="M2" s="600" t="s">
        <v>63</v>
      </c>
      <c r="N2" s="601"/>
      <c r="O2" s="602"/>
      <c r="P2" s="2" t="s">
        <v>69</v>
      </c>
      <c r="S2" s="600" t="s">
        <v>49</v>
      </c>
      <c r="T2" s="601"/>
      <c r="U2" s="601"/>
      <c r="V2" s="601"/>
      <c r="W2" s="602"/>
      <c r="X2" s="600" t="s">
        <v>48</v>
      </c>
      <c r="Y2" s="601"/>
      <c r="Z2" s="602"/>
      <c r="AA2" s="350" t="s">
        <v>69</v>
      </c>
    </row>
    <row r="3" spans="1:27" ht="16.2" thickBot="1" x14ac:dyDescent="0.35">
      <c r="A3" s="584"/>
      <c r="B3" s="104"/>
      <c r="C3" s="104"/>
      <c r="D3" s="104"/>
      <c r="E3" s="104"/>
      <c r="F3" s="104"/>
      <c r="G3" s="104"/>
      <c r="H3" s="104"/>
      <c r="I3" s="104"/>
      <c r="K3" s="10"/>
      <c r="L3" s="2">
        <v>2019</v>
      </c>
      <c r="M3" s="33">
        <v>2020</v>
      </c>
      <c r="N3" s="2">
        <v>2021</v>
      </c>
      <c r="O3" s="61">
        <v>2022</v>
      </c>
      <c r="P3" s="16">
        <v>2023</v>
      </c>
      <c r="R3" s="101" t="s">
        <v>262</v>
      </c>
      <c r="S3" s="70">
        <v>2015</v>
      </c>
      <c r="T3" s="69">
        <v>2016</v>
      </c>
      <c r="U3" s="69">
        <v>2017</v>
      </c>
      <c r="V3" s="69">
        <v>2018</v>
      </c>
      <c r="W3" s="71">
        <v>2019</v>
      </c>
      <c r="X3" s="70">
        <v>2020</v>
      </c>
      <c r="Y3" s="69">
        <v>2021</v>
      </c>
      <c r="Z3" s="71">
        <v>2022</v>
      </c>
      <c r="AA3" s="505">
        <v>2023</v>
      </c>
    </row>
    <row r="4" spans="1:27" ht="15" thickBot="1" x14ac:dyDescent="0.35">
      <c r="A4" s="69"/>
      <c r="B4" s="69"/>
      <c r="C4" s="69"/>
      <c r="D4" s="69"/>
      <c r="E4" s="69"/>
      <c r="F4" s="69"/>
      <c r="G4" s="69"/>
      <c r="H4" s="69"/>
      <c r="I4" s="69"/>
      <c r="K4" s="12" t="s">
        <v>104</v>
      </c>
      <c r="L4" s="2">
        <v>0</v>
      </c>
      <c r="M4" s="33">
        <v>1</v>
      </c>
      <c r="N4" s="2">
        <v>2</v>
      </c>
      <c r="O4" s="61">
        <v>3</v>
      </c>
      <c r="P4" s="16">
        <v>4</v>
      </c>
      <c r="R4" s="6" t="s">
        <v>263</v>
      </c>
      <c r="S4" s="502">
        <f>'MOWI 1'!N125</f>
        <v>3059.5</v>
      </c>
      <c r="T4" s="503">
        <f>'MOWI 1'!O125</f>
        <v>3308.1000000000004</v>
      </c>
      <c r="U4" s="503">
        <f>'MOWI 1'!P125</f>
        <v>3148.3</v>
      </c>
      <c r="V4" s="503">
        <f>'MOWI 1'!Q125</f>
        <v>3782.6000000000004</v>
      </c>
      <c r="W4" s="504">
        <f>'MOWI 1'!R125</f>
        <v>4286</v>
      </c>
      <c r="X4" s="502">
        <f>'MOWI 1'!S125</f>
        <v>4481.5297869078968</v>
      </c>
      <c r="Y4" s="503">
        <f>'MOWI 1'!T125</f>
        <v>4707.0242392154687</v>
      </c>
      <c r="Z4" s="504">
        <f>'MOWI 1'!U125</f>
        <v>4968.0851108175775</v>
      </c>
      <c r="AA4" s="506">
        <f>Z4*(1+AA5)</f>
        <v>5218.8060746030433</v>
      </c>
    </row>
    <row r="5" spans="1:27" ht="15" thickBot="1" x14ac:dyDescent="0.35">
      <c r="A5" s="69"/>
      <c r="B5" s="69"/>
      <c r="C5" s="69"/>
      <c r="D5" s="69"/>
      <c r="E5" s="69"/>
      <c r="F5" s="69"/>
      <c r="G5" s="69"/>
      <c r="H5" s="69"/>
      <c r="I5" s="69"/>
      <c r="K5" s="70" t="s">
        <v>64</v>
      </c>
      <c r="L5" s="87">
        <f>'MOWI 1'!R125</f>
        <v>4286</v>
      </c>
      <c r="M5" s="39">
        <f>'MOWI 1'!S125</f>
        <v>4481.5297869078968</v>
      </c>
      <c r="N5" s="87">
        <f>'MOWI 1'!T125</f>
        <v>4707.0242392154687</v>
      </c>
      <c r="O5" s="87">
        <f>'MOWI 1'!U125</f>
        <v>4968.0851108175775</v>
      </c>
      <c r="P5" s="87">
        <f>AA4</f>
        <v>5218.8060746030433</v>
      </c>
      <c r="R5" s="37" t="s">
        <v>181</v>
      </c>
      <c r="S5" s="72"/>
      <c r="T5" s="228">
        <f>(T4-S4)/S4</f>
        <v>8.12551070436347E-2</v>
      </c>
      <c r="U5" s="228">
        <f t="shared" ref="U5:Z5" si="0">(U4-T4)/T4</f>
        <v>-4.8305673951815294E-2</v>
      </c>
      <c r="V5" s="228">
        <f t="shared" si="0"/>
        <v>0.20147381126322148</v>
      </c>
      <c r="W5" s="229">
        <f t="shared" si="0"/>
        <v>0.133083064558769</v>
      </c>
      <c r="X5" s="298">
        <f t="shared" si="0"/>
        <v>4.5620575573471017E-2</v>
      </c>
      <c r="Y5" s="228">
        <f t="shared" si="0"/>
        <v>5.0316401548042691E-2</v>
      </c>
      <c r="Z5" s="229">
        <f t="shared" si="0"/>
        <v>5.546197732043557E-2</v>
      </c>
      <c r="AA5" s="501">
        <f>AVERAGE(X5:Z5)</f>
        <v>5.0466318147316426E-2</v>
      </c>
    </row>
    <row r="6" spans="1:27" x14ac:dyDescent="0.3">
      <c r="A6" s="69"/>
      <c r="B6" s="69"/>
      <c r="C6" s="69"/>
      <c r="D6" s="69"/>
      <c r="E6" s="69"/>
      <c r="F6" s="69"/>
      <c r="G6" s="69"/>
      <c r="H6" s="69"/>
      <c r="I6" s="69"/>
      <c r="K6" s="70" t="s">
        <v>18</v>
      </c>
      <c r="L6" s="87">
        <f>'MOWI 1'!E100</f>
        <v>487.79499999999922</v>
      </c>
      <c r="M6" s="39">
        <f>'MOWI 1'!F100</f>
        <v>559.10288604977234</v>
      </c>
      <c r="N6" s="87">
        <f>'MOWI 1'!G100</f>
        <v>584.20168285171746</v>
      </c>
      <c r="O6" s="87">
        <f>'MOWI 1'!H100</f>
        <v>612.6244697152872</v>
      </c>
      <c r="P6" s="87">
        <f>'MOWI 1'!I100</f>
        <v>642.43009205640726</v>
      </c>
    </row>
    <row r="7" spans="1:27" ht="15" thickBot="1" x14ac:dyDescent="0.35">
      <c r="A7" s="585"/>
      <c r="B7" s="69"/>
      <c r="C7" s="69"/>
      <c r="D7" s="69"/>
      <c r="E7" s="69"/>
      <c r="F7" s="69"/>
      <c r="G7" s="69"/>
      <c r="H7" s="69"/>
      <c r="I7" s="69"/>
      <c r="K7" s="70" t="s">
        <v>62</v>
      </c>
      <c r="L7" s="96">
        <v>4.3099999999999999E-2</v>
      </c>
      <c r="M7" s="44">
        <v>4.3099999999999999E-2</v>
      </c>
      <c r="N7" s="40">
        <v>4.3099999999999999E-2</v>
      </c>
      <c r="O7" s="96">
        <v>4.3099999999999999E-2</v>
      </c>
      <c r="P7" s="96">
        <v>4.3099999999999999E-2</v>
      </c>
      <c r="R7" s="463"/>
      <c r="T7" s="491"/>
    </row>
    <row r="8" spans="1:27" ht="15" thickBot="1" x14ac:dyDescent="0.35">
      <c r="A8" s="69"/>
      <c r="B8" s="69"/>
      <c r="C8" s="69"/>
      <c r="D8" s="69"/>
      <c r="E8" s="69"/>
      <c r="F8" s="69"/>
      <c r="G8" s="69"/>
      <c r="H8" s="69"/>
      <c r="I8" s="69"/>
      <c r="K8" s="70" t="s">
        <v>65</v>
      </c>
      <c r="L8" s="6"/>
      <c r="M8" s="39">
        <f>M7*L5</f>
        <v>184.72659999999999</v>
      </c>
      <c r="N8" s="87">
        <f t="shared" ref="N8:O8" si="1">N7*M5</f>
        <v>193.15393381573034</v>
      </c>
      <c r="O8" s="87">
        <f t="shared" si="1"/>
        <v>202.87274471018671</v>
      </c>
      <c r="P8" s="87">
        <f>P7*O5</f>
        <v>214.12446827623759</v>
      </c>
      <c r="R8" s="619" t="s">
        <v>254</v>
      </c>
      <c r="S8" s="620"/>
      <c r="T8" s="512">
        <f>L17</f>
        <v>19453.1177525889</v>
      </c>
      <c r="V8" s="7" t="str">
        <f>K12</f>
        <v>PV of terminal EVA as of 31.12.2019</v>
      </c>
      <c r="W8" s="510">
        <f t="shared" ref="W8" si="2">L12</f>
        <v>12332.596265667622</v>
      </c>
    </row>
    <row r="9" spans="1:27" ht="15" thickBot="1" x14ac:dyDescent="0.35">
      <c r="A9" s="69"/>
      <c r="B9" s="69"/>
      <c r="C9" s="69"/>
      <c r="D9" s="69"/>
      <c r="E9" s="69"/>
      <c r="F9" s="69"/>
      <c r="G9" s="69"/>
      <c r="H9" s="69"/>
      <c r="I9" s="69"/>
      <c r="K9" s="70" t="s">
        <v>66</v>
      </c>
      <c r="L9" s="6"/>
      <c r="M9" s="39">
        <f>M6-M8</f>
        <v>374.37628604977238</v>
      </c>
      <c r="N9" s="87">
        <f t="shared" ref="N9:P9" si="3">N6-N8</f>
        <v>391.04774903598712</v>
      </c>
      <c r="O9" s="87">
        <f t="shared" si="3"/>
        <v>409.75172500510052</v>
      </c>
      <c r="P9" s="87">
        <f t="shared" si="3"/>
        <v>428.30562378016964</v>
      </c>
      <c r="R9" s="617" t="s">
        <v>253</v>
      </c>
      <c r="S9" s="618"/>
      <c r="T9" s="492">
        <f>T8*1000000</f>
        <v>19453117752.588902</v>
      </c>
      <c r="V9" s="6" t="str">
        <f t="shared" ref="V9:W12" si="4">K14</f>
        <v>Sum of EVAs as of 31.12.2018</v>
      </c>
      <c r="W9" s="492">
        <f t="shared" si="4"/>
        <v>13773.717752588902</v>
      </c>
    </row>
    <row r="10" spans="1:27" ht="15" thickBot="1" x14ac:dyDescent="0.35">
      <c r="A10" s="585"/>
      <c r="B10" s="69"/>
      <c r="C10" s="69"/>
      <c r="D10" s="69"/>
      <c r="E10" s="69"/>
      <c r="F10" s="69"/>
      <c r="G10" s="69"/>
      <c r="H10" s="69"/>
      <c r="I10" s="69"/>
      <c r="K10" s="70" t="s">
        <v>70</v>
      </c>
      <c r="L10" s="6"/>
      <c r="M10" s="71"/>
      <c r="N10" s="38"/>
      <c r="O10" s="492">
        <f>P9/(O7-'MOWI 1'!B113)</f>
        <v>13996.915809809467</v>
      </c>
      <c r="P10" s="6"/>
      <c r="R10" s="619" t="s">
        <v>255</v>
      </c>
      <c r="S10" s="620"/>
      <c r="T10" s="512">
        <f>'MOWI 1'!B122</f>
        <v>517111091</v>
      </c>
      <c r="V10" s="6" t="str">
        <f t="shared" si="4"/>
        <v>MV of NOA (EV) as of 31.12.2018</v>
      </c>
      <c r="W10" s="492">
        <f t="shared" si="4"/>
        <v>18059.717752588902</v>
      </c>
    </row>
    <row r="11" spans="1:27" ht="15" thickBot="1" x14ac:dyDescent="0.35">
      <c r="A11" s="69"/>
      <c r="B11" s="69"/>
      <c r="C11" s="69"/>
      <c r="D11" s="69"/>
      <c r="E11" s="69"/>
      <c r="F11" s="69"/>
      <c r="G11" s="69"/>
      <c r="H11" s="69"/>
      <c r="I11" s="69"/>
      <c r="K11" s="70" t="s">
        <v>67</v>
      </c>
      <c r="L11" s="6"/>
      <c r="M11" s="39">
        <f>1/(1+M7)^M4</f>
        <v>0.95868085514332291</v>
      </c>
      <c r="N11" s="87">
        <f t="shared" ref="N11:P11" si="5">1/(1+N7)^N4</f>
        <v>0.91906898201833276</v>
      </c>
      <c r="O11" s="87">
        <f t="shared" si="5"/>
        <v>0.88109383761703852</v>
      </c>
      <c r="P11" s="87">
        <f t="shared" si="5"/>
        <v>0.84468779370821445</v>
      </c>
      <c r="R11" s="617" t="s">
        <v>257</v>
      </c>
      <c r="S11" s="618"/>
      <c r="T11" s="492">
        <f>T9/T10</f>
        <v>37.618836824733471</v>
      </c>
      <c r="V11" s="6" t="str">
        <f t="shared" si="4"/>
        <v>NIBD as of 31.12.2019</v>
      </c>
      <c r="W11" s="492">
        <f t="shared" si="4"/>
        <v>1393.3999999999996</v>
      </c>
    </row>
    <row r="12" spans="1:27" ht="15" thickBot="1" x14ac:dyDescent="0.35">
      <c r="A12" s="23"/>
      <c r="B12" s="23"/>
      <c r="C12" s="23"/>
      <c r="D12" s="23"/>
      <c r="E12" s="23"/>
      <c r="F12" s="23"/>
      <c r="G12" s="23"/>
      <c r="H12" s="23"/>
      <c r="I12" s="23"/>
      <c r="K12" s="70" t="s">
        <v>264</v>
      </c>
      <c r="L12" s="87">
        <f>O11*O10</f>
        <v>12332.596265667622</v>
      </c>
      <c r="M12" s="71"/>
      <c r="N12" s="69"/>
      <c r="O12" s="6"/>
      <c r="P12" s="6"/>
      <c r="R12" s="615" t="s">
        <v>258</v>
      </c>
      <c r="S12" s="616"/>
      <c r="T12" s="511">
        <f>T11*T13</f>
        <v>370.49663823575253</v>
      </c>
      <c r="V12" s="509" t="str">
        <f t="shared" si="4"/>
        <v>MV of equity as of 31.12.0</v>
      </c>
      <c r="W12" s="511">
        <f t="shared" si="4"/>
        <v>19453.1177525889</v>
      </c>
    </row>
    <row r="13" spans="1:27" ht="15" thickBot="1" x14ac:dyDescent="0.35">
      <c r="A13" s="23"/>
      <c r="B13" s="23"/>
      <c r="C13" s="23"/>
      <c r="D13" s="23"/>
      <c r="E13" s="23"/>
      <c r="F13" s="23"/>
      <c r="G13" s="23"/>
      <c r="H13" s="23"/>
      <c r="I13" s="23"/>
      <c r="K13" s="70" t="s">
        <v>73</v>
      </c>
      <c r="L13" s="6"/>
      <c r="M13" s="39">
        <f>M11*M9</f>
        <v>358.90737805557706</v>
      </c>
      <c r="N13" s="87">
        <f t="shared" ref="N13:P13" si="6">N11*N9</f>
        <v>359.39985662706516</v>
      </c>
      <c r="O13" s="87">
        <f t="shared" si="6"/>
        <v>361.02971985494548</v>
      </c>
      <c r="P13" s="87">
        <f t="shared" si="6"/>
        <v>361.78453238369207</v>
      </c>
      <c r="R13" s="613" t="s">
        <v>259</v>
      </c>
      <c r="S13" s="614"/>
      <c r="T13" s="513">
        <f>'MOWI 1'!B125</f>
        <v>9.8486999999999991</v>
      </c>
    </row>
    <row r="14" spans="1:27" ht="15" thickBot="1" x14ac:dyDescent="0.35">
      <c r="A14" s="23"/>
      <c r="B14" s="591" t="s">
        <v>31</v>
      </c>
      <c r="C14" s="592"/>
      <c r="D14" s="592"/>
      <c r="E14" s="592"/>
      <c r="F14" s="592"/>
      <c r="G14" s="591" t="s">
        <v>32</v>
      </c>
      <c r="H14" s="592"/>
      <c r="I14" s="593"/>
      <c r="K14" s="70" t="s">
        <v>71</v>
      </c>
      <c r="L14" s="87">
        <f>SUM(M13:P13)+L12</f>
        <v>13773.717752588902</v>
      </c>
      <c r="M14" s="71"/>
      <c r="N14" s="69"/>
      <c r="O14" s="6"/>
      <c r="P14" s="6"/>
      <c r="V14" s="23"/>
      <c r="W14" s="23"/>
    </row>
    <row r="15" spans="1:27" ht="15" thickBot="1" x14ac:dyDescent="0.35">
      <c r="A15" s="23"/>
      <c r="B15" s="478">
        <v>2015</v>
      </c>
      <c r="C15" s="479">
        <v>2016</v>
      </c>
      <c r="D15" s="478">
        <v>2017</v>
      </c>
      <c r="E15" s="479">
        <v>2018</v>
      </c>
      <c r="F15" s="478">
        <v>2019</v>
      </c>
      <c r="G15" s="479">
        <v>2020</v>
      </c>
      <c r="H15" s="478">
        <v>2021</v>
      </c>
      <c r="I15" s="480">
        <v>2022</v>
      </c>
      <c r="K15" s="70" t="s">
        <v>72</v>
      </c>
      <c r="L15" s="87">
        <f>L14+L5</f>
        <v>18059.717752588902</v>
      </c>
      <c r="M15" s="71"/>
      <c r="N15" s="69"/>
      <c r="O15" s="6"/>
      <c r="P15" s="6"/>
      <c r="V15" s="23"/>
      <c r="W15" s="23"/>
    </row>
    <row r="16" spans="1:27" ht="15" thickBot="1" x14ac:dyDescent="0.35">
      <c r="A16" s="8" t="s">
        <v>52</v>
      </c>
      <c r="B16" s="12"/>
      <c r="C16" s="33"/>
      <c r="D16" s="33"/>
      <c r="E16" s="33"/>
      <c r="F16" s="16"/>
      <c r="G16" s="33"/>
      <c r="H16" s="33"/>
      <c r="I16" s="16"/>
      <c r="K16" s="70" t="s">
        <v>265</v>
      </c>
      <c r="L16" s="507">
        <f>'MOWI 1'!AC122</f>
        <v>1393.3999999999996</v>
      </c>
      <c r="M16" s="74"/>
      <c r="N16" s="69"/>
      <c r="O16" s="37"/>
      <c r="P16" s="37"/>
      <c r="V16" s="23"/>
      <c r="W16" s="23"/>
    </row>
    <row r="17" spans="1:19" ht="15" thickBot="1" x14ac:dyDescent="0.35">
      <c r="A17" s="6" t="s">
        <v>158</v>
      </c>
      <c r="B17" s="94">
        <f>'MOWI 1'!C27/'MOWI 1'!N27</f>
        <v>3.7702573879885619E-2</v>
      </c>
      <c r="C17" s="94">
        <f>'MOWI 1'!D27/'MOWI 1'!O27</f>
        <v>0.11213670949232878</v>
      </c>
      <c r="D17" s="334">
        <f>'MOWI 1'!E27/'MOWI 1'!P27</f>
        <v>0.10682862619218075</v>
      </c>
      <c r="E17" s="94">
        <f>'MOWI 1'!F27/'MOWI 1'!Q27</f>
        <v>0.11026024761423486</v>
      </c>
      <c r="F17" s="334">
        <f>'MOWI 1'!G27/'MOWI 1'!R27</f>
        <v>8.1558219178082064E-2</v>
      </c>
      <c r="G17" s="94">
        <f>'MOWI 1'!H27/'MOWI 1'!S27</f>
        <v>7.2111198272599097E-2</v>
      </c>
      <c r="H17" s="334">
        <f>'MOWI 1'!I27/'MOWI 1'!T27</f>
        <v>7.3117076368581502E-2</v>
      </c>
      <c r="I17" s="94">
        <f>'MOWI 1'!J27/'MOWI 1'!U27</f>
        <v>7.4047156246974333E-2</v>
      </c>
      <c r="K17" s="14" t="s">
        <v>68</v>
      </c>
      <c r="L17" s="508">
        <f>L15+L16</f>
        <v>19453.1177525889</v>
      </c>
      <c r="M17" s="53"/>
      <c r="N17" s="8"/>
      <c r="O17" s="2"/>
      <c r="P17" s="45"/>
    </row>
    <row r="18" spans="1:19" ht="15" thickBot="1" x14ac:dyDescent="0.35">
      <c r="A18" s="6" t="s">
        <v>51</v>
      </c>
      <c r="B18" s="95"/>
      <c r="C18" s="95">
        <f>('MOWI 1'!D27/(('MOWI 1'!Z4+'MOWI 1'!Y4)/2))</f>
        <v>0.27221801665404993</v>
      </c>
      <c r="D18" s="215">
        <f>('MOWI 1'!E27/(('MOWI 1'!AA4+'MOWI 1'!Z4)/2))</f>
        <v>0.21110756172135273</v>
      </c>
      <c r="E18" s="95">
        <f>('MOWI 1'!F27/(('MOWI 1'!AB4+'MOWI 1'!AA4)/2))</f>
        <v>0.21855376199098506</v>
      </c>
      <c r="F18" s="215">
        <f>('MOWI 1'!G27/(('MOWI 1'!AC4+'MOWI 1'!AB4)/2))</f>
        <v>0.16511249003362541</v>
      </c>
      <c r="G18" s="95">
        <f>('MOWI 1'!H27/(('MOWI 1'!AD4+'MOWI 1'!AC4)/2))</f>
        <v>0.14714589386458149</v>
      </c>
      <c r="H18" s="215">
        <f>('MOWI 1'!I27/(('MOWI 1'!AE4+'MOWI 1'!AD4)/2))</f>
        <v>0.14530057885818398</v>
      </c>
      <c r="I18" s="95">
        <f>('MOWI 1'!J27/(('MOWI 1'!AF4+'MOWI 1'!AE4)/2))</f>
        <v>0.14328975214010084</v>
      </c>
    </row>
    <row r="19" spans="1:19" ht="15" thickBot="1" x14ac:dyDescent="0.35">
      <c r="A19" s="37" t="s">
        <v>50</v>
      </c>
      <c r="B19" s="37"/>
      <c r="C19" s="227">
        <f>'MOWI 1'!D22/(('MOWI 1'!O125+'MOWI 1'!N125)/2)</f>
        <v>0.2634210691626358</v>
      </c>
      <c r="D19" s="228">
        <f>'MOWI 1'!E22/(('MOWI 1'!P125+'MOWI 1'!O125)/2)</f>
        <v>0.13033672015364606</v>
      </c>
      <c r="E19" s="227">
        <f>'MOWI 1'!F22/(('MOWI 1'!Q125+'MOWI 1'!P125)/2)</f>
        <v>0.2322745963727654</v>
      </c>
      <c r="F19" s="228">
        <f>'MOWI 1'!G22/(('MOWI 1'!R125+'MOWI 1'!Q125)/2)</f>
        <v>0.12091193019854726</v>
      </c>
      <c r="G19" s="227">
        <f>'MOWI 1'!H22/(('MOWI 1'!S125+'MOWI 1'!R125)/2)</f>
        <v>0.12753943234607587</v>
      </c>
      <c r="H19" s="228">
        <f>'MOWI 1'!I22/(('MOWI 1'!T125+'MOWI 1'!S125)/2)</f>
        <v>0.12715856731990965</v>
      </c>
      <c r="I19" s="227">
        <f>'MOWI 1'!J22/(('MOWI 1'!U125+'MOWI 1'!T125)/2)</f>
        <v>0.12663928593493257</v>
      </c>
      <c r="K19" s="23"/>
      <c r="L19" s="571">
        <v>2017</v>
      </c>
      <c r="M19" s="572">
        <v>2018</v>
      </c>
      <c r="N19" s="98">
        <v>2017</v>
      </c>
      <c r="O19" s="99">
        <v>2018</v>
      </c>
      <c r="P19" s="571">
        <v>2017</v>
      </c>
      <c r="Q19" s="572">
        <v>2018</v>
      </c>
      <c r="R19" s="98">
        <v>2017</v>
      </c>
      <c r="S19" s="99">
        <v>2018</v>
      </c>
    </row>
    <row r="20" spans="1:19" ht="15" thickBot="1" x14ac:dyDescent="0.35">
      <c r="A20" s="69"/>
      <c r="B20" s="69"/>
      <c r="C20" s="40"/>
      <c r="D20" s="40"/>
      <c r="E20" s="40"/>
      <c r="F20" s="40"/>
      <c r="G20" s="69"/>
      <c r="H20" s="69"/>
      <c r="I20" s="69"/>
      <c r="K20" s="83" t="s">
        <v>282</v>
      </c>
      <c r="L20" s="481" t="s">
        <v>74</v>
      </c>
      <c r="M20" s="573" t="str">
        <f>L20</f>
        <v>P/E</v>
      </c>
      <c r="N20" s="8" t="s">
        <v>75</v>
      </c>
      <c r="O20" s="8" t="str">
        <f>N20</f>
        <v>EV/EBITDA</v>
      </c>
      <c r="P20" s="573" t="s">
        <v>76</v>
      </c>
      <c r="Q20" s="482" t="str">
        <f>P20</f>
        <v>EV/EBIT</v>
      </c>
      <c r="R20" s="8" t="s">
        <v>77</v>
      </c>
      <c r="S20" s="8" t="str">
        <f>R20</f>
        <v>EV/SALES</v>
      </c>
    </row>
    <row r="21" spans="1:19" ht="15" thickBot="1" x14ac:dyDescent="0.35">
      <c r="A21" s="69"/>
      <c r="B21" s="69"/>
      <c r="C21" s="114"/>
      <c r="D21" s="114"/>
      <c r="E21" s="114"/>
      <c r="F21" s="114"/>
      <c r="G21" s="69"/>
      <c r="H21" s="69"/>
      <c r="I21" s="69"/>
      <c r="K21" s="570" t="s">
        <v>190</v>
      </c>
      <c r="L21" s="568">
        <v>23.07</v>
      </c>
      <c r="M21" s="569">
        <v>16.66</v>
      </c>
      <c r="N21" s="569">
        <v>9.9600000000000009</v>
      </c>
      <c r="O21" s="569">
        <v>11.31</v>
      </c>
      <c r="P21" s="569">
        <v>14.6</v>
      </c>
      <c r="Q21" s="568">
        <v>13.65</v>
      </c>
      <c r="R21" s="569">
        <v>2.23</v>
      </c>
      <c r="S21" s="569">
        <v>2.9</v>
      </c>
    </row>
    <row r="22" spans="1:19" ht="15" thickBot="1" x14ac:dyDescent="0.35">
      <c r="A22" s="23"/>
      <c r="B22" s="23"/>
      <c r="C22" s="23"/>
      <c r="D22" s="23"/>
      <c r="E22" s="23"/>
      <c r="F22" s="23"/>
      <c r="G22" s="23"/>
      <c r="H22" s="23"/>
      <c r="I22" s="23"/>
      <c r="K22" s="566" t="s">
        <v>172</v>
      </c>
      <c r="L22" s="574">
        <v>12.22</v>
      </c>
      <c r="M22" s="575">
        <v>13.54</v>
      </c>
      <c r="N22" s="567">
        <v>8.73</v>
      </c>
      <c r="O22" s="567">
        <v>9.8800000000000008</v>
      </c>
      <c r="P22" s="575">
        <v>9.98</v>
      </c>
      <c r="Q22" s="574">
        <v>10.93</v>
      </c>
      <c r="R22" s="567">
        <v>2.71</v>
      </c>
      <c r="S22" s="567">
        <v>4.42</v>
      </c>
    </row>
    <row r="23" spans="1:19" ht="15" thickBot="1" x14ac:dyDescent="0.35">
      <c r="A23" s="8" t="s">
        <v>56</v>
      </c>
      <c r="B23" s="33"/>
      <c r="C23" s="33"/>
      <c r="D23" s="33"/>
      <c r="E23" s="33"/>
      <c r="F23" s="16"/>
      <c r="G23" s="33"/>
      <c r="H23" s="33"/>
      <c r="I23" s="16"/>
      <c r="K23" s="223" t="s">
        <v>166</v>
      </c>
      <c r="L23" s="576">
        <v>26.11</v>
      </c>
      <c r="M23" s="577">
        <v>16.71</v>
      </c>
      <c r="N23" s="500">
        <v>16.260000000000002</v>
      </c>
      <c r="O23" s="500">
        <v>11.94</v>
      </c>
      <c r="P23" s="577">
        <v>20.87</v>
      </c>
      <c r="Q23" s="576">
        <v>13.96</v>
      </c>
      <c r="R23" s="500">
        <v>3.58</v>
      </c>
      <c r="S23" s="500">
        <v>5.18</v>
      </c>
    </row>
    <row r="24" spans="1:19" ht="15" thickBot="1" x14ac:dyDescent="0.35">
      <c r="A24" s="6" t="s">
        <v>53</v>
      </c>
      <c r="B24" s="10"/>
      <c r="C24" s="25"/>
      <c r="D24" s="25"/>
      <c r="E24" s="25"/>
      <c r="F24" s="25"/>
      <c r="G24" s="10"/>
      <c r="H24" s="25"/>
      <c r="I24" s="11"/>
      <c r="K24" s="566" t="s">
        <v>167</v>
      </c>
      <c r="L24" s="574">
        <v>14.91</v>
      </c>
      <c r="M24" s="575">
        <v>11.42</v>
      </c>
      <c r="N24" s="567">
        <v>10.220000000000001</v>
      </c>
      <c r="O24" s="567">
        <v>8.08</v>
      </c>
      <c r="P24" s="575">
        <v>12.83</v>
      </c>
      <c r="Q24" s="574">
        <v>9.23</v>
      </c>
      <c r="R24" s="567">
        <v>1.57</v>
      </c>
      <c r="S24" s="567">
        <v>2.16</v>
      </c>
    </row>
    <row r="25" spans="1:19" s="23" customFormat="1" ht="15" thickBot="1" x14ac:dyDescent="0.35">
      <c r="A25" s="7" t="s">
        <v>160</v>
      </c>
      <c r="B25" s="646">
        <f>'MOWI 1'!Y4/'MOWI 1'!Y25</f>
        <v>0.45151450156097322</v>
      </c>
      <c r="C25" s="646">
        <f>'MOWI 1'!Z4/'MOWI 1'!Z25</f>
        <v>0.42998503242973563</v>
      </c>
      <c r="D25" s="646">
        <f>'MOWI 1'!AA4/'MOWI 1'!AA25</f>
        <v>0.53443258971871976</v>
      </c>
      <c r="E25" s="646">
        <f>'MOWI 1'!AB4/'MOWI 1'!AB25</f>
        <v>0.55920080852056286</v>
      </c>
      <c r="F25" s="646">
        <f>'MOWI 1'!AC4/'MOWI 1'!AC25</f>
        <v>0.49523972602739724</v>
      </c>
      <c r="G25" s="646">
        <f>'MOWI 1'!AD4/'MOWI 1'!AD25</f>
        <v>0.5060885372637437</v>
      </c>
      <c r="H25" s="646">
        <f>'MOWI 1'!AE4/'MOWI 1'!AE25</f>
        <v>0.52090489003095619</v>
      </c>
      <c r="I25" s="88">
        <f>'MOWI 1'!AF4/'MOWI 1'!AF25</f>
        <v>0.53631795056097664</v>
      </c>
      <c r="K25" s="223" t="s">
        <v>168</v>
      </c>
      <c r="L25" s="576">
        <v>13.62</v>
      </c>
      <c r="M25" s="577">
        <v>5.87</v>
      </c>
      <c r="N25" s="500">
        <v>7.23</v>
      </c>
      <c r="O25" s="500">
        <v>5.59</v>
      </c>
      <c r="P25" s="577">
        <v>9.56</v>
      </c>
      <c r="Q25" s="576">
        <v>6.57</v>
      </c>
      <c r="R25" s="500">
        <v>1.31</v>
      </c>
      <c r="S25" s="500">
        <v>1.6</v>
      </c>
    </row>
    <row r="26" spans="1:19" s="23" customFormat="1" ht="15" thickBot="1" x14ac:dyDescent="0.35">
      <c r="A26" s="6" t="s">
        <v>161</v>
      </c>
      <c r="B26" s="46">
        <f>'MOWI 1'!Y24/'MOWI 1'!Y4</f>
        <v>1.214293254512826</v>
      </c>
      <c r="C26" s="46">
        <f>'MOWI 1'!Z24/'MOWI 1'!Z4</f>
        <v>1.3252272287758653</v>
      </c>
      <c r="D26" s="46">
        <f>'MOWI 1'!AA24/'MOWI 1'!AA4</f>
        <v>0.87062483795696133</v>
      </c>
      <c r="E26" s="46">
        <f>'MOWI 1'!AB24/'MOWI 1'!AB4</f>
        <v>0.78767551786459067</v>
      </c>
      <c r="F26" s="46">
        <f>'MOWI 1'!AC24/'MOWI 1'!AC4</f>
        <v>1.019085817025102</v>
      </c>
      <c r="G26" s="46">
        <f>'MOWI 1'!AD24/'MOWI 1'!AD4</f>
        <v>0.97580931718283515</v>
      </c>
      <c r="H26" s="46">
        <f>'MOWI 1'!AE24/'MOWI 1'!AE4</f>
        <v>0.91961553587866263</v>
      </c>
      <c r="I26" s="87">
        <f>'MOWI 1'!AF24/'MOWI 1'!AF4</f>
        <v>0.86445369964819618</v>
      </c>
      <c r="K26" s="566" t="s">
        <v>169</v>
      </c>
      <c r="L26" s="574">
        <v>13.98</v>
      </c>
      <c r="M26" s="575">
        <v>11.61</v>
      </c>
      <c r="N26" s="567">
        <v>12.34</v>
      </c>
      <c r="O26" s="567">
        <v>9.43</v>
      </c>
      <c r="P26" s="575">
        <v>16.52</v>
      </c>
      <c r="Q26" s="574">
        <v>11.27</v>
      </c>
      <c r="R26" s="567">
        <v>1.4</v>
      </c>
      <c r="S26" s="567">
        <v>1.82</v>
      </c>
    </row>
    <row r="27" spans="1:19" ht="15" thickBot="1" x14ac:dyDescent="0.35">
      <c r="A27" s="6" t="s">
        <v>54</v>
      </c>
      <c r="B27" s="46">
        <f>'MOWI 1'!N24/'MOWI 1'!Y22</f>
        <v>3.3437246306218547</v>
      </c>
      <c r="C27" s="46">
        <f>'MOWI 1'!O24/'MOWI 1'!Z22</f>
        <v>3.02561973668604</v>
      </c>
      <c r="D27" s="46">
        <f>'MOWI 1'!P24/'MOWI 1'!AA22</f>
        <v>2.7047642866074773</v>
      </c>
      <c r="E27" s="46">
        <f>'MOWI 1'!Q24/'MOWI 1'!AB22</f>
        <v>3.6999427917620142</v>
      </c>
      <c r="F27" s="46">
        <f>'MOWI 1'!R24/'MOWI 1'!AC22</f>
        <v>3.3877866529245035</v>
      </c>
      <c r="G27" s="46">
        <f>'MOWI 1'!S24/'MOWI 1'!AD22</f>
        <v>3.2393299178129547</v>
      </c>
      <c r="H27" s="46">
        <f>'MOWI 1'!T24/'MOWI 1'!AE22</f>
        <v>3.2020361134914612</v>
      </c>
      <c r="I27" s="87">
        <f>'MOWI 1'!U24/'MOWI 1'!AF22</f>
        <v>3.1611135283645373</v>
      </c>
      <c r="K27" s="223" t="s">
        <v>170</v>
      </c>
      <c r="L27" s="576">
        <v>25.32</v>
      </c>
      <c r="M27" s="577">
        <v>11.07</v>
      </c>
      <c r="N27" s="500">
        <v>15.71</v>
      </c>
      <c r="O27" s="500">
        <v>7.03</v>
      </c>
      <c r="P27" s="577">
        <v>19.46</v>
      </c>
      <c r="Q27" s="576">
        <v>7.66</v>
      </c>
      <c r="R27" s="500">
        <v>1.36</v>
      </c>
      <c r="S27" s="500">
        <v>1.64</v>
      </c>
    </row>
    <row r="28" spans="1:19" ht="15" thickBot="1" x14ac:dyDescent="0.35">
      <c r="A28" s="37" t="s">
        <v>55</v>
      </c>
      <c r="B28" s="216">
        <f>'MOWI 1'!Y24/'MOWI 1'!Y6</f>
        <v>1.2137166974413083</v>
      </c>
      <c r="C28" s="216">
        <f>'MOWI 1'!Z24/'MOWI 1'!Z6</f>
        <v>1.3246508481128882</v>
      </c>
      <c r="D28" s="216">
        <f>'MOWI 1'!AA24/'MOWI 1'!AA6</f>
        <v>0.87017362010883648</v>
      </c>
      <c r="E28" s="216">
        <f>'MOWI 1'!AB24/'MOWI 1'!AB6</f>
        <v>0.78721039285838357</v>
      </c>
      <c r="F28" s="216">
        <f>'MOWI 1'!AC24/'MOWI 1'!AC6</f>
        <v>1.0189448938671091</v>
      </c>
      <c r="G28" s="216">
        <f>'MOWI 1'!AD24/'MOWI 1'!AD6</f>
        <v>0.97568293869410316</v>
      </c>
      <c r="H28" s="216">
        <f>'MOWI 1'!AE24/'MOWI 1'!AE6</f>
        <v>0.91950453903983487</v>
      </c>
      <c r="I28" s="89">
        <f>'MOWI 1'!AF24/'MOWI 1'!AF6</f>
        <v>0.86435697985855731</v>
      </c>
      <c r="K28" s="108" t="s">
        <v>78</v>
      </c>
      <c r="L28" s="255">
        <f t="shared" ref="L28:S28" si="7">MEDIAN(L21:L27)</f>
        <v>14.91</v>
      </c>
      <c r="M28" s="317">
        <f t="shared" si="7"/>
        <v>11.61</v>
      </c>
      <c r="N28" s="8">
        <f t="shared" si="7"/>
        <v>10.220000000000001</v>
      </c>
      <c r="O28" s="8">
        <f t="shared" si="7"/>
        <v>9.43</v>
      </c>
      <c r="P28" s="317">
        <f t="shared" si="7"/>
        <v>14.6</v>
      </c>
      <c r="Q28" s="579">
        <f t="shared" si="7"/>
        <v>10.93</v>
      </c>
      <c r="R28" s="8">
        <f t="shared" si="7"/>
        <v>1.57</v>
      </c>
      <c r="S28" s="8">
        <f t="shared" si="7"/>
        <v>2.16</v>
      </c>
    </row>
    <row r="29" spans="1:19" ht="15" thickBot="1" x14ac:dyDescent="0.35">
      <c r="A29" s="69"/>
      <c r="B29" s="23"/>
      <c r="C29" s="23"/>
      <c r="D29" s="23"/>
      <c r="E29" s="23"/>
      <c r="F29" s="23"/>
      <c r="G29" s="23"/>
      <c r="H29" s="23"/>
      <c r="I29" s="23"/>
      <c r="K29" s="108" t="s">
        <v>79</v>
      </c>
      <c r="L29" s="578">
        <f t="shared" ref="L29:S29" si="8">AVERAGE(L21:L27)</f>
        <v>18.461428571428574</v>
      </c>
      <c r="M29" s="315">
        <f t="shared" si="8"/>
        <v>12.411428571428571</v>
      </c>
      <c r="N29" s="97">
        <f t="shared" si="8"/>
        <v>11.492857142857146</v>
      </c>
      <c r="O29" s="97">
        <f t="shared" si="8"/>
        <v>9.0371428571428574</v>
      </c>
      <c r="P29" s="315">
        <f t="shared" si="8"/>
        <v>14.831428571428571</v>
      </c>
      <c r="Q29" s="316">
        <f t="shared" si="8"/>
        <v>10.467142857142857</v>
      </c>
      <c r="R29" s="97">
        <f t="shared" si="8"/>
        <v>2.0228571428571427</v>
      </c>
      <c r="S29" s="97">
        <f t="shared" si="8"/>
        <v>2.8171428571428576</v>
      </c>
    </row>
    <row r="30" spans="1:19" x14ac:dyDescent="0.3">
      <c r="I30" s="69"/>
    </row>
    <row r="31" spans="1:19" x14ac:dyDescent="0.3">
      <c r="I31" s="69"/>
      <c r="K31" s="234"/>
      <c r="L31" s="235"/>
      <c r="M31" s="235"/>
      <c r="N31" s="235"/>
      <c r="O31" s="235"/>
      <c r="P31" s="235"/>
      <c r="Q31" s="235"/>
      <c r="R31" s="235"/>
      <c r="S31" s="235"/>
    </row>
    <row r="32" spans="1:19" x14ac:dyDescent="0.3">
      <c r="I32" s="69"/>
    </row>
    <row r="33" spans="1:19" x14ac:dyDescent="0.3">
      <c r="I33" s="69"/>
    </row>
    <row r="34" spans="1:19" x14ac:dyDescent="0.3">
      <c r="I34" s="69"/>
      <c r="K34" s="69"/>
      <c r="L34" s="24"/>
      <c r="M34" s="24"/>
      <c r="N34" s="24"/>
      <c r="O34" s="24"/>
      <c r="P34" s="24"/>
      <c r="Q34" s="24"/>
      <c r="R34" s="24"/>
      <c r="S34" s="24"/>
    </row>
    <row r="35" spans="1:19" x14ac:dyDescent="0.3">
      <c r="I35" s="69"/>
      <c r="K35" s="69"/>
      <c r="L35" s="104"/>
      <c r="M35" s="104"/>
      <c r="N35" s="104"/>
      <c r="O35" s="104"/>
      <c r="P35" s="104"/>
      <c r="Q35" s="104"/>
      <c r="R35" s="104"/>
      <c r="S35" s="104"/>
    </row>
    <row r="36" spans="1:19" x14ac:dyDescent="0.3">
      <c r="I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1:19" ht="15" thickBot="1" x14ac:dyDescent="0.35">
      <c r="K37" s="69"/>
      <c r="L37" s="69"/>
      <c r="M37" s="69"/>
      <c r="N37" s="69"/>
      <c r="O37" s="69"/>
      <c r="P37" s="69"/>
      <c r="Q37" s="69"/>
      <c r="R37" s="69"/>
      <c r="S37" s="69"/>
    </row>
    <row r="38" spans="1:19" ht="15" thickBot="1" x14ac:dyDescent="0.35">
      <c r="A38" s="550" t="s">
        <v>57</v>
      </c>
      <c r="B38" s="597">
        <v>2017</v>
      </c>
      <c r="C38" s="598"/>
      <c r="D38" s="597">
        <v>2018</v>
      </c>
      <c r="E38" s="598"/>
      <c r="F38" s="597">
        <v>2019</v>
      </c>
      <c r="G38" s="598"/>
      <c r="K38" s="69"/>
      <c r="L38" s="69"/>
      <c r="M38" s="69"/>
      <c r="N38" s="69"/>
      <c r="O38" s="69"/>
      <c r="P38" s="69"/>
      <c r="Q38" s="69"/>
      <c r="R38" s="69"/>
      <c r="S38" s="69"/>
    </row>
    <row r="39" spans="1:19" ht="15" thickBot="1" x14ac:dyDescent="0.35">
      <c r="A39" s="546" t="s">
        <v>80</v>
      </c>
      <c r="B39" s="546" t="s">
        <v>81</v>
      </c>
      <c r="C39" s="548" t="s">
        <v>82</v>
      </c>
      <c r="D39" s="546" t="s">
        <v>81</v>
      </c>
      <c r="E39" s="549" t="s">
        <v>82</v>
      </c>
      <c r="F39" s="546" t="s">
        <v>81</v>
      </c>
      <c r="G39" s="549" t="s">
        <v>82</v>
      </c>
      <c r="K39" s="69"/>
      <c r="L39" s="69"/>
      <c r="M39" s="69"/>
      <c r="N39" s="69"/>
      <c r="O39" s="69"/>
      <c r="P39" s="69"/>
      <c r="Q39" s="69"/>
      <c r="R39" s="69"/>
      <c r="S39" s="69"/>
    </row>
    <row r="40" spans="1:19" x14ac:dyDescent="0.3">
      <c r="A40" s="541" t="s">
        <v>58</v>
      </c>
      <c r="B40" s="382">
        <f>'MOWI 1'!E18/'MOWI 2'!D52</f>
        <v>10.381156316916494</v>
      </c>
      <c r="C40" s="382" t="s">
        <v>85</v>
      </c>
      <c r="D40" s="382">
        <f>'MOWI 1'!F18/'MOWI 2'!E52</f>
        <v>18.509999999999998</v>
      </c>
      <c r="E40" s="382" t="s">
        <v>85</v>
      </c>
      <c r="F40" s="382">
        <f>'MOWI 1'!G18/'MOWI 2'!F52</f>
        <v>12.339999999999984</v>
      </c>
      <c r="G40" s="382" t="s">
        <v>85</v>
      </c>
      <c r="H40" s="553"/>
      <c r="K40" s="69"/>
      <c r="L40" s="69"/>
      <c r="M40" s="69"/>
      <c r="N40" s="69"/>
      <c r="O40" s="69"/>
      <c r="P40" s="69"/>
      <c r="Q40" s="69"/>
      <c r="R40" s="69"/>
      <c r="S40" s="69"/>
    </row>
    <row r="41" spans="1:19" x14ac:dyDescent="0.3">
      <c r="A41" s="541" t="s">
        <v>59</v>
      </c>
      <c r="B41" s="385">
        <f>'MOWI 1'!E16/'MOWI 2'!D52</f>
        <v>13.601713062098506</v>
      </c>
      <c r="C41" s="543" t="s">
        <v>85</v>
      </c>
      <c r="D41" s="385">
        <f>'MOWI 1'!F16/'MOWI 2'!E52</f>
        <v>21.577999999999996</v>
      </c>
      <c r="E41" s="545" t="s">
        <v>85</v>
      </c>
      <c r="F41" s="385">
        <f>'MOWI 1'!G16/'MOWI 2'!F52</f>
        <v>18.081999999999983</v>
      </c>
      <c r="G41" s="545" t="s">
        <v>85</v>
      </c>
      <c r="H41" s="553"/>
      <c r="K41" s="69"/>
      <c r="L41" s="69"/>
      <c r="M41" s="69"/>
      <c r="N41" s="69"/>
      <c r="O41" s="69"/>
      <c r="P41" s="69"/>
      <c r="Q41" s="69"/>
      <c r="R41" s="69"/>
      <c r="S41" s="69"/>
    </row>
    <row r="42" spans="1:19" ht="28.8" x14ac:dyDescent="0.3">
      <c r="A42" s="542" t="s">
        <v>83</v>
      </c>
      <c r="B42" s="547">
        <f>'MOWI 1'!C104/'MOWI 1'!AA24</f>
        <v>0.24610532062735785</v>
      </c>
      <c r="C42" s="543" t="s">
        <v>85</v>
      </c>
      <c r="D42" s="547">
        <f>'MOWI 1'!D104/'MOWI 1'!AB24</f>
        <v>0.11725543837973769</v>
      </c>
      <c r="E42" s="545" t="s">
        <v>278</v>
      </c>
      <c r="F42" s="547">
        <f>'MOWI 1'!E104/'MOWI 1'!AC24</f>
        <v>0.20221042274547049</v>
      </c>
      <c r="G42" s="545" t="s">
        <v>278</v>
      </c>
      <c r="H42" s="553"/>
      <c r="K42" s="69"/>
      <c r="L42" s="69"/>
      <c r="M42" s="69"/>
      <c r="N42" s="69"/>
      <c r="O42" s="69"/>
      <c r="P42" s="69"/>
      <c r="Q42" s="69"/>
      <c r="R42" s="69"/>
      <c r="S42" s="69"/>
    </row>
    <row r="43" spans="1:19" x14ac:dyDescent="0.3">
      <c r="A43" s="541" t="s">
        <v>86</v>
      </c>
      <c r="B43" s="547">
        <f>'MOWI 1'!AA24/'MOWI 1'!AA25</f>
        <v>0.46529028682277962</v>
      </c>
      <c r="C43" s="543" t="s">
        <v>279</v>
      </c>
      <c r="D43" s="547">
        <f>'MOWI 1'!AB24/'MOWI 1'!AB25</f>
        <v>0.44046878644173215</v>
      </c>
      <c r="E43" s="545" t="s">
        <v>279</v>
      </c>
      <c r="F43" s="547">
        <f>'MOWI 1'!AC24/'MOWI 1'!AC25</f>
        <v>0.50469178082191779</v>
      </c>
      <c r="G43" s="545" t="s">
        <v>279</v>
      </c>
      <c r="H43" s="553"/>
      <c r="K43" s="69"/>
      <c r="L43" s="69"/>
      <c r="M43" s="69"/>
      <c r="N43" s="69"/>
      <c r="O43" s="69"/>
      <c r="P43" s="69"/>
      <c r="Q43" s="69"/>
      <c r="R43" s="69"/>
      <c r="S43" s="69"/>
    </row>
    <row r="44" spans="1:19" ht="15" thickBot="1" x14ac:dyDescent="0.35">
      <c r="A44" s="542" t="s">
        <v>60</v>
      </c>
      <c r="B44" s="547">
        <f>'MOWI 1'!AA13/'MOWI 1'!AA25</f>
        <v>0.28061059535356342</v>
      </c>
      <c r="C44" s="544" t="s">
        <v>85</v>
      </c>
      <c r="D44" s="547">
        <f>'MOWI 1'!AB13/'MOWI 1'!AB25</f>
        <v>0.3045751379926922</v>
      </c>
      <c r="E44" s="545" t="s">
        <v>85</v>
      </c>
      <c r="F44" s="547">
        <f>'MOWI 1'!AC13/'MOWI 1'!AC25</f>
        <v>0.3717808219178082</v>
      </c>
      <c r="G44" s="545" t="s">
        <v>279</v>
      </c>
      <c r="H44" s="553"/>
    </row>
    <row r="45" spans="1:19" ht="15" thickBot="1" x14ac:dyDescent="0.35">
      <c r="A45" s="345" t="s">
        <v>84</v>
      </c>
      <c r="B45" s="551"/>
      <c r="C45" s="346" t="s">
        <v>85</v>
      </c>
      <c r="D45" s="551"/>
      <c r="E45" s="552" t="s">
        <v>85</v>
      </c>
      <c r="F45" s="551"/>
      <c r="G45" s="552" t="s">
        <v>278</v>
      </c>
      <c r="H45" s="23"/>
      <c r="I45" s="23"/>
    </row>
    <row r="46" spans="1:19" ht="15" thickBot="1" x14ac:dyDescent="0.35">
      <c r="M46" s="343" t="s">
        <v>62</v>
      </c>
      <c r="N46" s="344">
        <v>2015</v>
      </c>
      <c r="O46" s="345">
        <v>2016</v>
      </c>
      <c r="P46" s="346">
        <v>2017</v>
      </c>
      <c r="Q46" s="345">
        <v>2018</v>
      </c>
    </row>
    <row r="47" spans="1:19" ht="15" thickBot="1" x14ac:dyDescent="0.35">
      <c r="B47" s="591" t="s">
        <v>31</v>
      </c>
      <c r="C47" s="592"/>
      <c r="D47" s="592"/>
      <c r="E47" s="592"/>
      <c r="F47" s="593"/>
      <c r="G47" s="591" t="s">
        <v>32</v>
      </c>
      <c r="H47" s="592"/>
      <c r="I47" s="593"/>
      <c r="M47" s="2" t="s">
        <v>61</v>
      </c>
      <c r="N47" s="347">
        <v>1.5699999999999999E-2</v>
      </c>
      <c r="O47" s="78">
        <v>1.3299999999999999E-2</v>
      </c>
      <c r="P47" s="77">
        <v>1.6400000000000001E-2</v>
      </c>
      <c r="Q47" s="78">
        <v>1.8800000000000001E-2</v>
      </c>
    </row>
    <row r="48" spans="1:19" ht="15" thickBot="1" x14ac:dyDescent="0.35">
      <c r="B48" s="212">
        <v>2015</v>
      </c>
      <c r="C48" s="213">
        <v>2016</v>
      </c>
      <c r="D48" s="213">
        <v>2017</v>
      </c>
      <c r="E48" s="213">
        <v>2018</v>
      </c>
      <c r="F48" s="214">
        <v>2019</v>
      </c>
      <c r="G48" s="212">
        <v>2020</v>
      </c>
      <c r="H48" s="213">
        <v>2021</v>
      </c>
      <c r="I48" s="214">
        <v>2022</v>
      </c>
      <c r="M48" s="2" t="s">
        <v>194</v>
      </c>
      <c r="N48" s="347">
        <v>5.1999999999999998E-2</v>
      </c>
      <c r="O48" s="78">
        <v>4.9000000000000002E-2</v>
      </c>
      <c r="P48" s="77">
        <v>0.05</v>
      </c>
      <c r="Q48" s="78">
        <v>0.05</v>
      </c>
    </row>
    <row r="49" spans="1:17" ht="15" thickBot="1" x14ac:dyDescent="0.35">
      <c r="A49" s="7" t="s">
        <v>162</v>
      </c>
      <c r="B49" s="46">
        <v>1.2</v>
      </c>
      <c r="C49" s="38">
        <v>1.8</v>
      </c>
      <c r="D49" s="38">
        <v>1.2</v>
      </c>
      <c r="E49" s="38">
        <v>3</v>
      </c>
      <c r="F49" s="39">
        <f t="shared" ref="F49:I50" si="9">E49</f>
        <v>3</v>
      </c>
      <c r="G49" s="46">
        <f t="shared" si="9"/>
        <v>3</v>
      </c>
      <c r="H49" s="38">
        <f t="shared" si="9"/>
        <v>3</v>
      </c>
      <c r="I49" s="39">
        <f t="shared" si="9"/>
        <v>3</v>
      </c>
      <c r="M49" s="2" t="s">
        <v>195</v>
      </c>
      <c r="N49" s="348">
        <f>'MOWI 4'!J2</f>
        <v>0.81914428638505454</v>
      </c>
      <c r="O49" s="348">
        <f>'MOWI 4'!J3</f>
        <v>0.52047185188492484</v>
      </c>
      <c r="P49" s="348">
        <f>'MOWI 4'!J4</f>
        <v>0.84766468016711383</v>
      </c>
      <c r="Q49" s="349">
        <f>'MOWI 4'!J5</f>
        <v>0.77225646944899917</v>
      </c>
    </row>
    <row r="50" spans="1:17" ht="15" thickBot="1" x14ac:dyDescent="0.35">
      <c r="A50" s="6" t="s">
        <v>163</v>
      </c>
      <c r="B50" s="46">
        <v>-29</v>
      </c>
      <c r="C50" s="38">
        <v>-23.2</v>
      </c>
      <c r="D50" s="38">
        <v>-46.7</v>
      </c>
      <c r="E50" s="38">
        <v>-50</v>
      </c>
      <c r="F50" s="39">
        <f t="shared" si="9"/>
        <v>-50</v>
      </c>
      <c r="G50" s="46">
        <f t="shared" si="9"/>
        <v>-50</v>
      </c>
      <c r="H50" s="38">
        <f t="shared" si="9"/>
        <v>-50</v>
      </c>
      <c r="I50" s="39">
        <f t="shared" si="9"/>
        <v>-50</v>
      </c>
      <c r="M50" s="350" t="s">
        <v>196</v>
      </c>
      <c r="N50" s="351">
        <f>N47+(N48*N49)</f>
        <v>5.829550289202283E-2</v>
      </c>
      <c r="O50" s="351">
        <f>O47+(O48*O49)</f>
        <v>3.8803120742361322E-2</v>
      </c>
      <c r="P50" s="351">
        <f>P47+(P48*P49)</f>
        <v>5.8783234008355695E-2</v>
      </c>
      <c r="Q50" s="351">
        <f>Q47+(Q48*Q49)</f>
        <v>5.7412823472449956E-2</v>
      </c>
    </row>
    <row r="51" spans="1:17" ht="15" thickBot="1" x14ac:dyDescent="0.35">
      <c r="A51" s="8" t="s">
        <v>164</v>
      </c>
      <c r="B51" s="109">
        <f>SUM(B49:B50)</f>
        <v>-27.8</v>
      </c>
      <c r="C51" s="109">
        <f t="shared" ref="C51:I51" si="10">SUM(C49:C50)</f>
        <v>-21.4</v>
      </c>
      <c r="D51" s="109">
        <f t="shared" si="10"/>
        <v>-45.5</v>
      </c>
      <c r="E51" s="109">
        <f t="shared" si="10"/>
        <v>-47</v>
      </c>
      <c r="F51" s="109">
        <f t="shared" si="10"/>
        <v>-47</v>
      </c>
      <c r="G51" s="109">
        <f t="shared" si="10"/>
        <v>-47</v>
      </c>
      <c r="H51" s="109">
        <f t="shared" si="10"/>
        <v>-47</v>
      </c>
      <c r="I51" s="97">
        <f t="shared" si="10"/>
        <v>-47</v>
      </c>
      <c r="M51" s="352" t="s">
        <v>197</v>
      </c>
      <c r="N51" s="353">
        <f>B52/'[1]MOWI 1'!Y79</f>
        <v>2.0846811875494212E-2</v>
      </c>
      <c r="O51" s="353">
        <f>C52/'[1]MOWI 1'!Z79</f>
        <v>1.5104166666666667E-2</v>
      </c>
      <c r="P51" s="353">
        <f>D52/'[1]MOWI 1'!AA79</f>
        <v>4.3109018739038128E-2</v>
      </c>
      <c r="Q51" s="354">
        <f>E52/'[1]MOWI 1'!AB79</f>
        <v>4.0620684052319445E-2</v>
      </c>
    </row>
    <row r="52" spans="1:17" ht="15" thickBot="1" x14ac:dyDescent="0.35">
      <c r="A52" s="61" t="s">
        <v>163</v>
      </c>
      <c r="B52" s="216">
        <f>-B50</f>
        <v>29</v>
      </c>
      <c r="C52" s="65">
        <f t="shared" ref="C52:I52" si="11">-C50</f>
        <v>23.2</v>
      </c>
      <c r="D52" s="65">
        <f t="shared" si="11"/>
        <v>46.7</v>
      </c>
      <c r="E52" s="65">
        <f t="shared" si="11"/>
        <v>50</v>
      </c>
      <c r="F52" s="65">
        <f t="shared" si="11"/>
        <v>50</v>
      </c>
      <c r="G52" s="65">
        <f t="shared" si="11"/>
        <v>50</v>
      </c>
      <c r="H52" s="65">
        <f t="shared" si="11"/>
        <v>50</v>
      </c>
      <c r="I52" s="222">
        <f t="shared" si="11"/>
        <v>50</v>
      </c>
      <c r="M52" s="2" t="s">
        <v>198</v>
      </c>
      <c r="N52" s="348">
        <f>'[1]MOWI 1'!Y6/'[1]MOWI 1'!Y25</f>
        <v>0.45172898643978932</v>
      </c>
      <c r="O52" s="348">
        <f>'[1]MOWI 1'!Z6/'[1]MOWI 1'!Z25</f>
        <v>0.43017212705804098</v>
      </c>
      <c r="P52" s="348">
        <f>'[1]MOWI 1'!AA6/'[1]MOWI 1'!AA25</f>
        <v>0.53470971317722049</v>
      </c>
      <c r="Q52" s="349">
        <f>'[1]MOWI 1'!AB6/'[1]MOWI 1'!AB25</f>
        <v>0.55953121355826785</v>
      </c>
    </row>
    <row r="53" spans="1:17" ht="15" thickBot="1" x14ac:dyDescent="0.35">
      <c r="M53" s="6" t="s">
        <v>199</v>
      </c>
      <c r="N53" s="46">
        <f>'[1]MOWI 1'!Y24/'[1]MOWI 1'!Y25</f>
        <v>0.54827101356021057</v>
      </c>
      <c r="O53" s="46">
        <f>'[1]MOWI 1'!Z24/'[1]MOWI 1'!Z25</f>
        <v>0.56982787294195913</v>
      </c>
      <c r="P53" s="46">
        <f>'[1]MOWI 1'!AA24/'[1]MOWI 1'!AA25</f>
        <v>0.46529028682277962</v>
      </c>
      <c r="Q53" s="349">
        <f>'[1]MOWI 1'!AB24/'[1]MOWI 1'!AB25</f>
        <v>0.44046878644173215</v>
      </c>
    </row>
    <row r="54" spans="1:17" ht="15" thickBot="1" x14ac:dyDescent="0.35">
      <c r="M54" s="2" t="s">
        <v>200</v>
      </c>
      <c r="N54" s="347">
        <f>((-'[1]MOWI 1'!C19)/'[1]MOWI 1'!C18)</f>
        <v>0.26535341830822712</v>
      </c>
      <c r="O54" s="347">
        <f>((-'[1]MOWI 1'!D19)/'[1]MOWI 1'!D18)</f>
        <v>0.22182992030666804</v>
      </c>
      <c r="P54" s="347">
        <f>((-'[1]MOWI 1'!E19)/'[1]MOWI 1'!E18)</f>
        <v>0.12355610561056098</v>
      </c>
      <c r="Q54" s="78">
        <f>((-'[1]MOWI 1'!F19)/'[1]MOWI 1'!F18)</f>
        <v>0.17828200972447328</v>
      </c>
    </row>
    <row r="55" spans="1:17" ht="15" thickBot="1" x14ac:dyDescent="0.35">
      <c r="A55" s="225" t="s">
        <v>158</v>
      </c>
      <c r="B55" s="8">
        <v>2015</v>
      </c>
      <c r="C55" s="53">
        <v>2016</v>
      </c>
      <c r="D55" s="8">
        <v>2017</v>
      </c>
      <c r="E55" s="45">
        <v>2018</v>
      </c>
      <c r="G55" s="225" t="s">
        <v>173</v>
      </c>
      <c r="H55" s="8">
        <v>2015</v>
      </c>
      <c r="I55" s="53">
        <v>2016</v>
      </c>
      <c r="J55" s="8">
        <v>2017</v>
      </c>
      <c r="K55" s="45">
        <v>2018</v>
      </c>
      <c r="M55" s="606"/>
      <c r="N55" s="607"/>
      <c r="O55" s="607"/>
      <c r="P55" s="607"/>
      <c r="Q55" s="608"/>
    </row>
    <row r="56" spans="1:17" x14ac:dyDescent="0.3">
      <c r="A56" s="223" t="s">
        <v>172</v>
      </c>
      <c r="B56" s="95">
        <v>0.1047</v>
      </c>
      <c r="C56" s="215">
        <v>0.21659999999999999</v>
      </c>
      <c r="D56" s="95">
        <v>0.17269999999999999</v>
      </c>
      <c r="E56" s="226">
        <v>0.25430000000000003</v>
      </c>
      <c r="G56" s="223" t="s">
        <v>172</v>
      </c>
      <c r="H56" s="221">
        <v>2.89</v>
      </c>
      <c r="I56" s="59">
        <v>2.29</v>
      </c>
      <c r="J56" s="221">
        <v>1.94</v>
      </c>
      <c r="K56" s="60">
        <v>2.02</v>
      </c>
      <c r="M56" s="609" t="s">
        <v>62</v>
      </c>
      <c r="N56" s="611">
        <f>((N50*N52)+(N51*N53*(1-N54)))</f>
        <v>3.4730560436437866E-2</v>
      </c>
      <c r="O56" s="611">
        <f t="shared" ref="O56:Q56" si="12">((O50*O52)+(O51*O53*(1-O54)))</f>
        <v>2.3389555901681069E-2</v>
      </c>
      <c r="P56" s="611">
        <f t="shared" si="12"/>
        <v>4.9011859861807172E-2</v>
      </c>
      <c r="Q56" s="611">
        <f t="shared" si="12"/>
        <v>4.6826562915077148E-2</v>
      </c>
    </row>
    <row r="57" spans="1:17" ht="15" thickBot="1" x14ac:dyDescent="0.35">
      <c r="A57" s="223" t="s">
        <v>166</v>
      </c>
      <c r="B57" s="95">
        <v>0.2195</v>
      </c>
      <c r="C57" s="215">
        <v>0.28670000000000001</v>
      </c>
      <c r="D57" s="95">
        <v>9.6699999999999994E-2</v>
      </c>
      <c r="E57" s="226">
        <v>0.17530000000000001</v>
      </c>
      <c r="G57" s="223" t="s">
        <v>166</v>
      </c>
      <c r="H57" s="221">
        <v>4.74</v>
      </c>
      <c r="I57" s="59">
        <v>7.22</v>
      </c>
      <c r="J57" s="221">
        <v>2.2999999999999998</v>
      </c>
      <c r="K57" s="60">
        <v>6.35</v>
      </c>
      <c r="M57" s="610"/>
      <c r="N57" s="612"/>
      <c r="O57" s="612"/>
      <c r="P57" s="612"/>
      <c r="Q57" s="612"/>
    </row>
    <row r="58" spans="1:17" x14ac:dyDescent="0.3">
      <c r="A58" s="223" t="s">
        <v>167</v>
      </c>
      <c r="B58" s="95">
        <v>7.6499999999999999E-2</v>
      </c>
      <c r="C58" s="215">
        <v>0.157</v>
      </c>
      <c r="D58" s="95">
        <v>6.9000000000000006E-2</v>
      </c>
      <c r="E58" s="226">
        <v>0.12720000000000001</v>
      </c>
      <c r="G58" s="223" t="s">
        <v>167</v>
      </c>
      <c r="H58" s="221">
        <v>2.54</v>
      </c>
      <c r="I58" s="59">
        <v>2.9</v>
      </c>
      <c r="J58" s="221">
        <v>2.98</v>
      </c>
      <c r="K58" s="60">
        <v>2.99</v>
      </c>
      <c r="M58" s="23"/>
      <c r="N58" s="23"/>
      <c r="O58" s="23"/>
      <c r="P58" s="23"/>
      <c r="Q58" s="23"/>
    </row>
    <row r="59" spans="1:17" ht="15" thickBot="1" x14ac:dyDescent="0.35">
      <c r="A59" s="223" t="s">
        <v>168</v>
      </c>
      <c r="B59" s="95">
        <v>2.9399999999999999E-2</v>
      </c>
      <c r="C59" s="215">
        <v>5.4100000000000002E-2</v>
      </c>
      <c r="D59" s="95">
        <v>2.87E-2</v>
      </c>
      <c r="E59" s="226">
        <v>6.2799999999999995E-2</v>
      </c>
      <c r="G59" s="223" t="s">
        <v>168</v>
      </c>
      <c r="H59" s="221">
        <v>2.61</v>
      </c>
      <c r="I59" s="59">
        <v>2.65</v>
      </c>
      <c r="J59" s="221">
        <v>2.63</v>
      </c>
      <c r="K59" s="60">
        <v>3.04</v>
      </c>
      <c r="M59" s="23"/>
      <c r="N59" s="23"/>
      <c r="O59" s="23"/>
      <c r="P59" s="23"/>
      <c r="Q59" s="23"/>
    </row>
    <row r="60" spans="1:17" ht="15" thickBot="1" x14ac:dyDescent="0.35">
      <c r="A60" s="223" t="s">
        <v>169</v>
      </c>
      <c r="B60" s="95">
        <v>-1.1999999999999999E-3</v>
      </c>
      <c r="C60" s="215">
        <v>0.1867</v>
      </c>
      <c r="D60" s="95">
        <v>8.2000000000000003E-2</v>
      </c>
      <c r="E60" s="226">
        <v>0.12720000000000001</v>
      </c>
      <c r="G60" s="223" t="s">
        <v>169</v>
      </c>
      <c r="H60" s="221">
        <v>2.34</v>
      </c>
      <c r="I60" s="59">
        <v>2.5</v>
      </c>
      <c r="J60" s="221">
        <v>2.44</v>
      </c>
      <c r="K60" s="60">
        <v>2.58</v>
      </c>
      <c r="M60" s="8" t="s">
        <v>193</v>
      </c>
      <c r="N60" s="14">
        <v>2015</v>
      </c>
      <c r="O60" s="8">
        <v>2016</v>
      </c>
      <c r="P60" s="53">
        <v>2017</v>
      </c>
      <c r="Q60" s="8">
        <v>2018</v>
      </c>
    </row>
    <row r="61" spans="1:17" ht="15" thickBot="1" x14ac:dyDescent="0.35">
      <c r="A61" s="224" t="s">
        <v>170</v>
      </c>
      <c r="B61" s="227">
        <v>8.4000000000000005E-2</v>
      </c>
      <c r="C61" s="228">
        <v>0.30009999999999998</v>
      </c>
      <c r="D61" s="227">
        <v>6.0400000000000002E-2</v>
      </c>
      <c r="E61" s="229">
        <v>0.17749999999999999</v>
      </c>
      <c r="G61" s="224" t="s">
        <v>170</v>
      </c>
      <c r="H61" s="230">
        <v>2.34</v>
      </c>
      <c r="I61" s="231">
        <v>2.19</v>
      </c>
      <c r="J61" s="230">
        <v>1.76</v>
      </c>
      <c r="K61" s="232">
        <v>2.35</v>
      </c>
      <c r="M61" s="8" t="s">
        <v>190</v>
      </c>
      <c r="N61" s="347">
        <v>1.9499851467768507E-2</v>
      </c>
      <c r="O61" s="78">
        <v>0.2634210691626358</v>
      </c>
      <c r="P61" s="77">
        <v>0.13033672015364606</v>
      </c>
      <c r="Q61" s="78">
        <v>0.2322745963727654</v>
      </c>
    </row>
    <row r="62" spans="1:17" ht="15" thickBot="1" x14ac:dyDescent="0.35">
      <c r="A62" s="225" t="s">
        <v>171</v>
      </c>
      <c r="B62" s="78">
        <f>AVERAGE(B56:B61)</f>
        <v>8.5483333333333342E-2</v>
      </c>
      <c r="C62" s="78">
        <f t="shared" ref="C62:E62" si="13">AVERAGE(C56:C61)</f>
        <v>0.20020000000000002</v>
      </c>
      <c r="D62" s="78">
        <f t="shared" si="13"/>
        <v>8.4916666666666654E-2</v>
      </c>
      <c r="E62" s="78">
        <f t="shared" si="13"/>
        <v>0.15404999999999999</v>
      </c>
      <c r="G62" s="225" t="s">
        <v>171</v>
      </c>
      <c r="H62" s="233">
        <f>AVERAGE(H56:H61)</f>
        <v>2.91</v>
      </c>
      <c r="I62" s="233">
        <f t="shared" ref="I62" si="14">AVERAGE(I56:I61)</f>
        <v>3.2916666666666674</v>
      </c>
      <c r="J62" s="233">
        <f t="shared" ref="J62" si="15">AVERAGE(J56:J61)</f>
        <v>2.3416666666666668</v>
      </c>
      <c r="K62" s="233">
        <f>AVERAGE(K56:K61)</f>
        <v>3.2216666666666662</v>
      </c>
      <c r="M62" s="8" t="s">
        <v>191</v>
      </c>
      <c r="N62" s="355">
        <v>0.12219999999999999</v>
      </c>
      <c r="O62" s="95">
        <v>0.27250000000000002</v>
      </c>
      <c r="P62" s="355">
        <v>0.14006666666666667</v>
      </c>
      <c r="Q62" s="95">
        <v>0.21433333333333329</v>
      </c>
    </row>
    <row r="63" spans="1:17" ht="15" thickBot="1" x14ac:dyDescent="0.35">
      <c r="M63" s="8" t="s">
        <v>201</v>
      </c>
      <c r="N63" s="356">
        <f>N56</f>
        <v>3.4730560436437866E-2</v>
      </c>
      <c r="O63" s="357">
        <f t="shared" ref="O63:Q63" si="16">O56</f>
        <v>2.3389555901681069E-2</v>
      </c>
      <c r="P63" s="358">
        <f t="shared" si="16"/>
        <v>4.9011859861807172E-2</v>
      </c>
      <c r="Q63" s="357">
        <f t="shared" si="16"/>
        <v>4.6826562915077148E-2</v>
      </c>
    </row>
    <row r="64" spans="1:17" ht="15" thickBot="1" x14ac:dyDescent="0.35">
      <c r="A64" s="225" t="s">
        <v>51</v>
      </c>
      <c r="B64" s="8">
        <v>2015</v>
      </c>
      <c r="C64" s="53">
        <v>2016</v>
      </c>
      <c r="D64" s="8">
        <v>2017</v>
      </c>
      <c r="E64" s="45">
        <v>2018</v>
      </c>
      <c r="G64" s="225" t="s">
        <v>160</v>
      </c>
      <c r="H64" s="8">
        <v>2015</v>
      </c>
      <c r="I64" s="53">
        <v>2016</v>
      </c>
      <c r="J64" s="8">
        <v>2017</v>
      </c>
      <c r="K64" s="45">
        <v>2018</v>
      </c>
    </row>
    <row r="65" spans="1:11" x14ac:dyDescent="0.3">
      <c r="A65" s="223" t="s">
        <v>172</v>
      </c>
      <c r="B65" s="95">
        <v>0.21579999999999999</v>
      </c>
      <c r="C65" s="215">
        <v>0.44900000000000001</v>
      </c>
      <c r="D65" s="95">
        <v>0.32079999999999997</v>
      </c>
      <c r="E65" s="226">
        <v>0.42920000000000003</v>
      </c>
      <c r="G65" s="223" t="s">
        <v>172</v>
      </c>
      <c r="H65" s="221">
        <v>0.47</v>
      </c>
      <c r="I65" s="59">
        <v>0.49</v>
      </c>
      <c r="J65" s="221">
        <v>0.59</v>
      </c>
      <c r="K65" s="60">
        <v>0.6</v>
      </c>
    </row>
    <row r="66" spans="1:11" x14ac:dyDescent="0.3">
      <c r="A66" s="223" t="s">
        <v>166</v>
      </c>
      <c r="B66" s="95">
        <v>0.34889999999999999</v>
      </c>
      <c r="C66" s="215">
        <v>0.43690000000000001</v>
      </c>
      <c r="D66" s="95">
        <v>0.14249999999999999</v>
      </c>
      <c r="E66" s="226">
        <v>0.24929999999999999</v>
      </c>
      <c r="G66" s="223" t="s">
        <v>166</v>
      </c>
      <c r="H66" s="221">
        <v>0.66</v>
      </c>
      <c r="I66" s="59">
        <v>0.66</v>
      </c>
      <c r="J66" s="221">
        <v>0.7</v>
      </c>
      <c r="K66" s="60">
        <v>0.7</v>
      </c>
    </row>
    <row r="67" spans="1:11" x14ac:dyDescent="0.3">
      <c r="A67" s="223" t="s">
        <v>167</v>
      </c>
      <c r="B67" s="95">
        <v>0.15579999999999999</v>
      </c>
      <c r="C67" s="215">
        <v>0.31569999999999998</v>
      </c>
      <c r="D67" s="95">
        <v>0.1338</v>
      </c>
      <c r="E67" s="226">
        <v>0.23100000000000001</v>
      </c>
      <c r="G67" s="223" t="s">
        <v>167</v>
      </c>
      <c r="H67" s="221">
        <v>0.49</v>
      </c>
      <c r="I67" s="59">
        <v>0.5</v>
      </c>
      <c r="J67" s="221">
        <v>0.53</v>
      </c>
      <c r="K67" s="60">
        <v>0.56999999999999995</v>
      </c>
    </row>
    <row r="68" spans="1:11" x14ac:dyDescent="0.3">
      <c r="A68" s="223" t="s">
        <v>168</v>
      </c>
      <c r="B68" s="95">
        <v>8.3199999999999996E-2</v>
      </c>
      <c r="C68" s="215">
        <v>0.1799</v>
      </c>
      <c r="D68" s="95">
        <v>0.106</v>
      </c>
      <c r="E68" s="226">
        <v>0.21440000000000001</v>
      </c>
      <c r="G68" s="223" t="s">
        <v>168</v>
      </c>
      <c r="H68" s="221">
        <v>0.35</v>
      </c>
      <c r="I68" s="59">
        <v>0.26</v>
      </c>
      <c r="J68" s="221">
        <v>0.28000000000000003</v>
      </c>
      <c r="K68" s="60">
        <v>0.31</v>
      </c>
    </row>
    <row r="69" spans="1:11" x14ac:dyDescent="0.3">
      <c r="A69" s="223" t="s">
        <v>169</v>
      </c>
      <c r="B69" s="95">
        <v>-3.0000000000000001E-3</v>
      </c>
      <c r="C69" s="215">
        <v>0.44269999999999998</v>
      </c>
      <c r="D69" s="95">
        <v>0.17680000000000001</v>
      </c>
      <c r="E69" s="226">
        <v>0.27500000000000002</v>
      </c>
      <c r="G69" s="223" t="s">
        <v>169</v>
      </c>
      <c r="H69" s="221">
        <v>0.37</v>
      </c>
      <c r="I69" s="59">
        <v>0.47</v>
      </c>
      <c r="J69" s="221">
        <v>0.46</v>
      </c>
      <c r="K69" s="60">
        <v>0.47</v>
      </c>
    </row>
    <row r="70" spans="1:11" ht="15" thickBot="1" x14ac:dyDescent="0.35">
      <c r="A70" s="224" t="s">
        <v>170</v>
      </c>
      <c r="B70" s="227">
        <v>0.22259999999999999</v>
      </c>
      <c r="C70" s="228">
        <v>0.63180000000000003</v>
      </c>
      <c r="D70" s="227">
        <v>0.11940000000000001</v>
      </c>
      <c r="E70" s="229">
        <v>0.34470000000000001</v>
      </c>
      <c r="G70" s="224" t="s">
        <v>170</v>
      </c>
      <c r="H70" s="230">
        <v>0.39</v>
      </c>
      <c r="I70" s="231">
        <v>0.54</v>
      </c>
      <c r="J70" s="230">
        <v>0.47</v>
      </c>
      <c r="K70" s="232">
        <v>0.56000000000000005</v>
      </c>
    </row>
    <row r="71" spans="1:11" ht="15" thickBot="1" x14ac:dyDescent="0.35">
      <c r="A71" s="225" t="s">
        <v>171</v>
      </c>
      <c r="B71" s="78">
        <f>AVERAGE(B65:B70)</f>
        <v>0.17054999999999998</v>
      </c>
      <c r="C71" s="78">
        <f t="shared" ref="C71" si="17">AVERAGE(C65:C70)</f>
        <v>0.40933333333333333</v>
      </c>
      <c r="D71" s="78">
        <f t="shared" ref="D71" si="18">AVERAGE(D65:D70)</f>
        <v>0.16654999999999998</v>
      </c>
      <c r="E71" s="78">
        <f t="shared" ref="E71" si="19">AVERAGE(E65:E70)</f>
        <v>0.29059999999999997</v>
      </c>
      <c r="G71" s="225" t="s">
        <v>171</v>
      </c>
      <c r="H71" s="233">
        <f>AVERAGE(H65:H70)</f>
        <v>0.45500000000000002</v>
      </c>
      <c r="I71" s="233">
        <f t="shared" ref="I71" si="20">AVERAGE(I65:I70)</f>
        <v>0.48666666666666664</v>
      </c>
      <c r="J71" s="233">
        <f t="shared" ref="J71" si="21">AVERAGE(J65:J70)</f>
        <v>0.505</v>
      </c>
      <c r="K71" s="233">
        <f t="shared" ref="K71" si="22">AVERAGE(K65:K70)</f>
        <v>0.53499999999999992</v>
      </c>
    </row>
    <row r="72" spans="1:11" ht="15" thickBot="1" x14ac:dyDescent="0.35"/>
    <row r="73" spans="1:11" ht="15" thickBot="1" x14ac:dyDescent="0.35">
      <c r="A73" s="225" t="s">
        <v>50</v>
      </c>
      <c r="B73" s="8">
        <v>2015</v>
      </c>
      <c r="C73" s="53">
        <v>2016</v>
      </c>
      <c r="D73" s="8">
        <v>2017</v>
      </c>
      <c r="E73" s="45">
        <v>2018</v>
      </c>
      <c r="G73" s="225" t="s">
        <v>165</v>
      </c>
      <c r="H73" s="8">
        <v>2015</v>
      </c>
      <c r="I73" s="53">
        <v>2016</v>
      </c>
      <c r="J73" s="8">
        <v>2017</v>
      </c>
      <c r="K73" s="45">
        <v>2018</v>
      </c>
    </row>
    <row r="74" spans="1:11" x14ac:dyDescent="0.3">
      <c r="A74" s="223" t="s">
        <v>172</v>
      </c>
      <c r="B74" s="95">
        <v>0.154</v>
      </c>
      <c r="C74" s="215">
        <v>0.2893</v>
      </c>
      <c r="D74" s="95">
        <v>0.2356</v>
      </c>
      <c r="E74" s="226">
        <v>0.3609</v>
      </c>
      <c r="G74" s="223" t="s">
        <v>172</v>
      </c>
      <c r="H74" s="221">
        <v>0.56000000000000005</v>
      </c>
      <c r="I74" s="59">
        <v>0.4</v>
      </c>
      <c r="J74" s="221">
        <v>0.19</v>
      </c>
      <c r="K74" s="60">
        <v>0.2</v>
      </c>
    </row>
    <row r="75" spans="1:11" x14ac:dyDescent="0.3">
      <c r="A75" s="223" t="s">
        <v>166</v>
      </c>
      <c r="B75" s="95">
        <v>0.31830000000000003</v>
      </c>
      <c r="C75" s="215">
        <v>0.3755</v>
      </c>
      <c r="D75" s="95">
        <v>0.13550000000000001</v>
      </c>
      <c r="E75" s="226">
        <v>0.22819999999999999</v>
      </c>
      <c r="G75" s="223" t="s">
        <v>166</v>
      </c>
      <c r="H75" s="221">
        <v>0.17</v>
      </c>
      <c r="I75" s="59">
        <v>0.23</v>
      </c>
      <c r="J75" s="221">
        <v>0.15</v>
      </c>
      <c r="K75" s="60">
        <v>0.2</v>
      </c>
    </row>
    <row r="76" spans="1:11" x14ac:dyDescent="0.3">
      <c r="A76" s="223" t="s">
        <v>167</v>
      </c>
      <c r="B76" s="95">
        <v>0.1182</v>
      </c>
      <c r="C76" s="215">
        <v>0.24179999999999999</v>
      </c>
      <c r="D76" s="95">
        <v>9.9599999999999994E-2</v>
      </c>
      <c r="E76" s="226">
        <v>0.19009999999999999</v>
      </c>
      <c r="G76" s="223" t="s">
        <v>167</v>
      </c>
      <c r="H76" s="221">
        <v>0.49</v>
      </c>
      <c r="I76" s="59">
        <v>0.45</v>
      </c>
      <c r="J76" s="221">
        <v>0.42</v>
      </c>
      <c r="K76" s="60">
        <v>0.35</v>
      </c>
    </row>
    <row r="77" spans="1:11" x14ac:dyDescent="0.3">
      <c r="A77" s="223" t="s">
        <v>168</v>
      </c>
      <c r="B77" s="95">
        <v>6.8699999999999997E-2</v>
      </c>
      <c r="C77" s="215">
        <v>0.114</v>
      </c>
      <c r="D77" s="95">
        <v>7.0699999999999999E-2</v>
      </c>
      <c r="E77" s="226">
        <v>0.1333</v>
      </c>
      <c r="G77" s="223" t="s">
        <v>168</v>
      </c>
      <c r="H77" s="221">
        <v>0.81</v>
      </c>
      <c r="I77" s="59">
        <v>1</v>
      </c>
      <c r="J77" s="221">
        <v>0.94</v>
      </c>
      <c r="K77" s="60">
        <v>0.72</v>
      </c>
    </row>
    <row r="78" spans="1:11" x14ac:dyDescent="0.3">
      <c r="A78" s="223" t="s">
        <v>169</v>
      </c>
      <c r="B78" s="95">
        <v>-1.5699999999999999E-2</v>
      </c>
      <c r="C78" s="215">
        <v>0.29010000000000002</v>
      </c>
      <c r="D78" s="95">
        <v>0.1363</v>
      </c>
      <c r="E78" s="226">
        <v>0.14949999999999999</v>
      </c>
      <c r="G78" s="223" t="s">
        <v>169</v>
      </c>
      <c r="H78" s="221">
        <v>1.05</v>
      </c>
      <c r="I78" s="59">
        <v>0.61</v>
      </c>
      <c r="J78" s="221">
        <v>0.63</v>
      </c>
      <c r="K78" s="60">
        <v>0.63</v>
      </c>
    </row>
    <row r="79" spans="1:11" ht="15" thickBot="1" x14ac:dyDescent="0.35">
      <c r="A79" s="224" t="s">
        <v>170</v>
      </c>
      <c r="B79" s="227">
        <v>8.9700000000000002E-2</v>
      </c>
      <c r="C79" s="228">
        <v>0.32429999999999998</v>
      </c>
      <c r="D79" s="227">
        <v>0.16270000000000001</v>
      </c>
      <c r="E79" s="229">
        <v>0.224</v>
      </c>
      <c r="G79" s="224" t="s">
        <v>170</v>
      </c>
      <c r="H79" s="230">
        <v>0.63</v>
      </c>
      <c r="I79" s="231">
        <v>0.17</v>
      </c>
      <c r="J79" s="230">
        <v>0.44</v>
      </c>
      <c r="K79" s="232">
        <v>0.28999999999999998</v>
      </c>
    </row>
    <row r="80" spans="1:11" ht="15" thickBot="1" x14ac:dyDescent="0.35">
      <c r="A80" s="225" t="s">
        <v>171</v>
      </c>
      <c r="B80" s="78">
        <f>AVERAGE(B74:B79)</f>
        <v>0.12219999999999999</v>
      </c>
      <c r="C80" s="78">
        <f t="shared" ref="C80" si="23">AVERAGE(C74:C79)</f>
        <v>0.27250000000000002</v>
      </c>
      <c r="D80" s="78">
        <f t="shared" ref="D80" si="24">AVERAGE(D74:D79)</f>
        <v>0.14006666666666667</v>
      </c>
      <c r="E80" s="78">
        <f t="shared" ref="E80" si="25">AVERAGE(E74:E79)</f>
        <v>0.21433333333333329</v>
      </c>
      <c r="G80" s="225" t="s">
        <v>171</v>
      </c>
      <c r="H80" s="233">
        <f>AVERAGE(H74:H79)</f>
        <v>0.61833333333333329</v>
      </c>
      <c r="I80" s="233">
        <f t="shared" ref="I80" si="26">AVERAGE(I74:I79)</f>
        <v>0.47666666666666663</v>
      </c>
      <c r="J80" s="233">
        <f t="shared" ref="J80" si="27">AVERAGE(J74:J79)</f>
        <v>0.46166666666666667</v>
      </c>
      <c r="K80" s="233">
        <f t="shared" ref="K80" si="28">AVERAGE(K74:K79)</f>
        <v>0.39833333333333337</v>
      </c>
    </row>
    <row r="86" spans="1:5" x14ac:dyDescent="0.3">
      <c r="A86" s="70"/>
      <c r="B86" s="23"/>
      <c r="C86" s="23"/>
      <c r="D86" s="23"/>
      <c r="E86" s="69"/>
    </row>
    <row r="87" spans="1:5" x14ac:dyDescent="0.3">
      <c r="A87" s="234"/>
      <c r="B87" s="110"/>
      <c r="C87" s="110"/>
      <c r="D87" s="110"/>
      <c r="E87" s="110"/>
    </row>
    <row r="88" spans="1:5" x14ac:dyDescent="0.3">
      <c r="A88" s="110"/>
      <c r="B88" s="359"/>
      <c r="C88" s="359"/>
      <c r="D88" s="359"/>
      <c r="E88" s="359"/>
    </row>
    <row r="89" spans="1:5" ht="15" thickBot="1" x14ac:dyDescent="0.35">
      <c r="A89" s="110"/>
      <c r="B89" s="359"/>
      <c r="C89" s="359"/>
      <c r="D89" s="359"/>
      <c r="E89" s="359"/>
    </row>
    <row r="90" spans="1:5" ht="15" thickBot="1" x14ac:dyDescent="0.35">
      <c r="A90" s="603" t="s">
        <v>186</v>
      </c>
      <c r="B90" s="604"/>
      <c r="C90" s="604"/>
      <c r="D90" s="604"/>
      <c r="E90" s="605"/>
    </row>
    <row r="91" spans="1:5" ht="15" thickBot="1" x14ac:dyDescent="0.35">
      <c r="A91" s="70"/>
      <c r="B91" s="23"/>
      <c r="C91" s="23"/>
      <c r="D91" s="23"/>
      <c r="E91" s="71"/>
    </row>
    <row r="92" spans="1:5" ht="15" thickBot="1" x14ac:dyDescent="0.35">
      <c r="A92" s="321" t="s">
        <v>187</v>
      </c>
      <c r="B92" s="322">
        <v>2015</v>
      </c>
      <c r="C92" s="323">
        <v>2016</v>
      </c>
      <c r="D92" s="322">
        <v>2017</v>
      </c>
      <c r="E92" s="324">
        <v>2018</v>
      </c>
    </row>
    <row r="93" spans="1:5" ht="15" thickBot="1" x14ac:dyDescent="0.35">
      <c r="A93" s="325" t="s">
        <v>188</v>
      </c>
      <c r="B93" s="23"/>
      <c r="C93" s="23"/>
      <c r="D93" s="23"/>
      <c r="E93" s="71"/>
    </row>
    <row r="94" spans="1:5" ht="15" thickBot="1" x14ac:dyDescent="0.35">
      <c r="A94" s="70"/>
      <c r="B94" s="215"/>
      <c r="C94" s="215"/>
      <c r="D94" s="215"/>
      <c r="E94" s="226"/>
    </row>
    <row r="95" spans="1:5" ht="15" thickBot="1" x14ac:dyDescent="0.35">
      <c r="A95" s="303" t="s">
        <v>189</v>
      </c>
      <c r="B95" s="7"/>
      <c r="C95" s="25"/>
      <c r="D95" s="7"/>
      <c r="E95" s="11"/>
    </row>
    <row r="96" spans="1:5" ht="15" thickBot="1" x14ac:dyDescent="0.35">
      <c r="A96" s="326" t="s">
        <v>190</v>
      </c>
      <c r="B96" s="327">
        <v>3.7702573879885619E-2</v>
      </c>
      <c r="C96" s="328">
        <v>0.11213670949232878</v>
      </c>
      <c r="D96" s="327">
        <v>0.10682862619218075</v>
      </c>
      <c r="E96" s="329">
        <v>0.11026024761423486</v>
      </c>
    </row>
    <row r="97" spans="1:5" ht="15" thickBot="1" x14ac:dyDescent="0.35">
      <c r="A97" s="330" t="s">
        <v>191</v>
      </c>
      <c r="B97" s="331">
        <v>8.5483333333333342E-2</v>
      </c>
      <c r="C97" s="332">
        <v>0.20020000000000002</v>
      </c>
      <c r="D97" s="331">
        <v>8.4916666666666654E-2</v>
      </c>
      <c r="E97" s="333">
        <v>0.15404999999999999</v>
      </c>
    </row>
    <row r="98" spans="1:5" ht="15" thickBot="1" x14ac:dyDescent="0.35">
      <c r="A98" s="70"/>
      <c r="B98" s="23"/>
      <c r="C98" s="23"/>
      <c r="D98" s="23"/>
      <c r="E98" s="71"/>
    </row>
    <row r="99" spans="1:5" ht="15" thickBot="1" x14ac:dyDescent="0.35">
      <c r="A99" s="303" t="s">
        <v>192</v>
      </c>
      <c r="B99" s="7"/>
      <c r="C99" s="25"/>
      <c r="D99" s="7"/>
      <c r="E99" s="11"/>
    </row>
    <row r="100" spans="1:5" ht="15" thickBot="1" x14ac:dyDescent="0.35">
      <c r="A100" s="326" t="s">
        <v>190</v>
      </c>
      <c r="B100" s="327">
        <v>1.9199999999999998E-2</v>
      </c>
      <c r="C100" s="328">
        <v>0.27221801665404993</v>
      </c>
      <c r="D100" s="327">
        <v>0.21110756172135273</v>
      </c>
      <c r="E100" s="329">
        <v>0.21855376199098506</v>
      </c>
    </row>
    <row r="101" spans="1:5" ht="15" thickBot="1" x14ac:dyDescent="0.35">
      <c r="A101" s="330" t="s">
        <v>191</v>
      </c>
      <c r="B101" s="331">
        <v>0.17054999999999998</v>
      </c>
      <c r="C101" s="332">
        <v>0.40933333333333333</v>
      </c>
      <c r="D101" s="331">
        <v>0.16654999999999998</v>
      </c>
      <c r="E101" s="333">
        <v>0.29059999999999997</v>
      </c>
    </row>
    <row r="102" spans="1:5" ht="15" thickBot="1" x14ac:dyDescent="0.35">
      <c r="A102" s="70"/>
      <c r="B102" s="215"/>
      <c r="C102" s="215"/>
      <c r="D102" s="215"/>
      <c r="E102" s="226"/>
    </row>
    <row r="103" spans="1:5" ht="15" thickBot="1" x14ac:dyDescent="0.35">
      <c r="A103" s="303" t="s">
        <v>193</v>
      </c>
      <c r="B103" s="94"/>
      <c r="C103" s="334"/>
      <c r="D103" s="94"/>
      <c r="E103" s="335"/>
    </row>
    <row r="104" spans="1:5" ht="15" thickBot="1" x14ac:dyDescent="0.35">
      <c r="A104" s="326" t="s">
        <v>190</v>
      </c>
      <c r="B104" s="327">
        <f>'[1]MOWI 1'!C22/('[1]MOWI 1'!N125+'[1]MOWI 1'!N145)/2</f>
        <v>1.9499851467768507E-2</v>
      </c>
      <c r="C104" s="328">
        <v>0.2634210691626358</v>
      </c>
      <c r="D104" s="327">
        <v>0.13033672015364606</v>
      </c>
      <c r="E104" s="329">
        <v>0.2322745963727654</v>
      </c>
    </row>
    <row r="105" spans="1:5" ht="15" thickBot="1" x14ac:dyDescent="0.35">
      <c r="A105" s="330" t="s">
        <v>191</v>
      </c>
      <c r="B105" s="331">
        <v>0.12219999999999999</v>
      </c>
      <c r="C105" s="332">
        <v>0.27250000000000002</v>
      </c>
      <c r="D105" s="331">
        <v>0.14006666666666667</v>
      </c>
      <c r="E105" s="333">
        <v>0.21433333333333329</v>
      </c>
    </row>
    <row r="106" spans="1:5" ht="15" thickBot="1" x14ac:dyDescent="0.35">
      <c r="A106" s="70"/>
      <c r="B106" s="23"/>
      <c r="C106" s="23"/>
      <c r="D106" s="23"/>
      <c r="E106" s="71"/>
    </row>
    <row r="107" spans="1:5" ht="15" thickBot="1" x14ac:dyDescent="0.35">
      <c r="A107" s="303" t="s">
        <v>54</v>
      </c>
      <c r="B107" s="7"/>
      <c r="C107" s="25"/>
      <c r="D107" s="7"/>
      <c r="E107" s="11"/>
    </row>
    <row r="108" spans="1:5" ht="15" thickBot="1" x14ac:dyDescent="0.35">
      <c r="A108" s="326" t="s">
        <v>190</v>
      </c>
      <c r="B108" s="336">
        <v>3.3437246306218547</v>
      </c>
      <c r="C108" s="337">
        <v>3.02561973668604</v>
      </c>
      <c r="D108" s="336">
        <v>2.7047642866074773</v>
      </c>
      <c r="E108" s="338">
        <v>3.6999427917620142</v>
      </c>
    </row>
    <row r="109" spans="1:5" ht="15" thickBot="1" x14ac:dyDescent="0.35">
      <c r="A109" s="330" t="s">
        <v>191</v>
      </c>
      <c r="B109" s="339">
        <v>2.91</v>
      </c>
      <c r="C109" s="340">
        <v>3.2916666666666674</v>
      </c>
      <c r="D109" s="339">
        <v>2.3416666666666668</v>
      </c>
      <c r="E109" s="341">
        <v>3.2216666666666662</v>
      </c>
    </row>
    <row r="110" spans="1:5" ht="15" thickBot="1" x14ac:dyDescent="0.35">
      <c r="A110" s="70"/>
      <c r="B110" s="62"/>
      <c r="C110" s="62"/>
      <c r="D110" s="62"/>
      <c r="E110" s="39"/>
    </row>
    <row r="111" spans="1:5" ht="15" thickBot="1" x14ac:dyDescent="0.35">
      <c r="A111" s="303" t="s">
        <v>160</v>
      </c>
      <c r="B111" s="88"/>
      <c r="C111" s="51"/>
      <c r="D111" s="88"/>
      <c r="E111" s="342"/>
    </row>
    <row r="112" spans="1:5" ht="15" thickBot="1" x14ac:dyDescent="0.35">
      <c r="A112" s="326" t="s">
        <v>190</v>
      </c>
      <c r="B112" s="336">
        <v>0.45151450156097322</v>
      </c>
      <c r="C112" s="337">
        <v>0.42998503242973563</v>
      </c>
      <c r="D112" s="336">
        <v>0.53443258971871976</v>
      </c>
      <c r="E112" s="338">
        <v>0.55920080852056286</v>
      </c>
    </row>
    <row r="113" spans="1:5" ht="15" thickBot="1" x14ac:dyDescent="0.35">
      <c r="A113" s="330" t="s">
        <v>191</v>
      </c>
      <c r="B113" s="339">
        <v>0.45500000000000002</v>
      </c>
      <c r="C113" s="340">
        <v>0.48666666666666664</v>
      </c>
      <c r="D113" s="339">
        <v>0.505</v>
      </c>
      <c r="E113" s="341">
        <v>0.53499999999999992</v>
      </c>
    </row>
    <row r="114" spans="1:5" ht="15" thickBot="1" x14ac:dyDescent="0.35">
      <c r="A114" s="70"/>
      <c r="B114" s="62"/>
      <c r="C114" s="62"/>
      <c r="D114" s="62"/>
      <c r="E114" s="39"/>
    </row>
    <row r="115" spans="1:5" ht="15" thickBot="1" x14ac:dyDescent="0.35">
      <c r="A115" s="303" t="s">
        <v>165</v>
      </c>
      <c r="B115" s="88"/>
      <c r="C115" s="51"/>
      <c r="D115" s="88"/>
      <c r="E115" s="342"/>
    </row>
    <row r="116" spans="1:5" ht="15" thickBot="1" x14ac:dyDescent="0.35">
      <c r="A116" s="326" t="s">
        <v>190</v>
      </c>
      <c r="B116" s="336">
        <v>1.214293254512826</v>
      </c>
      <c r="C116" s="337">
        <v>1.3252272287758653</v>
      </c>
      <c r="D116" s="336">
        <v>0.87062483795696133</v>
      </c>
      <c r="E116" s="338">
        <v>0.78767551786459067</v>
      </c>
    </row>
    <row r="117" spans="1:5" ht="15" thickBot="1" x14ac:dyDescent="0.35">
      <c r="A117" s="330" t="s">
        <v>191</v>
      </c>
      <c r="B117" s="339">
        <v>0.61833333333333329</v>
      </c>
      <c r="C117" s="340">
        <v>0.47666666666666663</v>
      </c>
      <c r="D117" s="339">
        <v>0.46166666666666667</v>
      </c>
      <c r="E117" s="341">
        <v>0.39833333333333337</v>
      </c>
    </row>
  </sheetData>
  <mergeCells count="25">
    <mergeCell ref="S2:W2"/>
    <mergeCell ref="X2:Z2"/>
    <mergeCell ref="R13:S13"/>
    <mergeCell ref="R12:S12"/>
    <mergeCell ref="R11:S11"/>
    <mergeCell ref="R10:S10"/>
    <mergeCell ref="R9:S9"/>
    <mergeCell ref="R8:S8"/>
    <mergeCell ref="M2:O2"/>
    <mergeCell ref="B14:F14"/>
    <mergeCell ref="G14:I14"/>
    <mergeCell ref="A90:E90"/>
    <mergeCell ref="M55:Q55"/>
    <mergeCell ref="M56:M57"/>
    <mergeCell ref="N56:N57"/>
    <mergeCell ref="O56:O57"/>
    <mergeCell ref="P56:P57"/>
    <mergeCell ref="Q56:Q57"/>
    <mergeCell ref="B47:F47"/>
    <mergeCell ref="G47:I47"/>
    <mergeCell ref="F38:G38"/>
    <mergeCell ref="B2:F2"/>
    <mergeCell ref="G2:I2"/>
    <mergeCell ref="B38:C38"/>
    <mergeCell ref="D38:E3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1FA0E-A7C5-43D5-8196-B370865FFFE4}">
  <dimension ref="B1:T38"/>
  <sheetViews>
    <sheetView zoomScale="63" workbookViewId="0">
      <selection activeCell="D38" sqref="D38"/>
    </sheetView>
  </sheetViews>
  <sheetFormatPr baseColWidth="10" defaultRowHeight="14.4" x14ac:dyDescent="0.3"/>
  <cols>
    <col min="2" max="2" width="25.6640625" customWidth="1"/>
    <col min="13" max="13" width="64.77734375" bestFit="1" customWidth="1"/>
  </cols>
  <sheetData>
    <row r="1" spans="2:20" ht="15" thickBot="1" x14ac:dyDescent="0.35"/>
    <row r="2" spans="2:20" ht="15" thickBot="1" x14ac:dyDescent="0.35">
      <c r="C2" s="588" t="s">
        <v>49</v>
      </c>
      <c r="D2" s="589"/>
      <c r="E2" s="589"/>
      <c r="F2" s="589"/>
      <c r="G2" s="590"/>
      <c r="H2" s="588" t="s">
        <v>48</v>
      </c>
      <c r="I2" s="589"/>
      <c r="J2" s="590"/>
      <c r="N2" s="588" t="s">
        <v>47</v>
      </c>
      <c r="O2" s="589"/>
      <c r="P2" s="589"/>
      <c r="Q2" s="590"/>
      <c r="R2" s="588" t="s">
        <v>48</v>
      </c>
      <c r="S2" s="589"/>
      <c r="T2" s="590"/>
    </row>
    <row r="3" spans="2:20" ht="15" thickBot="1" x14ac:dyDescent="0.35">
      <c r="C3" s="8">
        <v>2015</v>
      </c>
      <c r="D3" s="8">
        <v>2016</v>
      </c>
      <c r="E3" s="8">
        <v>2017</v>
      </c>
      <c r="F3" s="8">
        <v>2018</v>
      </c>
      <c r="G3" s="303">
        <v>2019</v>
      </c>
      <c r="H3" s="101">
        <v>2020</v>
      </c>
      <c r="I3" s="102">
        <v>2021</v>
      </c>
      <c r="J3" s="101">
        <v>2022</v>
      </c>
      <c r="N3" s="9">
        <v>2016</v>
      </c>
      <c r="O3" s="84">
        <v>2017</v>
      </c>
      <c r="P3" s="84">
        <v>2018</v>
      </c>
      <c r="Q3" s="540">
        <v>2019</v>
      </c>
      <c r="R3" s="9">
        <v>2020</v>
      </c>
      <c r="S3" s="84">
        <v>2021</v>
      </c>
      <c r="T3" s="540">
        <v>2022</v>
      </c>
    </row>
    <row r="4" spans="2:20" ht="15" thickBot="1" x14ac:dyDescent="0.35">
      <c r="B4" s="317" t="s">
        <v>18</v>
      </c>
      <c r="C4" s="313">
        <v>288.82400000000001</v>
      </c>
      <c r="D4" s="313">
        <v>838.68</v>
      </c>
      <c r="E4" s="313">
        <v>420.75300000000027</v>
      </c>
      <c r="F4" s="313">
        <v>804.93599999999992</v>
      </c>
      <c r="G4" s="314">
        <v>487.79499999999922</v>
      </c>
      <c r="H4" s="315">
        <v>559.10288604977234</v>
      </c>
      <c r="I4" s="316">
        <v>584.20168285171746</v>
      </c>
      <c r="J4" s="315">
        <v>612.6244697152872</v>
      </c>
      <c r="M4" s="303" t="s">
        <v>210</v>
      </c>
      <c r="N4" s="530"/>
      <c r="O4" s="531"/>
      <c r="P4" s="531"/>
      <c r="Q4" s="532"/>
      <c r="R4" s="530"/>
      <c r="S4" s="531"/>
      <c r="T4" s="532"/>
    </row>
    <row r="5" spans="2:20" ht="15" thickBot="1" x14ac:dyDescent="0.35">
      <c r="B5" s="2" t="s">
        <v>185</v>
      </c>
      <c r="C5" s="2"/>
      <c r="D5" s="100">
        <f>(D4-C4)/C4</f>
        <v>1.9037753095310639</v>
      </c>
      <c r="E5" s="100">
        <f t="shared" ref="E5:G5" si="0">(E4-D4)/D4</f>
        <v>-0.49831520961510911</v>
      </c>
      <c r="F5" s="100">
        <f t="shared" si="0"/>
        <v>0.91308439868521296</v>
      </c>
      <c r="G5" s="100">
        <f t="shared" si="0"/>
        <v>-0.39399529900513919</v>
      </c>
      <c r="H5" s="311">
        <f>(H4-G4)/G4</f>
        <v>0.1461841266305994</v>
      </c>
      <c r="I5" s="312">
        <f t="shared" ref="I5:J5" si="1">(I4-H4)/H4</f>
        <v>4.4891195213238068E-2</v>
      </c>
      <c r="J5" s="311">
        <f t="shared" si="1"/>
        <v>4.8652353626964878E-2</v>
      </c>
      <c r="M5" s="70" t="s">
        <v>211</v>
      </c>
      <c r="N5" s="502">
        <v>184.8</v>
      </c>
      <c r="O5" s="503">
        <v>282.60000000000002</v>
      </c>
      <c r="P5" s="503">
        <v>292.39999999999998</v>
      </c>
      <c r="Q5" s="504">
        <v>818.7</v>
      </c>
      <c r="R5" s="502">
        <v>904.36173179523053</v>
      </c>
      <c r="S5" s="503">
        <v>946.51831826252328</v>
      </c>
      <c r="T5" s="504">
        <v>994.25796417107347</v>
      </c>
    </row>
    <row r="6" spans="2:20" ht="15" thickBot="1" x14ac:dyDescent="0.35">
      <c r="B6" s="317" t="s">
        <v>159</v>
      </c>
      <c r="C6" s="313">
        <v>158.20000000000005</v>
      </c>
      <c r="D6" s="313">
        <v>539.4</v>
      </c>
      <c r="E6" s="313">
        <v>462.60000000000025</v>
      </c>
      <c r="F6" s="313">
        <v>567.29999999999984</v>
      </c>
      <c r="G6" s="314">
        <v>476.29999999999922</v>
      </c>
      <c r="H6" s="315">
        <v>439.99048604977236</v>
      </c>
      <c r="I6" s="316">
        <v>465.08928285171748</v>
      </c>
      <c r="J6" s="315">
        <v>493.51206971528717</v>
      </c>
      <c r="M6" s="70" t="s">
        <v>163</v>
      </c>
      <c r="N6" s="502">
        <v>47.8</v>
      </c>
      <c r="O6" s="503">
        <v>46.7</v>
      </c>
      <c r="P6" s="503">
        <v>58</v>
      </c>
      <c r="Q6" s="504">
        <v>70.3</v>
      </c>
      <c r="R6" s="502">
        <v>70.3</v>
      </c>
      <c r="S6" s="503">
        <v>70.3</v>
      </c>
      <c r="T6" s="504">
        <v>70.3</v>
      </c>
    </row>
    <row r="7" spans="2:20" ht="15" thickBot="1" x14ac:dyDescent="0.35">
      <c r="B7" s="2" t="s">
        <v>185</v>
      </c>
      <c r="C7" s="2"/>
      <c r="D7" s="100">
        <f>(D6-C6)/C6</f>
        <v>2.409608091024019</v>
      </c>
      <c r="E7" s="100">
        <f t="shared" ref="E7:G7" si="2">(E6-D6)/D6</f>
        <v>-0.14238042269187937</v>
      </c>
      <c r="F7" s="100">
        <f t="shared" si="2"/>
        <v>0.22632944228274868</v>
      </c>
      <c r="G7" s="100">
        <f t="shared" si="2"/>
        <v>-0.16040895469769195</v>
      </c>
      <c r="H7" s="311">
        <f>(H6-G6)/G6</f>
        <v>-7.6232445832934953E-2</v>
      </c>
      <c r="I7" s="312">
        <f t="shared" ref="I7:J7" si="3">(I6-H6)/H6</f>
        <v>5.704395344381586E-2</v>
      </c>
      <c r="J7" s="311">
        <f t="shared" si="3"/>
        <v>6.1112538842636809E-2</v>
      </c>
      <c r="M7" s="70" t="s">
        <v>212</v>
      </c>
      <c r="N7" s="502">
        <v>-10.1</v>
      </c>
      <c r="O7" s="503">
        <v>57</v>
      </c>
      <c r="P7" s="503">
        <v>-11.7</v>
      </c>
      <c r="Q7" s="504">
        <v>-22.1</v>
      </c>
      <c r="R7" s="502">
        <v>3.2750000000000004</v>
      </c>
      <c r="S7" s="503">
        <v>3.2750000000000004</v>
      </c>
      <c r="T7" s="504">
        <v>3.2750000000000004</v>
      </c>
    </row>
    <row r="8" spans="2:20" x14ac:dyDescent="0.3">
      <c r="M8" s="70" t="s">
        <v>213</v>
      </c>
      <c r="N8" s="502">
        <v>145.5</v>
      </c>
      <c r="O8" s="503">
        <v>-87.2</v>
      </c>
      <c r="P8" s="503">
        <v>68.3</v>
      </c>
      <c r="Q8" s="504">
        <v>-476.1</v>
      </c>
      <c r="R8" s="502">
        <v>-476.1</v>
      </c>
      <c r="S8" s="503">
        <v>-476.1</v>
      </c>
      <c r="T8" s="504">
        <v>-476.1</v>
      </c>
    </row>
    <row r="9" spans="2:20" ht="15" thickBot="1" x14ac:dyDescent="0.35">
      <c r="M9" s="70" t="s">
        <v>228</v>
      </c>
      <c r="N9" s="502">
        <v>-383.1</v>
      </c>
      <c r="O9" s="503">
        <v>-316</v>
      </c>
      <c r="P9" s="503">
        <v>-426.8</v>
      </c>
      <c r="Q9" s="504">
        <v>0</v>
      </c>
      <c r="R9" s="502">
        <v>0</v>
      </c>
      <c r="S9" s="503">
        <v>0</v>
      </c>
      <c r="T9" s="504">
        <v>0</v>
      </c>
    </row>
    <row r="10" spans="2:20" ht="15" thickBot="1" x14ac:dyDescent="0.35">
      <c r="C10" s="588" t="s">
        <v>49</v>
      </c>
      <c r="D10" s="589"/>
      <c r="E10" s="589"/>
      <c r="F10" s="589"/>
      <c r="G10" s="590"/>
      <c r="H10" s="589" t="s">
        <v>48</v>
      </c>
      <c r="I10" s="589"/>
      <c r="J10" s="590"/>
      <c r="M10" s="70" t="s">
        <v>229</v>
      </c>
      <c r="N10" s="502">
        <v>3.9</v>
      </c>
      <c r="O10" s="503">
        <v>4.0999999999999996</v>
      </c>
      <c r="P10" s="503">
        <v>3.4</v>
      </c>
      <c r="Q10" s="504">
        <v>61.9</v>
      </c>
      <c r="R10" s="502">
        <v>18.324999999999999</v>
      </c>
      <c r="S10" s="503">
        <v>18.324999999999999</v>
      </c>
      <c r="T10" s="504">
        <v>18.324999999999999</v>
      </c>
    </row>
    <row r="11" spans="2:20" ht="15" thickBot="1" x14ac:dyDescent="0.35">
      <c r="C11" s="8">
        <v>2015</v>
      </c>
      <c r="D11" s="53">
        <v>2016</v>
      </c>
      <c r="E11" s="8">
        <v>2017</v>
      </c>
      <c r="F11" s="53">
        <v>2018</v>
      </c>
      <c r="G11" s="8">
        <v>2019</v>
      </c>
      <c r="H11" s="53">
        <v>2020</v>
      </c>
      <c r="I11" s="8">
        <v>2021</v>
      </c>
      <c r="J11" s="45">
        <v>2022</v>
      </c>
      <c r="M11" s="70" t="s">
        <v>214</v>
      </c>
      <c r="N11" s="502">
        <v>-57.7</v>
      </c>
      <c r="O11" s="503">
        <v>-100.9</v>
      </c>
      <c r="P11" s="503">
        <v>-59.6</v>
      </c>
      <c r="Q11" s="504">
        <v>-103.1</v>
      </c>
      <c r="R11" s="502">
        <v>-112.47258464672372</v>
      </c>
      <c r="S11" s="503">
        <v>-117.71546487170555</v>
      </c>
      <c r="T11" s="504">
        <v>-123.65269239547008</v>
      </c>
    </row>
    <row r="12" spans="2:20" ht="15" thickBot="1" x14ac:dyDescent="0.35">
      <c r="B12" s="318" t="s">
        <v>5</v>
      </c>
      <c r="C12" s="41">
        <v>1618.7</v>
      </c>
      <c r="D12" s="79">
        <v>1626.9</v>
      </c>
      <c r="E12" s="41">
        <v>1641.8000000000002</v>
      </c>
      <c r="F12" s="79">
        <v>1923.5</v>
      </c>
      <c r="G12" s="41">
        <v>2534</v>
      </c>
      <c r="H12" s="79">
        <v>2696.9083134610646</v>
      </c>
      <c r="I12" s="41">
        <v>2879.307753974661</v>
      </c>
      <c r="J12" s="80">
        <v>3083.530332877147</v>
      </c>
      <c r="M12" s="70" t="s">
        <v>230</v>
      </c>
      <c r="N12" s="502">
        <v>-1.1000000000000001</v>
      </c>
      <c r="O12" s="503">
        <v>0.2</v>
      </c>
      <c r="P12" s="503">
        <v>0.9</v>
      </c>
      <c r="Q12" s="504">
        <v>-33</v>
      </c>
      <c r="R12" s="502">
        <v>-8.25</v>
      </c>
      <c r="S12" s="503">
        <v>-8.25</v>
      </c>
      <c r="T12" s="504">
        <v>-8.25</v>
      </c>
    </row>
    <row r="13" spans="2:20" ht="15" thickBot="1" x14ac:dyDescent="0.35">
      <c r="B13" s="318" t="s">
        <v>16</v>
      </c>
      <c r="C13" s="41">
        <v>1440.8000000000002</v>
      </c>
      <c r="D13" s="79">
        <v>1681.2000000000003</v>
      </c>
      <c r="E13" s="41">
        <v>1506.5</v>
      </c>
      <c r="F13" s="79">
        <v>1859.1000000000004</v>
      </c>
      <c r="G13" s="41">
        <v>1752</v>
      </c>
      <c r="H13" s="79">
        <v>1784.6214734468322</v>
      </c>
      <c r="I13" s="41">
        <v>1827.7164852408073</v>
      </c>
      <c r="J13" s="80">
        <v>1884.554777940431</v>
      </c>
      <c r="M13" s="70" t="s">
        <v>231</v>
      </c>
      <c r="N13" s="502">
        <v>-5.0999999999999996</v>
      </c>
      <c r="O13" s="503">
        <v>2.7</v>
      </c>
      <c r="P13" s="503">
        <v>1.5</v>
      </c>
      <c r="Q13" s="504">
        <v>0.8</v>
      </c>
      <c r="R13" s="502">
        <v>0.8</v>
      </c>
      <c r="S13" s="503">
        <v>0.8</v>
      </c>
      <c r="T13" s="504">
        <v>0.8</v>
      </c>
    </row>
    <row r="14" spans="2:20" ht="15" thickBot="1" x14ac:dyDescent="0.35">
      <c r="B14" s="317" t="s">
        <v>263</v>
      </c>
      <c r="C14" s="554">
        <v>3059.5</v>
      </c>
      <c r="D14" s="319">
        <v>3308.1000000000004</v>
      </c>
      <c r="E14" s="554">
        <v>3148.3</v>
      </c>
      <c r="F14" s="319">
        <v>3782.6000000000004</v>
      </c>
      <c r="G14" s="554">
        <v>4286</v>
      </c>
      <c r="H14" s="319">
        <v>4481.5297869078968</v>
      </c>
      <c r="I14" s="554">
        <v>4707.0242392154687</v>
      </c>
      <c r="J14" s="320">
        <v>4968.0851108175775</v>
      </c>
      <c r="L14" s="69"/>
      <c r="M14" s="70" t="s">
        <v>232</v>
      </c>
      <c r="N14" s="502">
        <v>-1.1000000000000001</v>
      </c>
      <c r="O14" s="503">
        <v>-20</v>
      </c>
      <c r="P14" s="503">
        <v>0</v>
      </c>
      <c r="Q14" s="504">
        <v>0.8</v>
      </c>
      <c r="R14" s="502">
        <v>0.8</v>
      </c>
      <c r="S14" s="503">
        <v>0.8</v>
      </c>
      <c r="T14" s="504">
        <v>0.8</v>
      </c>
    </row>
    <row r="15" spans="2:20" ht="15" thickBot="1" x14ac:dyDescent="0.35">
      <c r="B15" s="318" t="s">
        <v>2</v>
      </c>
      <c r="C15" s="41">
        <v>1895.5</v>
      </c>
      <c r="D15" s="79">
        <v>2069.3000000000002</v>
      </c>
      <c r="E15" s="41">
        <v>2315.3999999999996</v>
      </c>
      <c r="F15" s="79">
        <v>2878.8999999999996</v>
      </c>
      <c r="G15" s="41">
        <v>2892.6</v>
      </c>
      <c r="H15" s="79">
        <v>3088.5297869078972</v>
      </c>
      <c r="I15" s="41">
        <v>3314.0242392154692</v>
      </c>
      <c r="J15" s="80">
        <v>3575.085110817578</v>
      </c>
      <c r="M15" s="70" t="s">
        <v>215</v>
      </c>
      <c r="N15" s="502">
        <v>0.5</v>
      </c>
      <c r="O15" s="503">
        <v>0.1</v>
      </c>
      <c r="P15" s="503">
        <v>8.4</v>
      </c>
      <c r="Q15" s="504">
        <v>6.2</v>
      </c>
      <c r="R15" s="502">
        <v>3.8</v>
      </c>
      <c r="S15" s="503">
        <v>3.8</v>
      </c>
      <c r="T15" s="504">
        <v>3.8</v>
      </c>
    </row>
    <row r="16" spans="2:20" ht="15" thickBot="1" x14ac:dyDescent="0.35">
      <c r="B16" s="318" t="s">
        <v>33</v>
      </c>
      <c r="C16" s="41">
        <v>1164.1000000000001</v>
      </c>
      <c r="D16" s="79">
        <v>1238.9999999999998</v>
      </c>
      <c r="E16" s="41">
        <v>832.79999999999984</v>
      </c>
      <c r="F16" s="79">
        <v>903.8</v>
      </c>
      <c r="G16" s="41">
        <v>1393.3999999999996</v>
      </c>
      <c r="H16" s="79">
        <v>1393.3999999999996</v>
      </c>
      <c r="I16" s="41">
        <v>1393.3999999999996</v>
      </c>
      <c r="J16" s="80">
        <v>1393.3999999999996</v>
      </c>
      <c r="M16" s="14" t="s">
        <v>210</v>
      </c>
      <c r="N16" s="537">
        <v>-75.7</v>
      </c>
      <c r="O16" s="538">
        <v>-130.69999999999999</v>
      </c>
      <c r="P16" s="538">
        <v>-65.2</v>
      </c>
      <c r="Q16" s="539">
        <v>324.39999999999992</v>
      </c>
      <c r="R16" s="537">
        <v>404.83914714850681</v>
      </c>
      <c r="S16" s="538">
        <v>441.75285339081773</v>
      </c>
      <c r="T16" s="539">
        <v>483.55527177560361</v>
      </c>
    </row>
    <row r="17" spans="2:20" ht="15" thickBot="1" x14ac:dyDescent="0.35">
      <c r="B17" s="317" t="s">
        <v>280</v>
      </c>
      <c r="C17" s="554">
        <v>3059.6000000000004</v>
      </c>
      <c r="D17" s="319">
        <v>3308.3</v>
      </c>
      <c r="E17" s="554">
        <v>3148.1999999999994</v>
      </c>
      <c r="F17" s="319">
        <v>3782.7</v>
      </c>
      <c r="G17" s="554">
        <v>4286</v>
      </c>
      <c r="H17" s="319">
        <v>4481.9297869078964</v>
      </c>
      <c r="I17" s="554">
        <v>4707.4242392154683</v>
      </c>
      <c r="J17" s="320">
        <v>4968.4851108175772</v>
      </c>
      <c r="M17" s="536" t="s">
        <v>216</v>
      </c>
      <c r="N17" s="530"/>
      <c r="O17" s="531"/>
      <c r="P17" s="531"/>
      <c r="Q17" s="532"/>
      <c r="R17" s="530"/>
      <c r="S17" s="531"/>
      <c r="T17" s="532"/>
    </row>
    <row r="18" spans="2:20" x14ac:dyDescent="0.3">
      <c r="M18" s="70" t="s">
        <v>240</v>
      </c>
      <c r="N18" s="502"/>
      <c r="O18" s="503"/>
      <c r="P18" s="503">
        <v>0</v>
      </c>
      <c r="Q18" s="504">
        <v>1</v>
      </c>
      <c r="R18" s="502">
        <v>0</v>
      </c>
      <c r="S18" s="503">
        <v>0</v>
      </c>
      <c r="T18" s="504">
        <v>0</v>
      </c>
    </row>
    <row r="19" spans="2:20" x14ac:dyDescent="0.3">
      <c r="M19" s="70" t="s">
        <v>233</v>
      </c>
      <c r="N19" s="502">
        <v>-3.1</v>
      </c>
      <c r="O19" s="503">
        <v>-1.1000000000000001</v>
      </c>
      <c r="P19" s="503">
        <v>-2.2000000000000002</v>
      </c>
      <c r="Q19" s="504">
        <v>-93.8</v>
      </c>
      <c r="R19" s="502">
        <v>-93.8</v>
      </c>
      <c r="S19" s="503">
        <v>-93.8</v>
      </c>
      <c r="T19" s="504">
        <v>-93.8</v>
      </c>
    </row>
    <row r="20" spans="2:20" x14ac:dyDescent="0.3">
      <c r="M20" s="70" t="s">
        <v>234</v>
      </c>
      <c r="N20" s="502">
        <v>52.3</v>
      </c>
      <c r="O20" s="503">
        <v>0.6</v>
      </c>
      <c r="P20" s="503"/>
      <c r="Q20" s="504"/>
      <c r="R20" s="502">
        <v>0</v>
      </c>
      <c r="S20" s="503">
        <v>0</v>
      </c>
      <c r="T20" s="504">
        <v>0</v>
      </c>
    </row>
    <row r="21" spans="2:20" ht="15" thickBot="1" x14ac:dyDescent="0.35">
      <c r="M21" s="70" t="s">
        <v>217</v>
      </c>
      <c r="N21" s="502">
        <v>-2.8</v>
      </c>
      <c r="O21" s="503"/>
      <c r="P21" s="503">
        <v>0</v>
      </c>
      <c r="Q21" s="504">
        <v>-57.1</v>
      </c>
      <c r="R21" s="502">
        <v>-57.1</v>
      </c>
      <c r="S21" s="503">
        <v>-57.1</v>
      </c>
      <c r="T21" s="504">
        <v>-57.1</v>
      </c>
    </row>
    <row r="22" spans="2:20" ht="15" thickBot="1" x14ac:dyDescent="0.35">
      <c r="M22" s="14" t="s">
        <v>216</v>
      </c>
      <c r="N22" s="537">
        <v>46.4</v>
      </c>
      <c r="O22" s="538">
        <v>-0.50000000000000011</v>
      </c>
      <c r="P22" s="538">
        <v>-2.2000000000000002</v>
      </c>
      <c r="Q22" s="539">
        <v>-149.9</v>
      </c>
      <c r="R22" s="537">
        <v>-150.9</v>
      </c>
      <c r="S22" s="538">
        <v>-150.9</v>
      </c>
      <c r="T22" s="539">
        <v>-150.9</v>
      </c>
    </row>
    <row r="23" spans="2:20" ht="15" thickBot="1" x14ac:dyDescent="0.35">
      <c r="M23" s="7" t="s">
        <v>218</v>
      </c>
      <c r="N23" s="530"/>
      <c r="O23" s="531"/>
      <c r="P23" s="531"/>
      <c r="Q23" s="532"/>
      <c r="R23" s="530"/>
      <c r="S23" s="531"/>
      <c r="T23" s="532"/>
    </row>
    <row r="24" spans="2:20" ht="15" thickBot="1" x14ac:dyDescent="0.35">
      <c r="C24" s="588" t="s">
        <v>47</v>
      </c>
      <c r="D24" s="589"/>
      <c r="E24" s="589"/>
      <c r="F24" s="590"/>
      <c r="G24" s="588" t="s">
        <v>48</v>
      </c>
      <c r="H24" s="589"/>
      <c r="I24" s="590"/>
      <c r="M24" s="6" t="s">
        <v>238</v>
      </c>
      <c r="N24" s="502">
        <v>0</v>
      </c>
      <c r="O24" s="503"/>
      <c r="P24" s="503"/>
      <c r="Q24" s="504"/>
      <c r="R24" s="502">
        <v>0</v>
      </c>
      <c r="S24" s="503">
        <v>0</v>
      </c>
      <c r="T24" s="504">
        <v>0</v>
      </c>
    </row>
    <row r="25" spans="2:20" ht="15" thickBot="1" x14ac:dyDescent="0.35">
      <c r="C25" s="83">
        <v>2016</v>
      </c>
      <c r="D25" s="81">
        <v>2017</v>
      </c>
      <c r="E25" s="83">
        <v>2018</v>
      </c>
      <c r="F25" s="82">
        <v>2019</v>
      </c>
      <c r="G25" s="52">
        <v>2020</v>
      </c>
      <c r="H25" s="83">
        <v>2021</v>
      </c>
      <c r="I25" s="82">
        <v>2022</v>
      </c>
      <c r="M25" s="6" t="s">
        <v>219</v>
      </c>
      <c r="N25" s="502">
        <v>45</v>
      </c>
      <c r="O25" s="503">
        <v>308.2</v>
      </c>
      <c r="P25" s="503">
        <v>534.79999999999995</v>
      </c>
      <c r="Q25" s="504">
        <v>314.60000000000002</v>
      </c>
      <c r="R25" s="502">
        <v>314.60000000000002</v>
      </c>
      <c r="S25" s="503">
        <v>314.60000000000002</v>
      </c>
      <c r="T25" s="504">
        <v>314.60000000000002</v>
      </c>
    </row>
    <row r="26" spans="2:20" x14ac:dyDescent="0.3">
      <c r="B26" s="101" t="s">
        <v>210</v>
      </c>
      <c r="C26" s="556">
        <v>-75.7</v>
      </c>
      <c r="D26" s="49">
        <v>-130.69999999999999</v>
      </c>
      <c r="E26" s="556">
        <v>-65.2</v>
      </c>
      <c r="F26" s="50">
        <v>324.39999999999992</v>
      </c>
      <c r="G26" s="48">
        <v>404.83914714850681</v>
      </c>
      <c r="H26" s="556">
        <v>441.75285339081773</v>
      </c>
      <c r="I26" s="50">
        <v>483.55527177560361</v>
      </c>
      <c r="M26" s="6" t="s">
        <v>220</v>
      </c>
      <c r="N26" s="502">
        <v>-142.6</v>
      </c>
      <c r="O26" s="503">
        <v>-42</v>
      </c>
      <c r="P26" s="503"/>
      <c r="Q26" s="504"/>
      <c r="R26" s="502">
        <v>-92.3</v>
      </c>
      <c r="S26" s="503">
        <v>-92.3</v>
      </c>
      <c r="T26" s="504">
        <v>-92.3</v>
      </c>
    </row>
    <row r="27" spans="2:20" x14ac:dyDescent="0.3">
      <c r="B27" s="85" t="s">
        <v>216</v>
      </c>
      <c r="C27" s="557">
        <v>46.4</v>
      </c>
      <c r="D27" s="35">
        <v>-0.50000000000000011</v>
      </c>
      <c r="E27" s="557">
        <v>-2.2000000000000002</v>
      </c>
      <c r="F27" s="36">
        <v>-149.9</v>
      </c>
      <c r="G27" s="34">
        <v>-150.9</v>
      </c>
      <c r="H27" s="557">
        <v>-150.9</v>
      </c>
      <c r="I27" s="36">
        <v>-150.9</v>
      </c>
      <c r="M27" s="6" t="s">
        <v>235</v>
      </c>
      <c r="N27" s="502">
        <v>-36</v>
      </c>
      <c r="O27" s="503">
        <v>-33.700000000000003</v>
      </c>
      <c r="P27" s="503">
        <v>-39.700000000000003</v>
      </c>
      <c r="Q27" s="504">
        <v>-57.3</v>
      </c>
      <c r="R27" s="502">
        <v>-57.3</v>
      </c>
      <c r="S27" s="503">
        <v>-57.3</v>
      </c>
      <c r="T27" s="504">
        <v>-57.3</v>
      </c>
    </row>
    <row r="28" spans="2:20" ht="15" thickBot="1" x14ac:dyDescent="0.35">
      <c r="B28" s="140" t="s">
        <v>218</v>
      </c>
      <c r="C28" s="558">
        <v>52.299999999999955</v>
      </c>
      <c r="D28" s="466">
        <v>92.4</v>
      </c>
      <c r="E28" s="558">
        <v>97.40000000000002</v>
      </c>
      <c r="F28" s="467">
        <v>-170.60000000000002</v>
      </c>
      <c r="G28" s="465">
        <v>-238.50000000000006</v>
      </c>
      <c r="H28" s="558">
        <v>-238.50000000000006</v>
      </c>
      <c r="I28" s="467">
        <v>-238.50000000000006</v>
      </c>
      <c r="M28" s="6" t="s">
        <v>236</v>
      </c>
      <c r="N28" s="502">
        <v>28</v>
      </c>
      <c r="O28" s="503">
        <v>25.8</v>
      </c>
      <c r="P28" s="503">
        <v>24.8</v>
      </c>
      <c r="Q28" s="504">
        <v>33.700000000000003</v>
      </c>
      <c r="R28" s="502">
        <v>33.700000000000003</v>
      </c>
      <c r="S28" s="503">
        <v>33.700000000000003</v>
      </c>
      <c r="T28" s="504">
        <v>33.700000000000003</v>
      </c>
    </row>
    <row r="29" spans="2:20" ht="15" thickBot="1" x14ac:dyDescent="0.35">
      <c r="B29" s="472" t="s">
        <v>227</v>
      </c>
      <c r="C29" s="559">
        <v>12.9</v>
      </c>
      <c r="D29" s="455">
        <v>35.9</v>
      </c>
      <c r="E29" s="559">
        <v>-3.1</v>
      </c>
      <c r="F29" s="474">
        <v>27</v>
      </c>
      <c r="G29" s="473">
        <v>30.899999999999892</v>
      </c>
      <c r="H29" s="559">
        <v>46.33914714850664</v>
      </c>
      <c r="I29" s="474">
        <v>98.692000539324283</v>
      </c>
      <c r="M29" s="6" t="s">
        <v>224</v>
      </c>
      <c r="N29" s="502">
        <v>510.1</v>
      </c>
      <c r="O29" s="503">
        <v>519.70000000000005</v>
      </c>
      <c r="P29" s="503">
        <v>80.7</v>
      </c>
      <c r="Q29" s="504">
        <v>85.2</v>
      </c>
      <c r="R29" s="502">
        <v>85.2</v>
      </c>
      <c r="S29" s="503">
        <v>85.2</v>
      </c>
      <c r="T29" s="504">
        <v>85.2</v>
      </c>
    </row>
    <row r="30" spans="2:20" ht="29.4" thickBot="1" x14ac:dyDescent="0.35">
      <c r="B30" s="555" t="s">
        <v>281</v>
      </c>
      <c r="C30" s="560">
        <v>22.99999999999995</v>
      </c>
      <c r="D30" s="476">
        <v>-38.799999999999983</v>
      </c>
      <c r="E30" s="560">
        <v>30.000000000000014</v>
      </c>
      <c r="F30" s="477">
        <v>3.899999999999892</v>
      </c>
      <c r="G30" s="475">
        <v>15.439147148506748</v>
      </c>
      <c r="H30" s="560">
        <v>52.352853390817643</v>
      </c>
      <c r="I30" s="477">
        <v>94.15527177560358</v>
      </c>
      <c r="M30" s="6" t="s">
        <v>221</v>
      </c>
      <c r="N30" s="502">
        <v>11.2</v>
      </c>
      <c r="O30" s="503">
        <v>-39.700000000000003</v>
      </c>
      <c r="P30" s="503">
        <v>7.6</v>
      </c>
      <c r="Q30" s="504">
        <v>1.4</v>
      </c>
      <c r="R30" s="502">
        <v>-4.8750000000000018</v>
      </c>
      <c r="S30" s="503">
        <v>-4.8750000000000018</v>
      </c>
      <c r="T30" s="504">
        <v>-4.8750000000000018</v>
      </c>
    </row>
    <row r="31" spans="2:20" ht="15" thickBot="1" x14ac:dyDescent="0.35">
      <c r="B31" s="468" t="s">
        <v>223</v>
      </c>
      <c r="C31" s="561">
        <v>35.899999999999949</v>
      </c>
      <c r="D31" s="470">
        <v>-2.8999999999999844</v>
      </c>
      <c r="E31" s="561">
        <v>26.900000000000013</v>
      </c>
      <c r="F31" s="471">
        <v>30.899999999999892</v>
      </c>
      <c r="G31" s="469">
        <v>46.33914714850664</v>
      </c>
      <c r="H31" s="561">
        <v>98.692000539324283</v>
      </c>
      <c r="I31" s="471">
        <v>192.84727231492801</v>
      </c>
      <c r="M31" s="6" t="s">
        <v>237</v>
      </c>
      <c r="N31" s="502">
        <v>54.7</v>
      </c>
      <c r="O31" s="503">
        <v>0</v>
      </c>
      <c r="P31" s="503">
        <v>26.8</v>
      </c>
      <c r="Q31" s="504">
        <v>0.9</v>
      </c>
      <c r="R31" s="502">
        <v>20.6</v>
      </c>
      <c r="S31" s="503">
        <v>20.6</v>
      </c>
      <c r="T31" s="504">
        <v>20.6</v>
      </c>
    </row>
    <row r="32" spans="2:20" x14ac:dyDescent="0.3">
      <c r="M32" s="6" t="s">
        <v>225</v>
      </c>
      <c r="N32" s="502">
        <v>-418.1</v>
      </c>
      <c r="O32" s="503">
        <v>-640.29999999999995</v>
      </c>
      <c r="P32" s="503">
        <v>-532.4</v>
      </c>
      <c r="Q32" s="504">
        <v>-544.9</v>
      </c>
      <c r="R32" s="502">
        <v>-533.92500000000007</v>
      </c>
      <c r="S32" s="503">
        <v>-533.92500000000007</v>
      </c>
      <c r="T32" s="504">
        <v>-533.92500000000007</v>
      </c>
    </row>
    <row r="33" spans="13:20" ht="15" thickBot="1" x14ac:dyDescent="0.35">
      <c r="M33" s="6" t="s">
        <v>226</v>
      </c>
      <c r="N33" s="502">
        <v>0</v>
      </c>
      <c r="O33" s="503">
        <v>-5.6</v>
      </c>
      <c r="P33" s="503">
        <v>-5.2</v>
      </c>
      <c r="Q33" s="504">
        <v>-4.2</v>
      </c>
      <c r="R33" s="502">
        <v>-4.2</v>
      </c>
      <c r="S33" s="503">
        <v>-4.2</v>
      </c>
      <c r="T33" s="504">
        <v>-4.2</v>
      </c>
    </row>
    <row r="34" spans="13:20" ht="15" thickBot="1" x14ac:dyDescent="0.35">
      <c r="M34" s="8" t="s">
        <v>218</v>
      </c>
      <c r="N34" s="537">
        <v>52.299999999999955</v>
      </c>
      <c r="O34" s="538">
        <v>92.4</v>
      </c>
      <c r="P34" s="538">
        <v>97.40000000000002</v>
      </c>
      <c r="Q34" s="539">
        <v>-170.60000000000002</v>
      </c>
      <c r="R34" s="537">
        <v>-238.50000000000006</v>
      </c>
      <c r="S34" s="538">
        <v>-238.50000000000006</v>
      </c>
      <c r="T34" s="539">
        <v>-238.50000000000006</v>
      </c>
    </row>
    <row r="35" spans="13:20" x14ac:dyDescent="0.3">
      <c r="M35" s="6" t="s">
        <v>222</v>
      </c>
      <c r="N35" s="502">
        <v>22.99999999999995</v>
      </c>
      <c r="O35" s="503">
        <v>-38.799999999999983</v>
      </c>
      <c r="P35" s="503">
        <v>30.000000000000014</v>
      </c>
      <c r="Q35" s="504">
        <v>3.899999999999892</v>
      </c>
      <c r="R35" s="502">
        <v>15.439147148506748</v>
      </c>
      <c r="S35" s="503">
        <v>52.352853390817643</v>
      </c>
      <c r="T35" s="504">
        <v>94.15527177560358</v>
      </c>
    </row>
    <row r="36" spans="13:20" x14ac:dyDescent="0.3">
      <c r="M36" s="6" t="s">
        <v>227</v>
      </c>
      <c r="N36" s="502">
        <v>12.9</v>
      </c>
      <c r="O36" s="503">
        <v>35.9</v>
      </c>
      <c r="P36" s="503">
        <v>-3.1</v>
      </c>
      <c r="Q36" s="504">
        <v>27</v>
      </c>
      <c r="R36" s="502">
        <v>30.899999999999892</v>
      </c>
      <c r="S36" s="503">
        <v>46.33914714850664</v>
      </c>
      <c r="T36" s="504">
        <v>98.692000539324283</v>
      </c>
    </row>
    <row r="37" spans="13:20" x14ac:dyDescent="0.3">
      <c r="M37" s="6" t="s">
        <v>239</v>
      </c>
      <c r="N37" s="502">
        <v>22.99999999999995</v>
      </c>
      <c r="O37" s="503">
        <v>-38.799999999999983</v>
      </c>
      <c r="P37" s="503">
        <v>30.000000000000014</v>
      </c>
      <c r="Q37" s="504">
        <v>3.899999999999892</v>
      </c>
      <c r="R37" s="502">
        <v>15.439147148506748</v>
      </c>
      <c r="S37" s="503">
        <v>52.352853390817643</v>
      </c>
      <c r="T37" s="504">
        <v>94.15527177560358</v>
      </c>
    </row>
    <row r="38" spans="13:20" ht="15" thickBot="1" x14ac:dyDescent="0.35">
      <c r="M38" s="37" t="s">
        <v>223</v>
      </c>
      <c r="N38" s="533">
        <v>35.899999999999949</v>
      </c>
      <c r="O38" s="534">
        <v>-2.8999999999999844</v>
      </c>
      <c r="P38" s="534">
        <v>26.900000000000013</v>
      </c>
      <c r="Q38" s="535">
        <v>30.899999999999892</v>
      </c>
      <c r="R38" s="533">
        <v>46.33914714850664</v>
      </c>
      <c r="S38" s="534">
        <v>98.692000539324283</v>
      </c>
      <c r="T38" s="535">
        <v>192.84727231492786</v>
      </c>
    </row>
  </sheetData>
  <mergeCells count="8">
    <mergeCell ref="C24:F24"/>
    <mergeCell ref="G24:I24"/>
    <mergeCell ref="N2:Q2"/>
    <mergeCell ref="R2:T2"/>
    <mergeCell ref="C10:G10"/>
    <mergeCell ref="H10:J10"/>
    <mergeCell ref="H2:J2"/>
    <mergeCell ref="C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573D1-EB91-4CB3-9E3F-88FBD9B7836C}">
  <dimension ref="A1:J1198"/>
  <sheetViews>
    <sheetView topLeftCell="E1" workbookViewId="0">
      <selection activeCell="G11" sqref="G11"/>
    </sheetView>
  </sheetViews>
  <sheetFormatPr baseColWidth="10" defaultRowHeight="14.4" x14ac:dyDescent="0.3"/>
  <cols>
    <col min="5" max="5" width="20.77734375" bestFit="1" customWidth="1"/>
    <col min="8" max="8" width="12.77734375" bestFit="1" customWidth="1"/>
    <col min="10" max="10" width="14.5546875" bestFit="1" customWidth="1"/>
  </cols>
  <sheetData>
    <row r="1" spans="1:10" ht="15" thickBot="1" x14ac:dyDescent="0.35">
      <c r="A1" s="8" t="s">
        <v>202</v>
      </c>
      <c r="B1" s="345" t="s">
        <v>190</v>
      </c>
      <c r="C1" s="360" t="s">
        <v>203</v>
      </c>
      <c r="D1" s="345" t="s">
        <v>204</v>
      </c>
      <c r="E1" s="361" t="s">
        <v>205</v>
      </c>
      <c r="F1" s="23"/>
      <c r="G1" s="344" t="s">
        <v>206</v>
      </c>
      <c r="H1" s="361" t="s">
        <v>207</v>
      </c>
      <c r="I1" s="362" t="s">
        <v>208</v>
      </c>
      <c r="J1" s="363" t="s">
        <v>209</v>
      </c>
    </row>
    <row r="2" spans="1:10" x14ac:dyDescent="0.3">
      <c r="A2" s="364">
        <v>42086</v>
      </c>
      <c r="B2" s="365">
        <v>98.1</v>
      </c>
      <c r="C2" s="365">
        <f>VLOOKUP(A2,[1]KLADD!A:B,2,FALSE)</f>
        <v>622.37059999999997</v>
      </c>
      <c r="D2" s="366"/>
      <c r="E2" s="366"/>
      <c r="F2" s="7">
        <v>2015</v>
      </c>
      <c r="G2" s="367">
        <f>_xlfn.VAR.S(D3:D196)</f>
        <v>2.641518250266862E-4</v>
      </c>
      <c r="H2" s="367">
        <f>_xlfn.VAR.S(E3:E196)</f>
        <v>1.3141030058554993E-4</v>
      </c>
      <c r="I2" s="368">
        <f>_xlfn.COVARIANCE.S(D3:D196,E3:E196)</f>
        <v>1.0764399689679581E-4</v>
      </c>
      <c r="J2" s="369">
        <f>I2/H2</f>
        <v>0.81914428638505454</v>
      </c>
    </row>
    <row r="3" spans="1:10" x14ac:dyDescent="0.3">
      <c r="A3" s="370">
        <v>42087</v>
      </c>
      <c r="B3" s="371">
        <v>98.85</v>
      </c>
      <c r="C3" s="371">
        <f>VLOOKUP(A3,[1]KLADD!A:B,2,FALSE)</f>
        <v>620.95489999999995</v>
      </c>
      <c r="D3" s="372">
        <f>(B3-B2)/B2</f>
        <v>7.6452599388379212E-3</v>
      </c>
      <c r="E3" s="372">
        <f>(C3-C2)/C2</f>
        <v>-2.2746897106001077E-3</v>
      </c>
      <c r="F3" s="6">
        <v>2016</v>
      </c>
      <c r="G3" s="373">
        <f>_xlfn.VAR.S(D197:D449)</f>
        <v>2.433416563572025E-4</v>
      </c>
      <c r="H3" s="373">
        <f t="shared" ref="H3" si="0">_xlfn.VAR.S(E197:E449)</f>
        <v>1.6260795893596874E-4</v>
      </c>
      <c r="I3" s="368">
        <f>_xlfn.COVARIANCE.S(D197:D449,E197:E449)</f>
        <v>8.4632865518631469E-5</v>
      </c>
      <c r="J3" s="374">
        <f t="shared" ref="J3:J6" si="1">I3/H3</f>
        <v>0.52047185188492484</v>
      </c>
    </row>
    <row r="4" spans="1:10" x14ac:dyDescent="0.3">
      <c r="A4" s="370">
        <v>42088</v>
      </c>
      <c r="B4" s="371">
        <v>93.3</v>
      </c>
      <c r="C4" s="371">
        <f>VLOOKUP(A4,[1]KLADD!A:B,2,FALSE)</f>
        <v>616.57330000000002</v>
      </c>
      <c r="D4" s="372">
        <f t="shared" ref="D4:E67" si="2">(B4-B3)/B3</f>
        <v>-5.6145675265553842E-2</v>
      </c>
      <c r="E4" s="372">
        <f t="shared" si="2"/>
        <v>-7.0562290433652027E-3</v>
      </c>
      <c r="F4" s="6">
        <v>2017</v>
      </c>
      <c r="G4" s="373">
        <f>_xlfn.VAR.S(D450:D700)</f>
        <v>2.1272332895986998E-4</v>
      </c>
      <c r="H4" s="373">
        <f t="shared" ref="H4" si="3">_xlfn.VAR.S(E450:E700)</f>
        <v>4.5623639838237731E-5</v>
      </c>
      <c r="I4" s="368">
        <f>_xlfn.COVARIANCE.S(D450:D700,E450:E700)</f>
        <v>3.8673548071539379E-5</v>
      </c>
      <c r="J4" s="374">
        <f t="shared" si="1"/>
        <v>0.84766468016711383</v>
      </c>
    </row>
    <row r="5" spans="1:10" x14ac:dyDescent="0.3">
      <c r="A5" s="370">
        <v>42089</v>
      </c>
      <c r="B5" s="371">
        <v>91.2</v>
      </c>
      <c r="C5" s="371">
        <f>VLOOKUP(A5,[1]KLADD!A:B,2,FALSE)</f>
        <v>611.36450000000002</v>
      </c>
      <c r="D5" s="372">
        <f t="shared" si="2"/>
        <v>-2.2508038585208941E-2</v>
      </c>
      <c r="E5" s="372">
        <f t="shared" si="2"/>
        <v>-8.4479817728078666E-3</v>
      </c>
      <c r="F5" s="6">
        <v>2018</v>
      </c>
      <c r="G5" s="373">
        <f>_xlfn.VAR.S(D701:D949)</f>
        <v>2.3929711152145155E-4</v>
      </c>
      <c r="H5" s="373">
        <f t="shared" ref="H5" si="4">_xlfn.VAR.S(E701:E949)</f>
        <v>8.7859102945984555E-5</v>
      </c>
      <c r="I5" s="368">
        <f>_xlfn.COVARIANCE.S(D701:D949,E701:E949)</f>
        <v>6.7849760650022197E-5</v>
      </c>
      <c r="J5" s="374">
        <f t="shared" si="1"/>
        <v>0.77225646944899917</v>
      </c>
    </row>
    <row r="6" spans="1:10" ht="15" thickBot="1" x14ac:dyDescent="0.35">
      <c r="A6" s="370">
        <v>42090</v>
      </c>
      <c r="B6" s="371">
        <v>92.15</v>
      </c>
      <c r="C6" s="371">
        <f>VLOOKUP(A6,[1]KLADD!A:B,2,FALSE)</f>
        <v>616.47310000000004</v>
      </c>
      <c r="D6" s="372">
        <f t="shared" si="2"/>
        <v>1.0416666666666697E-2</v>
      </c>
      <c r="E6" s="372">
        <f t="shared" si="2"/>
        <v>8.3560625453391948E-3</v>
      </c>
      <c r="F6" s="37">
        <v>2019</v>
      </c>
      <c r="G6" s="375">
        <f>_xlfn.VAR.S(D950:D1198)</f>
        <v>2.3721767582858205E-4</v>
      </c>
      <c r="H6" s="375">
        <f t="shared" ref="H6" si="5">_xlfn.VAR.S(E950:E1198)</f>
        <v>6.7079728120227983E-5</v>
      </c>
      <c r="I6" s="376">
        <f>_xlfn.COVARIANCE.S(D950:D1198,E950:E1198)</f>
        <v>4.6577306558340492E-5</v>
      </c>
      <c r="J6" s="377">
        <f t="shared" si="1"/>
        <v>0.69435741413351137</v>
      </c>
    </row>
    <row r="7" spans="1:10" x14ac:dyDescent="0.3">
      <c r="A7" s="370">
        <v>42093</v>
      </c>
      <c r="B7" s="371">
        <v>93</v>
      </c>
      <c r="C7" s="371">
        <f>VLOOKUP(A7,[1]KLADD!A:B,2,FALSE)</f>
        <v>619.53510000000006</v>
      </c>
      <c r="D7" s="372">
        <f t="shared" si="2"/>
        <v>9.2240911557243E-3</v>
      </c>
      <c r="E7" s="372">
        <f t="shared" si="2"/>
        <v>4.9669644952878098E-3</v>
      </c>
      <c r="F7" s="23"/>
      <c r="G7" s="23"/>
      <c r="H7" s="23"/>
      <c r="I7" s="23"/>
      <c r="J7" s="23"/>
    </row>
    <row r="8" spans="1:10" x14ac:dyDescent="0.3">
      <c r="A8" s="370">
        <v>42094</v>
      </c>
      <c r="B8" s="371">
        <v>92.55</v>
      </c>
      <c r="C8" s="371">
        <f>VLOOKUP(A8,[1]KLADD!A:B,2,FALSE)</f>
        <v>619.20280000000002</v>
      </c>
      <c r="D8" s="372">
        <f t="shared" si="2"/>
        <v>-4.8387096774193854E-3</v>
      </c>
      <c r="E8" s="372">
        <f t="shared" si="2"/>
        <v>-5.3636993287391145E-4</v>
      </c>
      <c r="F8" s="23"/>
      <c r="G8" s="23"/>
      <c r="H8" s="23"/>
      <c r="I8" s="23"/>
      <c r="J8" s="23"/>
    </row>
    <row r="9" spans="1:10" x14ac:dyDescent="0.3">
      <c r="A9" s="370">
        <v>42095</v>
      </c>
      <c r="B9" s="371">
        <v>92.25</v>
      </c>
      <c r="C9" s="371">
        <f>VLOOKUP(A9,[1]KLADD!A:B,2,FALSE)</f>
        <v>622.16160000000002</v>
      </c>
      <c r="D9" s="372">
        <f t="shared" si="2"/>
        <v>-3.2414910858994833E-3</v>
      </c>
      <c r="E9" s="372">
        <f t="shared" si="2"/>
        <v>4.7784021648480859E-3</v>
      </c>
      <c r="F9" s="23"/>
      <c r="G9" s="23"/>
      <c r="H9" s="23"/>
      <c r="I9" s="23"/>
      <c r="J9" s="23"/>
    </row>
    <row r="10" spans="1:10" x14ac:dyDescent="0.3">
      <c r="A10" s="370">
        <v>42101</v>
      </c>
      <c r="B10" s="371">
        <v>95.8</v>
      </c>
      <c r="C10" s="371">
        <f>VLOOKUP(A10,[1]KLADD!A:B,2,FALSE)</f>
        <v>644.7998</v>
      </c>
      <c r="D10" s="372">
        <f t="shared" si="2"/>
        <v>3.8482384823848206E-2</v>
      </c>
      <c r="E10" s="372">
        <f t="shared" si="2"/>
        <v>3.6386366500279002E-2</v>
      </c>
      <c r="F10" s="23"/>
      <c r="G10" s="23"/>
      <c r="H10" s="23"/>
      <c r="I10" s="23"/>
      <c r="J10" s="23"/>
    </row>
    <row r="11" spans="1:10" x14ac:dyDescent="0.3">
      <c r="A11" s="370">
        <v>42102</v>
      </c>
      <c r="B11" s="371">
        <v>93.45</v>
      </c>
      <c r="C11" s="371">
        <f>VLOOKUP(A11,[1]KLADD!A:B,2,FALSE)</f>
        <v>642.83069999999998</v>
      </c>
      <c r="D11" s="372">
        <f t="shared" si="2"/>
        <v>-2.4530271398747333E-2</v>
      </c>
      <c r="E11" s="372">
        <f t="shared" si="2"/>
        <v>-3.0538160836898923E-3</v>
      </c>
      <c r="F11" s="23"/>
      <c r="G11" s="23"/>
      <c r="H11" s="23"/>
      <c r="I11" s="23"/>
      <c r="J11" s="23"/>
    </row>
    <row r="12" spans="1:10" x14ac:dyDescent="0.3">
      <c r="A12" s="370">
        <v>42103</v>
      </c>
      <c r="B12" s="371">
        <v>93.05</v>
      </c>
      <c r="C12" s="371">
        <f>VLOOKUP(A12,[1]KLADD!A:B,2,FALSE)</f>
        <v>645.00990000000002</v>
      </c>
      <c r="D12" s="372">
        <f t="shared" si="2"/>
        <v>-4.2803638309256891E-3</v>
      </c>
      <c r="E12" s="372">
        <f t="shared" si="2"/>
        <v>3.3900061089180045E-3</v>
      </c>
      <c r="F12" s="23"/>
      <c r="G12" s="23"/>
      <c r="H12" s="23"/>
      <c r="I12" s="23"/>
      <c r="J12" s="23"/>
    </row>
    <row r="13" spans="1:10" x14ac:dyDescent="0.3">
      <c r="A13" s="370">
        <v>42104</v>
      </c>
      <c r="B13" s="371">
        <v>93.7</v>
      </c>
      <c r="C13" s="371">
        <f>VLOOKUP(A13,[1]KLADD!A:B,2,FALSE)</f>
        <v>656.3057</v>
      </c>
      <c r="D13" s="372">
        <f t="shared" si="2"/>
        <v>6.9854916711446068E-3</v>
      </c>
      <c r="E13" s="372">
        <f t="shared" si="2"/>
        <v>1.7512599419016648E-2</v>
      </c>
      <c r="F13" s="23"/>
      <c r="G13" s="23"/>
      <c r="H13" s="23"/>
      <c r="I13" s="23"/>
      <c r="J13" s="23"/>
    </row>
    <row r="14" spans="1:10" x14ac:dyDescent="0.3">
      <c r="A14" s="370">
        <v>42107</v>
      </c>
      <c r="B14" s="371">
        <v>96.4</v>
      </c>
      <c r="C14" s="371">
        <f>VLOOKUP(A14,[1]KLADD!A:B,2,FALSE)</f>
        <v>656.92219999999998</v>
      </c>
      <c r="D14" s="372">
        <f t="shared" si="2"/>
        <v>2.8815368196371427E-2</v>
      </c>
      <c r="E14" s="372">
        <f t="shared" si="2"/>
        <v>9.3934884307720267E-4</v>
      </c>
      <c r="F14" s="23"/>
      <c r="G14" s="23"/>
      <c r="H14" s="23"/>
      <c r="I14" s="23"/>
      <c r="J14" s="23"/>
    </row>
    <row r="15" spans="1:10" x14ac:dyDescent="0.3">
      <c r="A15" s="370">
        <v>42108</v>
      </c>
      <c r="B15" s="371">
        <v>94.3</v>
      </c>
      <c r="C15" s="371">
        <f>VLOOKUP(A15,[1]KLADD!A:B,2,FALSE)</f>
        <v>656.31619999999998</v>
      </c>
      <c r="D15" s="372">
        <f t="shared" si="2"/>
        <v>-2.1784232365145314E-2</v>
      </c>
      <c r="E15" s="372">
        <f t="shared" si="2"/>
        <v>-9.2248366701565959E-4</v>
      </c>
      <c r="F15" s="23"/>
      <c r="G15" s="23"/>
      <c r="H15" s="23"/>
      <c r="I15" s="23"/>
      <c r="J15" s="23"/>
    </row>
    <row r="16" spans="1:10" x14ac:dyDescent="0.3">
      <c r="A16" s="370">
        <v>42109</v>
      </c>
      <c r="B16" s="371">
        <v>94.6</v>
      </c>
      <c r="C16" s="371">
        <f>VLOOKUP(A16,[1]KLADD!A:B,2,FALSE)</f>
        <v>661.3184</v>
      </c>
      <c r="D16" s="372">
        <f t="shared" si="2"/>
        <v>3.181336161187669E-3</v>
      </c>
      <c r="E16" s="372">
        <f t="shared" si="2"/>
        <v>7.6216311588835021E-3</v>
      </c>
      <c r="F16" s="23"/>
      <c r="G16" s="23"/>
      <c r="H16" s="23"/>
      <c r="I16" s="23"/>
      <c r="J16" s="23"/>
    </row>
    <row r="17" spans="1:10" x14ac:dyDescent="0.3">
      <c r="A17" s="370">
        <v>42110</v>
      </c>
      <c r="B17" s="371">
        <v>94.85</v>
      </c>
      <c r="C17" s="371">
        <f>VLOOKUP(A17,[1]KLADD!A:B,2,FALSE)</f>
        <v>660.01189999999997</v>
      </c>
      <c r="D17" s="372">
        <f t="shared" si="2"/>
        <v>2.6427061310782241E-3</v>
      </c>
      <c r="E17" s="372">
        <f t="shared" si="2"/>
        <v>-1.9755990457849476E-3</v>
      </c>
      <c r="F17" s="23"/>
      <c r="G17" s="23"/>
      <c r="H17" s="23"/>
      <c r="I17" s="23"/>
      <c r="J17" s="23"/>
    </row>
    <row r="18" spans="1:10" x14ac:dyDescent="0.3">
      <c r="A18" s="370">
        <v>42111</v>
      </c>
      <c r="B18" s="371">
        <v>94.85</v>
      </c>
      <c r="C18" s="371">
        <f>VLOOKUP(A18,[1]KLADD!A:B,2,FALSE)</f>
        <v>651.1703</v>
      </c>
      <c r="D18" s="372">
        <f t="shared" si="2"/>
        <v>0</v>
      </c>
      <c r="E18" s="372">
        <f t="shared" si="2"/>
        <v>-1.3396122100222696E-2</v>
      </c>
      <c r="F18" s="23"/>
      <c r="G18" s="23"/>
      <c r="H18" s="23"/>
      <c r="I18" s="23"/>
      <c r="J18" s="23"/>
    </row>
    <row r="19" spans="1:10" x14ac:dyDescent="0.3">
      <c r="A19" s="370">
        <v>42114</v>
      </c>
      <c r="B19" s="371">
        <v>93.2</v>
      </c>
      <c r="C19" s="371">
        <f>VLOOKUP(A19,[1]KLADD!A:B,2,FALSE)</f>
        <v>651.41290000000004</v>
      </c>
      <c r="D19" s="372">
        <f t="shared" si="2"/>
        <v>-1.7395888244596643E-2</v>
      </c>
      <c r="E19" s="372">
        <f t="shared" si="2"/>
        <v>3.7255998929932547E-4</v>
      </c>
      <c r="F19" s="23"/>
      <c r="G19" s="23"/>
      <c r="H19" s="23"/>
      <c r="I19" s="23"/>
      <c r="J19" s="23"/>
    </row>
    <row r="20" spans="1:10" x14ac:dyDescent="0.3">
      <c r="A20" s="370">
        <v>42115</v>
      </c>
      <c r="B20" s="371">
        <v>94</v>
      </c>
      <c r="C20" s="371">
        <f>VLOOKUP(A20,[1]KLADD!A:B,2,FALSE)</f>
        <v>655.05340000000001</v>
      </c>
      <c r="D20" s="372">
        <f t="shared" si="2"/>
        <v>8.5836909871244323E-3</v>
      </c>
      <c r="E20" s="372">
        <f t="shared" si="2"/>
        <v>5.5886212876655869E-3</v>
      </c>
      <c r="F20" s="23"/>
      <c r="G20" s="23"/>
      <c r="H20" s="23"/>
      <c r="I20" s="23"/>
      <c r="J20" s="23"/>
    </row>
    <row r="21" spans="1:10" x14ac:dyDescent="0.3">
      <c r="A21" s="370">
        <v>42116</v>
      </c>
      <c r="B21" s="371">
        <v>92.8</v>
      </c>
      <c r="C21" s="371">
        <f>VLOOKUP(A21,[1]KLADD!A:B,2,FALSE)</f>
        <v>646.01130000000001</v>
      </c>
      <c r="D21" s="372">
        <f t="shared" si="2"/>
        <v>-1.2765957446808541E-2</v>
      </c>
      <c r="E21" s="372">
        <f t="shared" si="2"/>
        <v>-1.3803607461620694E-2</v>
      </c>
      <c r="F21" s="23"/>
      <c r="G21" s="23"/>
      <c r="H21" s="23"/>
      <c r="I21" s="23"/>
      <c r="J21" s="23"/>
    </row>
    <row r="22" spans="1:10" x14ac:dyDescent="0.3">
      <c r="A22" s="370">
        <v>42117</v>
      </c>
      <c r="B22" s="371">
        <v>93.95</v>
      </c>
      <c r="C22" s="371">
        <f>VLOOKUP(A22,[1]KLADD!A:B,2,FALSE)</f>
        <v>651.08119999999997</v>
      </c>
      <c r="D22" s="372">
        <f t="shared" si="2"/>
        <v>1.2392241379310406E-2</v>
      </c>
      <c r="E22" s="372">
        <f t="shared" si="2"/>
        <v>7.848005135513824E-3</v>
      </c>
      <c r="F22" s="23"/>
      <c r="G22" s="23"/>
      <c r="H22" s="23"/>
      <c r="I22" s="23"/>
      <c r="J22" s="23"/>
    </row>
    <row r="23" spans="1:10" x14ac:dyDescent="0.3">
      <c r="A23" s="370">
        <v>42118</v>
      </c>
      <c r="B23" s="371">
        <v>97.65</v>
      </c>
      <c r="C23" s="371">
        <f>VLOOKUP(A23,[1]KLADD!A:B,2,FALSE)</f>
        <v>651.36569999999995</v>
      </c>
      <c r="D23" s="372">
        <f t="shared" si="2"/>
        <v>3.9382650345928714E-2</v>
      </c>
      <c r="E23" s="372">
        <f t="shared" si="2"/>
        <v>4.3696546605858071E-4</v>
      </c>
      <c r="F23" s="23"/>
      <c r="G23" s="23"/>
      <c r="H23" s="23"/>
      <c r="I23" s="23"/>
      <c r="J23" s="23"/>
    </row>
    <row r="24" spans="1:10" x14ac:dyDescent="0.3">
      <c r="A24" s="370">
        <v>42121</v>
      </c>
      <c r="B24" s="371">
        <v>98.2</v>
      </c>
      <c r="C24" s="371">
        <f>VLOOKUP(A24,[1]KLADD!A:B,2,FALSE)</f>
        <v>652.08130000000006</v>
      </c>
      <c r="D24" s="372">
        <f t="shared" si="2"/>
        <v>5.632360471070119E-3</v>
      </c>
      <c r="E24" s="372">
        <f t="shared" si="2"/>
        <v>1.0986148027139111E-3</v>
      </c>
      <c r="F24" s="23"/>
      <c r="G24" s="23"/>
      <c r="H24" s="23"/>
      <c r="I24" s="23"/>
      <c r="J24" s="23"/>
    </row>
    <row r="25" spans="1:10" x14ac:dyDescent="0.3">
      <c r="A25" s="370">
        <v>42122</v>
      </c>
      <c r="B25" s="371">
        <v>94.55</v>
      </c>
      <c r="C25" s="371">
        <f>VLOOKUP(A25,[1]KLADD!A:B,2,FALSE)</f>
        <v>644.85209999999995</v>
      </c>
      <c r="D25" s="372">
        <f t="shared" si="2"/>
        <v>-3.716904276985749E-2</v>
      </c>
      <c r="E25" s="372">
        <f t="shared" si="2"/>
        <v>-1.1086347668611421E-2</v>
      </c>
      <c r="F25" s="23"/>
      <c r="G25" s="23"/>
      <c r="H25" s="23"/>
      <c r="I25" s="23"/>
      <c r="J25" s="23"/>
    </row>
    <row r="26" spans="1:10" x14ac:dyDescent="0.3">
      <c r="A26" s="370">
        <v>42123</v>
      </c>
      <c r="B26" s="371">
        <v>93.1</v>
      </c>
      <c r="C26" s="371">
        <f>VLOOKUP(A26,[1]KLADD!A:B,2,FALSE)</f>
        <v>632.16639999999995</v>
      </c>
      <c r="D26" s="372">
        <f t="shared" si="2"/>
        <v>-1.5335801163405636E-2</v>
      </c>
      <c r="E26" s="372">
        <f t="shared" si="2"/>
        <v>-1.9672262833601687E-2</v>
      </c>
      <c r="F26" s="23"/>
      <c r="G26" s="23"/>
      <c r="H26" s="23"/>
      <c r="I26" s="23"/>
      <c r="J26" s="23"/>
    </row>
    <row r="27" spans="1:10" x14ac:dyDescent="0.3">
      <c r="A27" s="370">
        <v>42124</v>
      </c>
      <c r="B27" s="371">
        <v>92.05</v>
      </c>
      <c r="C27" s="371">
        <f>VLOOKUP(A27,[1]KLADD!A:B,2,FALSE)</f>
        <v>639.36479999999995</v>
      </c>
      <c r="D27" s="372">
        <f t="shared" si="2"/>
        <v>-1.1278195488721774E-2</v>
      </c>
      <c r="E27" s="372">
        <f t="shared" si="2"/>
        <v>1.1386875354337075E-2</v>
      </c>
      <c r="F27" s="23"/>
      <c r="G27" s="23"/>
      <c r="H27" s="23"/>
      <c r="I27" s="23"/>
      <c r="J27" s="23"/>
    </row>
    <row r="28" spans="1:10" x14ac:dyDescent="0.3">
      <c r="A28" s="370">
        <v>42128</v>
      </c>
      <c r="B28" s="371">
        <v>92.35</v>
      </c>
      <c r="C28" s="371">
        <f>VLOOKUP(A28,[1]KLADD!A:B,2,FALSE)</f>
        <v>647.91679999999997</v>
      </c>
      <c r="D28" s="372">
        <f t="shared" si="2"/>
        <v>3.2590983161325058E-3</v>
      </c>
      <c r="E28" s="372">
        <f t="shared" si="2"/>
        <v>1.3375775457141246E-2</v>
      </c>
      <c r="F28" s="23"/>
      <c r="G28" s="23"/>
      <c r="H28" s="23"/>
      <c r="I28" s="23"/>
      <c r="J28" s="23"/>
    </row>
    <row r="29" spans="1:10" x14ac:dyDescent="0.3">
      <c r="A29" s="370">
        <v>42129</v>
      </c>
      <c r="B29" s="371">
        <v>90.8</v>
      </c>
      <c r="C29" s="371">
        <f>VLOOKUP(A29,[1]KLADD!A:B,2,FALSE)</f>
        <v>648.97580000000005</v>
      </c>
      <c r="D29" s="372">
        <f t="shared" si="2"/>
        <v>-1.6783974011911177E-2</v>
      </c>
      <c r="E29" s="372">
        <f t="shared" si="2"/>
        <v>1.6344691170225604E-3</v>
      </c>
      <c r="F29" s="23"/>
      <c r="G29" s="23"/>
      <c r="H29" s="23"/>
      <c r="I29" s="23"/>
      <c r="J29" s="23"/>
    </row>
    <row r="30" spans="1:10" x14ac:dyDescent="0.3">
      <c r="A30" s="370">
        <v>42130</v>
      </c>
      <c r="B30" s="371">
        <v>92</v>
      </c>
      <c r="C30" s="371">
        <f>VLOOKUP(A30,[1]KLADD!A:B,2,FALSE)</f>
        <v>645.9556</v>
      </c>
      <c r="D30" s="372">
        <f t="shared" si="2"/>
        <v>1.3215859030837036E-2</v>
      </c>
      <c r="E30" s="372">
        <f t="shared" si="2"/>
        <v>-4.6537944866357804E-3</v>
      </c>
      <c r="F30" s="23"/>
      <c r="G30" s="23"/>
      <c r="H30" s="23"/>
      <c r="I30" s="23"/>
      <c r="J30" s="23"/>
    </row>
    <row r="31" spans="1:10" x14ac:dyDescent="0.3">
      <c r="A31" s="370">
        <v>42131</v>
      </c>
      <c r="B31" s="371">
        <v>88.7</v>
      </c>
      <c r="C31" s="371">
        <f>VLOOKUP(A31,[1]KLADD!A:B,2,FALSE)</f>
        <v>640.98</v>
      </c>
      <c r="D31" s="372">
        <f t="shared" si="2"/>
        <v>-3.5869565217391271E-2</v>
      </c>
      <c r="E31" s="372">
        <f t="shared" si="2"/>
        <v>-7.7026965940073678E-3</v>
      </c>
      <c r="F31" s="23"/>
      <c r="G31" s="23"/>
      <c r="H31" s="23"/>
      <c r="I31" s="23"/>
      <c r="J31" s="23"/>
    </row>
    <row r="32" spans="1:10" x14ac:dyDescent="0.3">
      <c r="A32" s="370">
        <v>42132</v>
      </c>
      <c r="B32" s="371">
        <v>89.7</v>
      </c>
      <c r="C32" s="371">
        <f>VLOOKUP(A32,[1]KLADD!A:B,2,FALSE)</f>
        <v>648.05290000000002</v>
      </c>
      <c r="D32" s="372">
        <f t="shared" si="2"/>
        <v>1.1273957158962795E-2</v>
      </c>
      <c r="E32" s="372">
        <f t="shared" si="2"/>
        <v>1.1034509657087591E-2</v>
      </c>
      <c r="F32" s="23"/>
      <c r="G32" s="23"/>
      <c r="H32" s="23"/>
      <c r="I32" s="23"/>
      <c r="J32" s="23"/>
    </row>
    <row r="33" spans="1:10" x14ac:dyDescent="0.3">
      <c r="A33" s="370">
        <v>42135</v>
      </c>
      <c r="B33" s="371">
        <v>89.65</v>
      </c>
      <c r="C33" s="371">
        <f>VLOOKUP(A33,[1]KLADD!A:B,2,FALSE)</f>
        <v>654.31889999999999</v>
      </c>
      <c r="D33" s="372">
        <f t="shared" si="2"/>
        <v>-5.5741360089183009E-4</v>
      </c>
      <c r="E33" s="372">
        <f t="shared" si="2"/>
        <v>9.6689637528046893E-3</v>
      </c>
      <c r="F33" s="23"/>
      <c r="G33" s="23"/>
      <c r="H33" s="23"/>
      <c r="I33" s="23"/>
      <c r="J33" s="23"/>
    </row>
    <row r="34" spans="1:10" x14ac:dyDescent="0.3">
      <c r="A34" s="370">
        <v>42136</v>
      </c>
      <c r="B34" s="371">
        <v>87.75</v>
      </c>
      <c r="C34" s="371">
        <f>VLOOKUP(A34,[1]KLADD!A:B,2,FALSE)</f>
        <v>651.26530000000002</v>
      </c>
      <c r="D34" s="372">
        <f t="shared" si="2"/>
        <v>-2.1193530395984445E-2</v>
      </c>
      <c r="E34" s="372">
        <f t="shared" si="2"/>
        <v>-4.6668375313627048E-3</v>
      </c>
      <c r="F34" s="23"/>
      <c r="G34" s="23"/>
      <c r="H34" s="23"/>
      <c r="I34" s="23"/>
      <c r="J34" s="23"/>
    </row>
    <row r="35" spans="1:10" x14ac:dyDescent="0.3">
      <c r="A35" s="370">
        <v>42137</v>
      </c>
      <c r="B35" s="371">
        <v>91.9</v>
      </c>
      <c r="C35" s="371">
        <f>VLOOKUP(A35,[1]KLADD!A:B,2,FALSE)</f>
        <v>657.93399999999997</v>
      </c>
      <c r="D35" s="372">
        <f t="shared" si="2"/>
        <v>4.7293447293447359E-2</v>
      </c>
      <c r="E35" s="372">
        <f t="shared" si="2"/>
        <v>1.0239605887185982E-2</v>
      </c>
      <c r="F35" s="23"/>
      <c r="G35" s="23"/>
      <c r="H35" s="23"/>
      <c r="I35" s="23"/>
      <c r="J35" s="23"/>
    </row>
    <row r="36" spans="1:10" x14ac:dyDescent="0.3">
      <c r="A36" s="370">
        <v>42139</v>
      </c>
      <c r="B36" s="371">
        <v>90.7</v>
      </c>
      <c r="C36" s="371">
        <f>VLOOKUP(A36,[1]KLADD!A:B,2,FALSE)</f>
        <v>653.64380000000006</v>
      </c>
      <c r="D36" s="372">
        <f t="shared" si="2"/>
        <v>-1.3057671381936918E-2</v>
      </c>
      <c r="E36" s="372">
        <f t="shared" si="2"/>
        <v>-6.5207148437379948E-3</v>
      </c>
      <c r="F36" s="23"/>
      <c r="G36" s="23"/>
      <c r="H36" s="23"/>
      <c r="I36" s="23"/>
      <c r="J36" s="23"/>
    </row>
    <row r="37" spans="1:10" x14ac:dyDescent="0.3">
      <c r="A37" s="370">
        <v>42142</v>
      </c>
      <c r="B37" s="371">
        <v>90.7</v>
      </c>
      <c r="C37" s="371">
        <f>VLOOKUP(A37,[1]KLADD!A:B,2,FALSE)</f>
        <v>653.08370000000002</v>
      </c>
      <c r="D37" s="372">
        <f t="shared" si="2"/>
        <v>0</v>
      </c>
      <c r="E37" s="372">
        <f t="shared" si="2"/>
        <v>-8.5688872134950865E-4</v>
      </c>
      <c r="F37" s="23"/>
      <c r="G37" s="23"/>
      <c r="H37" s="23"/>
      <c r="I37" s="23"/>
      <c r="J37" s="23"/>
    </row>
    <row r="38" spans="1:10" x14ac:dyDescent="0.3">
      <c r="A38" s="370">
        <v>42143</v>
      </c>
      <c r="B38" s="371">
        <v>91.15</v>
      </c>
      <c r="C38" s="371">
        <f>VLOOKUP(A38,[1]KLADD!A:B,2,FALSE)</f>
        <v>650.99590000000001</v>
      </c>
      <c r="D38" s="372">
        <f t="shared" si="2"/>
        <v>4.9614112458655222E-3</v>
      </c>
      <c r="E38" s="372">
        <f t="shared" si="2"/>
        <v>-3.1968337289692201E-3</v>
      </c>
      <c r="F38" s="23"/>
      <c r="G38" s="23"/>
      <c r="H38" s="23"/>
      <c r="I38" s="23"/>
      <c r="J38" s="23"/>
    </row>
    <row r="39" spans="1:10" x14ac:dyDescent="0.3">
      <c r="A39" s="370">
        <v>42144</v>
      </c>
      <c r="B39" s="371">
        <v>90.25</v>
      </c>
      <c r="C39" s="371">
        <f>VLOOKUP(A39,[1]KLADD!A:B,2,FALSE)</f>
        <v>651.04679999999996</v>
      </c>
      <c r="D39" s="372">
        <f t="shared" si="2"/>
        <v>-9.8738343390017067E-3</v>
      </c>
      <c r="E39" s="372">
        <f t="shared" si="2"/>
        <v>7.8187896421399853E-5</v>
      </c>
      <c r="F39" s="23"/>
      <c r="G39" s="23"/>
      <c r="H39" s="23"/>
      <c r="I39" s="23"/>
      <c r="J39" s="23"/>
    </row>
    <row r="40" spans="1:10" x14ac:dyDescent="0.3">
      <c r="A40" s="370">
        <v>42145</v>
      </c>
      <c r="B40" s="371">
        <v>89.85</v>
      </c>
      <c r="C40" s="371">
        <f>VLOOKUP(A40,[1]KLADD!A:B,2,FALSE)</f>
        <v>652.93330000000003</v>
      </c>
      <c r="D40" s="372">
        <f t="shared" si="2"/>
        <v>-4.4321329639889825E-3</v>
      </c>
      <c r="E40" s="372">
        <f t="shared" si="2"/>
        <v>2.8976411526791456E-3</v>
      </c>
      <c r="F40" s="23"/>
      <c r="G40" s="23"/>
      <c r="H40" s="23"/>
      <c r="I40" s="23"/>
      <c r="J40" s="23"/>
    </row>
    <row r="41" spans="1:10" x14ac:dyDescent="0.3">
      <c r="A41" s="370">
        <v>42146</v>
      </c>
      <c r="B41" s="371">
        <v>88.85</v>
      </c>
      <c r="C41" s="371">
        <f>VLOOKUP(A41,[1]KLADD!A:B,2,FALSE)</f>
        <v>652.43299999999999</v>
      </c>
      <c r="D41" s="372">
        <f t="shared" si="2"/>
        <v>-1.1129660545353368E-2</v>
      </c>
      <c r="E41" s="372">
        <f t="shared" si="2"/>
        <v>-7.6623446835999691E-4</v>
      </c>
      <c r="F41" s="23"/>
      <c r="G41" s="23"/>
      <c r="H41" s="23"/>
      <c r="I41" s="23"/>
      <c r="J41" s="23"/>
    </row>
    <row r="42" spans="1:10" x14ac:dyDescent="0.3">
      <c r="A42" s="370">
        <v>42150</v>
      </c>
      <c r="B42" s="371">
        <v>89.25</v>
      </c>
      <c r="C42" s="371">
        <f>VLOOKUP(A42,[1]KLADD!A:B,2,FALSE)</f>
        <v>643.28610000000003</v>
      </c>
      <c r="D42" s="372">
        <f t="shared" si="2"/>
        <v>4.5019696117051854E-3</v>
      </c>
      <c r="E42" s="372">
        <f t="shared" si="2"/>
        <v>-1.4019677116270881E-2</v>
      </c>
      <c r="F42" s="23"/>
      <c r="G42" s="23"/>
      <c r="H42" s="23"/>
      <c r="I42" s="23"/>
      <c r="J42" s="23"/>
    </row>
    <row r="43" spans="1:10" x14ac:dyDescent="0.3">
      <c r="A43" s="370">
        <v>42151</v>
      </c>
      <c r="B43" s="371">
        <v>87.85</v>
      </c>
      <c r="C43" s="371">
        <f>VLOOKUP(A43,[1]KLADD!A:B,2,FALSE)</f>
        <v>646.44849999999997</v>
      </c>
      <c r="D43" s="372">
        <f t="shared" si="2"/>
        <v>-1.5686274509803984E-2</v>
      </c>
      <c r="E43" s="372">
        <f t="shared" si="2"/>
        <v>4.916008600216815E-3</v>
      </c>
      <c r="F43" s="23"/>
      <c r="G43" s="23"/>
      <c r="H43" s="23"/>
      <c r="I43" s="23"/>
      <c r="J43" s="23"/>
    </row>
    <row r="44" spans="1:10" x14ac:dyDescent="0.3">
      <c r="A44" s="370">
        <v>42152</v>
      </c>
      <c r="B44" s="371">
        <v>89.75</v>
      </c>
      <c r="C44" s="371">
        <f>VLOOKUP(A44,[1]KLADD!A:B,2,FALSE)</f>
        <v>645.41459999999995</v>
      </c>
      <c r="D44" s="372">
        <f t="shared" si="2"/>
        <v>2.1627774615822489E-2</v>
      </c>
      <c r="E44" s="372">
        <f t="shared" si="2"/>
        <v>-1.5993540088653883E-3</v>
      </c>
      <c r="F44" s="23"/>
      <c r="G44" s="23"/>
      <c r="H44" s="23"/>
      <c r="I44" s="23"/>
      <c r="J44" s="23"/>
    </row>
    <row r="45" spans="1:10" x14ac:dyDescent="0.3">
      <c r="A45" s="370">
        <v>42153</v>
      </c>
      <c r="B45" s="371">
        <v>89.65</v>
      </c>
      <c r="C45" s="371">
        <f>VLOOKUP(A45,[1]KLADD!A:B,2,FALSE)</f>
        <v>645.67999999999995</v>
      </c>
      <c r="D45" s="372">
        <f t="shared" si="2"/>
        <v>-1.1142061281336415E-3</v>
      </c>
      <c r="E45" s="372">
        <f t="shared" si="2"/>
        <v>4.1120854718811701E-4</v>
      </c>
      <c r="F45" s="23"/>
      <c r="G45" s="23"/>
      <c r="H45" s="23"/>
      <c r="I45" s="23"/>
      <c r="J45" s="23"/>
    </row>
    <row r="46" spans="1:10" x14ac:dyDescent="0.3">
      <c r="A46" s="370">
        <v>42156</v>
      </c>
      <c r="B46" s="371">
        <v>90.3</v>
      </c>
      <c r="C46" s="371">
        <f>VLOOKUP(A46,[1]KLADD!A:B,2,FALSE)</f>
        <v>645.13829999999996</v>
      </c>
      <c r="D46" s="372">
        <f t="shared" si="2"/>
        <v>7.250418293362983E-3</v>
      </c>
      <c r="E46" s="372">
        <f t="shared" si="2"/>
        <v>-8.3896047577746206E-4</v>
      </c>
      <c r="F46" s="23"/>
      <c r="G46" s="23"/>
      <c r="H46" s="23"/>
      <c r="I46" s="23"/>
      <c r="J46" s="23"/>
    </row>
    <row r="47" spans="1:10" x14ac:dyDescent="0.3">
      <c r="A47" s="370">
        <v>42157</v>
      </c>
      <c r="B47" s="371">
        <v>90.7</v>
      </c>
      <c r="C47" s="371">
        <f>VLOOKUP(A47,[1]KLADD!A:B,2,FALSE)</f>
        <v>650.57780000000002</v>
      </c>
      <c r="D47" s="372">
        <f t="shared" si="2"/>
        <v>4.4296788482835626E-3</v>
      </c>
      <c r="E47" s="372">
        <f t="shared" si="2"/>
        <v>8.4315254574097789E-3</v>
      </c>
      <c r="F47" s="23"/>
      <c r="G47" s="23"/>
      <c r="H47" s="23"/>
      <c r="I47" s="23"/>
      <c r="J47" s="23"/>
    </row>
    <row r="48" spans="1:10" x14ac:dyDescent="0.3">
      <c r="A48" s="370">
        <v>42158</v>
      </c>
      <c r="B48" s="371">
        <v>92.9</v>
      </c>
      <c r="C48" s="371">
        <f>VLOOKUP(A48,[1]KLADD!A:B,2,FALSE)</f>
        <v>655.34320000000002</v>
      </c>
      <c r="D48" s="372">
        <f t="shared" si="2"/>
        <v>2.4255788313120207E-2</v>
      </c>
      <c r="E48" s="372">
        <f t="shared" si="2"/>
        <v>7.3248733664136702E-3</v>
      </c>
      <c r="F48" s="23"/>
      <c r="G48" s="23"/>
      <c r="H48" s="23"/>
      <c r="I48" s="23"/>
      <c r="J48" s="23"/>
    </row>
    <row r="49" spans="1:10" x14ac:dyDescent="0.3">
      <c r="A49" s="370">
        <v>42159</v>
      </c>
      <c r="B49" s="371">
        <v>92.75</v>
      </c>
      <c r="C49" s="371">
        <f>VLOOKUP(A49,[1]KLADD!A:B,2,FALSE)</f>
        <v>649.27909999999997</v>
      </c>
      <c r="D49" s="372">
        <f t="shared" si="2"/>
        <v>-1.6146393972013527E-3</v>
      </c>
      <c r="E49" s="372">
        <f t="shared" si="2"/>
        <v>-9.2533194820668824E-3</v>
      </c>
      <c r="F49" s="23"/>
      <c r="G49" s="23"/>
      <c r="H49" s="23"/>
      <c r="I49" s="23"/>
      <c r="J49" s="23"/>
    </row>
    <row r="50" spans="1:10" x14ac:dyDescent="0.3">
      <c r="A50" s="370">
        <v>42160</v>
      </c>
      <c r="B50" s="371">
        <v>93.85</v>
      </c>
      <c r="C50" s="371">
        <f>VLOOKUP(A50,[1]KLADD!A:B,2,FALSE)</f>
        <v>650.05589999999995</v>
      </c>
      <c r="D50" s="372">
        <f t="shared" si="2"/>
        <v>1.1859838274932553E-2</v>
      </c>
      <c r="E50" s="372">
        <f t="shared" si="2"/>
        <v>1.1964038269520461E-3</v>
      </c>
      <c r="F50" s="23"/>
      <c r="G50" s="23"/>
      <c r="H50" s="23"/>
      <c r="I50" s="23"/>
      <c r="J50" s="23"/>
    </row>
    <row r="51" spans="1:10" x14ac:dyDescent="0.3">
      <c r="A51" s="370">
        <v>42163</v>
      </c>
      <c r="B51" s="371">
        <v>93.8</v>
      </c>
      <c r="C51" s="371">
        <f>VLOOKUP(A51,[1]KLADD!A:B,2,FALSE)</f>
        <v>651.69770000000005</v>
      </c>
      <c r="D51" s="372">
        <f t="shared" si="2"/>
        <v>-5.3276505061264953E-4</v>
      </c>
      <c r="E51" s="372">
        <f t="shared" si="2"/>
        <v>2.5256289497566334E-3</v>
      </c>
      <c r="F51" s="23"/>
      <c r="G51" s="23"/>
      <c r="H51" s="23"/>
      <c r="I51" s="23"/>
      <c r="J51" s="23"/>
    </row>
    <row r="52" spans="1:10" x14ac:dyDescent="0.3">
      <c r="A52" s="370">
        <v>42164</v>
      </c>
      <c r="B52" s="371">
        <v>92.8</v>
      </c>
      <c r="C52" s="371">
        <f>VLOOKUP(A52,[1]KLADD!A:B,2,FALSE)</f>
        <v>643.52530000000002</v>
      </c>
      <c r="D52" s="372">
        <f t="shared" si="2"/>
        <v>-1.0660980810234541E-2</v>
      </c>
      <c r="E52" s="372">
        <f t="shared" si="2"/>
        <v>-1.254017008192608E-2</v>
      </c>
      <c r="F52" s="23"/>
      <c r="G52" s="23"/>
      <c r="H52" s="23"/>
      <c r="I52" s="23"/>
      <c r="J52" s="23"/>
    </row>
    <row r="53" spans="1:10" x14ac:dyDescent="0.3">
      <c r="A53" s="370">
        <v>42165</v>
      </c>
      <c r="B53" s="371">
        <v>92.85</v>
      </c>
      <c r="C53" s="371">
        <f>VLOOKUP(A53,[1]KLADD!A:B,2,FALSE)</f>
        <v>643.67650000000003</v>
      </c>
      <c r="D53" s="372">
        <f t="shared" si="2"/>
        <v>5.3879310344824528E-4</v>
      </c>
      <c r="E53" s="372">
        <f t="shared" si="2"/>
        <v>2.3495579738670274E-4</v>
      </c>
      <c r="F53" s="23"/>
      <c r="G53" s="23"/>
      <c r="H53" s="23"/>
      <c r="I53" s="23"/>
      <c r="J53" s="23"/>
    </row>
    <row r="54" spans="1:10" x14ac:dyDescent="0.3">
      <c r="A54" s="370">
        <v>42166</v>
      </c>
      <c r="B54" s="371">
        <v>94.1</v>
      </c>
      <c r="C54" s="371">
        <f>VLOOKUP(A54,[1]KLADD!A:B,2,FALSE)</f>
        <v>645.97900000000004</v>
      </c>
      <c r="D54" s="372">
        <f t="shared" si="2"/>
        <v>1.3462574044157244E-2</v>
      </c>
      <c r="E54" s="372">
        <f t="shared" si="2"/>
        <v>3.5771074445004733E-3</v>
      </c>
      <c r="F54" s="23"/>
      <c r="G54" s="23"/>
      <c r="H54" s="23"/>
      <c r="I54" s="23"/>
      <c r="J54" s="23"/>
    </row>
    <row r="55" spans="1:10" x14ac:dyDescent="0.3">
      <c r="A55" s="370">
        <v>42167</v>
      </c>
      <c r="B55" s="371">
        <v>94.1</v>
      </c>
      <c r="C55" s="371">
        <f>VLOOKUP(A55,[1]KLADD!A:B,2,FALSE)</f>
        <v>636.54989999999998</v>
      </c>
      <c r="D55" s="372">
        <f t="shared" si="2"/>
        <v>0</v>
      </c>
      <c r="E55" s="372">
        <f t="shared" si="2"/>
        <v>-1.4596604533584004E-2</v>
      </c>
      <c r="F55" s="23"/>
      <c r="G55" s="23"/>
      <c r="H55" s="23"/>
      <c r="I55" s="23"/>
      <c r="J55" s="23"/>
    </row>
    <row r="56" spans="1:10" x14ac:dyDescent="0.3">
      <c r="A56" s="370">
        <v>42170</v>
      </c>
      <c r="B56" s="371">
        <v>93</v>
      </c>
      <c r="C56" s="371">
        <f>VLOOKUP(A56,[1]KLADD!A:B,2,FALSE)</f>
        <v>627.3732</v>
      </c>
      <c r="D56" s="372">
        <f t="shared" si="2"/>
        <v>-1.1689691817215669E-2</v>
      </c>
      <c r="E56" s="372">
        <f t="shared" si="2"/>
        <v>-1.4416308917808303E-2</v>
      </c>
      <c r="F56" s="23"/>
      <c r="G56" s="23"/>
      <c r="H56" s="23"/>
      <c r="I56" s="23"/>
      <c r="J56" s="23"/>
    </row>
    <row r="57" spans="1:10" x14ac:dyDescent="0.3">
      <c r="A57" s="370">
        <v>42171</v>
      </c>
      <c r="B57" s="371">
        <v>91.9</v>
      </c>
      <c r="C57" s="371">
        <f>VLOOKUP(A57,[1]KLADD!A:B,2,FALSE)</f>
        <v>628.62379999999996</v>
      </c>
      <c r="D57" s="372">
        <f t="shared" si="2"/>
        <v>-1.1827956989247251E-2</v>
      </c>
      <c r="E57" s="372">
        <f t="shared" si="2"/>
        <v>1.9933908557138928E-3</v>
      </c>
      <c r="F57" s="23"/>
      <c r="G57" s="23"/>
      <c r="H57" s="23"/>
      <c r="I57" s="23"/>
      <c r="J57" s="23"/>
    </row>
    <row r="58" spans="1:10" x14ac:dyDescent="0.3">
      <c r="A58" s="370">
        <v>42172</v>
      </c>
      <c r="B58" s="371">
        <v>91.6</v>
      </c>
      <c r="C58" s="371">
        <f>VLOOKUP(A58,[1]KLADD!A:B,2,FALSE)</f>
        <v>631.61080000000004</v>
      </c>
      <c r="D58" s="372">
        <f t="shared" si="2"/>
        <v>-3.2644178454843457E-3</v>
      </c>
      <c r="E58" s="372">
        <f t="shared" si="2"/>
        <v>4.7516495557439605E-3</v>
      </c>
      <c r="F58" s="23"/>
      <c r="G58" s="23"/>
      <c r="H58" s="23"/>
      <c r="I58" s="23"/>
      <c r="J58" s="23"/>
    </row>
    <row r="59" spans="1:10" x14ac:dyDescent="0.3">
      <c r="A59" s="370">
        <v>42173</v>
      </c>
      <c r="B59" s="371">
        <v>92.1</v>
      </c>
      <c r="C59" s="371">
        <f>VLOOKUP(A59,[1]KLADD!A:B,2,FALSE)</f>
        <v>628.62019999999995</v>
      </c>
      <c r="D59" s="372">
        <f t="shared" si="2"/>
        <v>5.4585152838427953E-3</v>
      </c>
      <c r="E59" s="372">
        <f t="shared" si="2"/>
        <v>-4.7348778709928423E-3</v>
      </c>
      <c r="F59" s="23"/>
      <c r="G59" s="23"/>
      <c r="H59" s="23"/>
      <c r="I59" s="23"/>
      <c r="J59" s="23"/>
    </row>
    <row r="60" spans="1:10" x14ac:dyDescent="0.3">
      <c r="A60" s="370">
        <v>42174</v>
      </c>
      <c r="B60" s="371">
        <v>92.3</v>
      </c>
      <c r="C60" s="371">
        <f>VLOOKUP(A60,[1]KLADD!A:B,2,FALSE)</f>
        <v>632.23429999999996</v>
      </c>
      <c r="D60" s="372">
        <f t="shared" si="2"/>
        <v>2.1715526601520396E-3</v>
      </c>
      <c r="E60" s="372">
        <f t="shared" si="2"/>
        <v>5.7492584552644157E-3</v>
      </c>
      <c r="F60" s="23"/>
      <c r="G60" s="23"/>
      <c r="H60" s="23"/>
      <c r="I60" s="23"/>
      <c r="J60" s="23"/>
    </row>
    <row r="61" spans="1:10" x14ac:dyDescent="0.3">
      <c r="A61" s="370">
        <v>42177</v>
      </c>
      <c r="B61" s="371">
        <v>94.2</v>
      </c>
      <c r="C61" s="371">
        <f>VLOOKUP(A61,[1]KLADD!A:B,2,FALSE)</f>
        <v>639.80579999999998</v>
      </c>
      <c r="D61" s="372">
        <f t="shared" si="2"/>
        <v>2.0585048754062901E-2</v>
      </c>
      <c r="E61" s="372">
        <f t="shared" si="2"/>
        <v>1.197578176318497E-2</v>
      </c>
      <c r="F61" s="23"/>
      <c r="G61" s="23"/>
      <c r="H61" s="23"/>
      <c r="I61" s="23"/>
      <c r="J61" s="23"/>
    </row>
    <row r="62" spans="1:10" x14ac:dyDescent="0.3">
      <c r="A62" s="370">
        <v>42178</v>
      </c>
      <c r="B62" s="371">
        <v>95.3</v>
      </c>
      <c r="C62" s="371">
        <f>VLOOKUP(A62,[1]KLADD!A:B,2,FALSE)</f>
        <v>643.82150000000001</v>
      </c>
      <c r="D62" s="372">
        <f t="shared" si="2"/>
        <v>1.1677282377919261E-2</v>
      </c>
      <c r="E62" s="372">
        <f t="shared" si="2"/>
        <v>6.2764357559747632E-3</v>
      </c>
      <c r="F62" s="23"/>
      <c r="G62" s="23"/>
      <c r="H62" s="23"/>
      <c r="I62" s="23"/>
      <c r="J62" s="23"/>
    </row>
    <row r="63" spans="1:10" x14ac:dyDescent="0.3">
      <c r="A63" s="370">
        <v>42179</v>
      </c>
      <c r="B63" s="371">
        <v>94.65</v>
      </c>
      <c r="C63" s="371">
        <f>VLOOKUP(A63,[1]KLADD!A:B,2,FALSE)</f>
        <v>646.59379999999999</v>
      </c>
      <c r="D63" s="372">
        <f t="shared" si="2"/>
        <v>-6.820566631689313E-3</v>
      </c>
      <c r="E63" s="372">
        <f t="shared" si="2"/>
        <v>4.3060071774551996E-3</v>
      </c>
      <c r="F63" s="23"/>
      <c r="G63" s="23"/>
      <c r="H63" s="23"/>
      <c r="I63" s="23"/>
      <c r="J63" s="23"/>
    </row>
    <row r="64" spans="1:10" x14ac:dyDescent="0.3">
      <c r="A64" s="370">
        <v>42180</v>
      </c>
      <c r="B64" s="371">
        <v>94</v>
      </c>
      <c r="C64" s="371">
        <f>VLOOKUP(A64,[1]KLADD!A:B,2,FALSE)</f>
        <v>643.55200000000002</v>
      </c>
      <c r="D64" s="372">
        <f t="shared" si="2"/>
        <v>-6.8674062334918712E-3</v>
      </c>
      <c r="E64" s="372">
        <f t="shared" si="2"/>
        <v>-4.7043445204701419E-3</v>
      </c>
      <c r="F64" s="23"/>
      <c r="G64" s="23"/>
      <c r="H64" s="23"/>
      <c r="I64" s="23"/>
      <c r="J64" s="23"/>
    </row>
    <row r="65" spans="1:10" x14ac:dyDescent="0.3">
      <c r="A65" s="370">
        <v>42181</v>
      </c>
      <c r="B65" s="371">
        <v>93</v>
      </c>
      <c r="C65" s="371">
        <f>VLOOKUP(A65,[1]KLADD!A:B,2,FALSE)</f>
        <v>642.59799999999996</v>
      </c>
      <c r="D65" s="372">
        <f t="shared" si="2"/>
        <v>-1.0638297872340425E-2</v>
      </c>
      <c r="E65" s="372">
        <f t="shared" si="2"/>
        <v>-1.4823976928050328E-3</v>
      </c>
      <c r="F65" s="23"/>
      <c r="G65" s="23"/>
      <c r="H65" s="23"/>
      <c r="I65" s="23"/>
      <c r="J65" s="23"/>
    </row>
    <row r="66" spans="1:10" x14ac:dyDescent="0.3">
      <c r="A66" s="370">
        <v>42184</v>
      </c>
      <c r="B66" s="371">
        <v>91.25</v>
      </c>
      <c r="C66" s="371">
        <f>VLOOKUP(A66,[1]KLADD!A:B,2,FALSE)</f>
        <v>631.38660000000004</v>
      </c>
      <c r="D66" s="372">
        <f t="shared" si="2"/>
        <v>-1.8817204301075269E-2</v>
      </c>
      <c r="E66" s="372">
        <f t="shared" si="2"/>
        <v>-1.7446988630527814E-2</v>
      </c>
      <c r="F66" s="23"/>
      <c r="G66" s="23"/>
      <c r="H66" s="23"/>
      <c r="I66" s="23"/>
      <c r="J66" s="23"/>
    </row>
    <row r="67" spans="1:10" x14ac:dyDescent="0.3">
      <c r="A67" s="370">
        <v>42185</v>
      </c>
      <c r="B67" s="371">
        <v>89.9</v>
      </c>
      <c r="C67" s="371">
        <f>VLOOKUP(A67,[1]KLADD!A:B,2,FALSE)</f>
        <v>629.10640000000001</v>
      </c>
      <c r="D67" s="372">
        <f t="shared" si="2"/>
        <v>-1.4794520547945143E-2</v>
      </c>
      <c r="E67" s="372">
        <f t="shared" si="2"/>
        <v>-3.6114165235689765E-3</v>
      </c>
      <c r="F67" s="23"/>
      <c r="G67" s="23"/>
      <c r="H67" s="23"/>
      <c r="I67" s="23"/>
      <c r="J67" s="23"/>
    </row>
    <row r="68" spans="1:10" x14ac:dyDescent="0.3">
      <c r="A68" s="370">
        <v>42186</v>
      </c>
      <c r="B68" s="371">
        <v>90.55</v>
      </c>
      <c r="C68" s="371">
        <f>VLOOKUP(A68,[1]KLADD!A:B,2,FALSE)</f>
        <v>629.81619999999998</v>
      </c>
      <c r="D68" s="372">
        <f t="shared" ref="D68:E131" si="6">(B68-B67)/B67</f>
        <v>7.2302558398219295E-3</v>
      </c>
      <c r="E68" s="372">
        <f t="shared" si="6"/>
        <v>1.1282670149277974E-3</v>
      </c>
      <c r="F68" s="23"/>
      <c r="G68" s="23"/>
      <c r="H68" s="23"/>
      <c r="I68" s="23"/>
      <c r="J68" s="23"/>
    </row>
    <row r="69" spans="1:10" x14ac:dyDescent="0.3">
      <c r="A69" s="370">
        <v>42187</v>
      </c>
      <c r="B69" s="371">
        <v>90.85</v>
      </c>
      <c r="C69" s="371">
        <f>VLOOKUP(A69,[1]KLADD!A:B,2,FALSE)</f>
        <v>632.51710000000003</v>
      </c>
      <c r="D69" s="372">
        <f t="shared" si="6"/>
        <v>3.3130866924350874E-3</v>
      </c>
      <c r="E69" s="372">
        <f t="shared" si="6"/>
        <v>4.288393979068889E-3</v>
      </c>
      <c r="F69" s="23"/>
      <c r="G69" s="23"/>
      <c r="H69" s="23"/>
      <c r="I69" s="23"/>
      <c r="J69" s="23"/>
    </row>
    <row r="70" spans="1:10" x14ac:dyDescent="0.3">
      <c r="A70" s="370">
        <v>42188</v>
      </c>
      <c r="B70" s="371">
        <v>89.95</v>
      </c>
      <c r="C70" s="371">
        <f>VLOOKUP(A70,[1]KLADD!A:B,2,FALSE)</f>
        <v>627.80349999999999</v>
      </c>
      <c r="D70" s="372">
        <f t="shared" si="6"/>
        <v>-9.9064391854704632E-3</v>
      </c>
      <c r="E70" s="372">
        <f t="shared" si="6"/>
        <v>-7.4521305431901243E-3</v>
      </c>
      <c r="F70" s="23"/>
      <c r="G70" s="23"/>
      <c r="H70" s="23"/>
      <c r="I70" s="23"/>
      <c r="J70" s="23"/>
    </row>
    <row r="71" spans="1:10" x14ac:dyDescent="0.3">
      <c r="A71" s="370">
        <v>42191</v>
      </c>
      <c r="B71" s="371">
        <v>90.65</v>
      </c>
      <c r="C71" s="371">
        <f>VLOOKUP(A71,[1]KLADD!A:B,2,FALSE)</f>
        <v>620.32849999999996</v>
      </c>
      <c r="D71" s="372">
        <f t="shared" si="6"/>
        <v>7.7821011673152064E-3</v>
      </c>
      <c r="E71" s="372">
        <f t="shared" si="6"/>
        <v>-1.1906591791858476E-2</v>
      </c>
      <c r="F71" s="23"/>
      <c r="G71" s="23"/>
      <c r="H71" s="23"/>
      <c r="I71" s="23"/>
      <c r="J71" s="23"/>
    </row>
    <row r="72" spans="1:10" x14ac:dyDescent="0.3">
      <c r="A72" s="370">
        <v>42192</v>
      </c>
      <c r="B72" s="371">
        <v>91.1</v>
      </c>
      <c r="C72" s="371">
        <f>VLOOKUP(A72,[1]KLADD!A:B,2,FALSE)</f>
        <v>615.76310000000001</v>
      </c>
      <c r="D72" s="372">
        <f t="shared" si="6"/>
        <v>4.9641478212905524E-3</v>
      </c>
      <c r="E72" s="372">
        <f t="shared" si="6"/>
        <v>-7.3596489601879559E-3</v>
      </c>
      <c r="F72" s="23"/>
      <c r="G72" s="23"/>
      <c r="H72" s="23"/>
      <c r="I72" s="23"/>
      <c r="J72" s="23"/>
    </row>
    <row r="73" spans="1:10" x14ac:dyDescent="0.3">
      <c r="A73" s="370">
        <v>42193</v>
      </c>
      <c r="B73" s="371">
        <v>92.9</v>
      </c>
      <c r="C73" s="371">
        <f>VLOOKUP(A73,[1]KLADD!A:B,2,FALSE)</f>
        <v>618.09569999999997</v>
      </c>
      <c r="D73" s="372">
        <f t="shared" si="6"/>
        <v>1.975850713501659E-2</v>
      </c>
      <c r="E73" s="372">
        <f t="shared" si="6"/>
        <v>3.7881451486780496E-3</v>
      </c>
      <c r="F73" s="23"/>
      <c r="G73" s="23"/>
      <c r="H73" s="23"/>
      <c r="I73" s="23"/>
      <c r="J73" s="23"/>
    </row>
    <row r="74" spans="1:10" x14ac:dyDescent="0.3">
      <c r="A74" s="370">
        <v>42194</v>
      </c>
      <c r="B74" s="371">
        <v>95</v>
      </c>
      <c r="C74" s="371">
        <f>VLOOKUP(A74,[1]KLADD!A:B,2,FALSE)</f>
        <v>626.57839999999999</v>
      </c>
      <c r="D74" s="372">
        <f t="shared" si="6"/>
        <v>2.2604951560818022E-2</v>
      </c>
      <c r="E74" s="372">
        <f t="shared" si="6"/>
        <v>1.3723926569947054E-2</v>
      </c>
      <c r="F74" s="23"/>
      <c r="G74" s="23"/>
      <c r="H74" s="23"/>
      <c r="I74" s="23"/>
      <c r="J74" s="23"/>
    </row>
    <row r="75" spans="1:10" x14ac:dyDescent="0.3">
      <c r="A75" s="370">
        <v>42195</v>
      </c>
      <c r="B75" s="371">
        <v>94.8</v>
      </c>
      <c r="C75" s="371">
        <f>VLOOKUP(A75,[1]KLADD!A:B,2,FALSE)</f>
        <v>634.87379999999996</v>
      </c>
      <c r="D75" s="372">
        <f t="shared" si="6"/>
        <v>-2.1052631578947667E-3</v>
      </c>
      <c r="E75" s="372">
        <f t="shared" si="6"/>
        <v>1.3239205181665969E-2</v>
      </c>
      <c r="F75" s="23"/>
      <c r="G75" s="23"/>
      <c r="H75" s="23"/>
      <c r="I75" s="23"/>
      <c r="J75" s="23"/>
    </row>
    <row r="76" spans="1:10" x14ac:dyDescent="0.3">
      <c r="A76" s="370">
        <v>42198</v>
      </c>
      <c r="B76" s="371">
        <v>95.6</v>
      </c>
      <c r="C76" s="371">
        <f>VLOOKUP(A76,[1]KLADD!A:B,2,FALSE)</f>
        <v>639.19949999999994</v>
      </c>
      <c r="D76" s="372">
        <f t="shared" si="6"/>
        <v>8.4388185654008137E-3</v>
      </c>
      <c r="E76" s="372">
        <f t="shared" si="6"/>
        <v>6.8134800963592819E-3</v>
      </c>
      <c r="F76" s="23"/>
      <c r="G76" s="23"/>
      <c r="H76" s="23"/>
      <c r="I76" s="23"/>
      <c r="J76" s="23"/>
    </row>
    <row r="77" spans="1:10" x14ac:dyDescent="0.3">
      <c r="A77" s="370">
        <v>42199</v>
      </c>
      <c r="B77" s="371">
        <v>95.25</v>
      </c>
      <c r="C77" s="371">
        <f>VLOOKUP(A77,[1]KLADD!A:B,2,FALSE)</f>
        <v>644.04390000000001</v>
      </c>
      <c r="D77" s="372">
        <f t="shared" si="6"/>
        <v>-3.6610878661087272E-3</v>
      </c>
      <c r="E77" s="372">
        <f t="shared" si="6"/>
        <v>7.578854489091535E-3</v>
      </c>
      <c r="F77" s="23"/>
      <c r="G77" s="23"/>
      <c r="H77" s="23"/>
      <c r="I77" s="23"/>
      <c r="J77" s="23"/>
    </row>
    <row r="78" spans="1:10" x14ac:dyDescent="0.3">
      <c r="A78" s="370">
        <v>42200</v>
      </c>
      <c r="B78" s="371">
        <v>96.05</v>
      </c>
      <c r="C78" s="371">
        <f>VLOOKUP(A78,[1]KLADD!A:B,2,FALSE)</f>
        <v>646.42370000000005</v>
      </c>
      <c r="D78" s="372">
        <f t="shared" si="6"/>
        <v>8.3989501312335662E-3</v>
      </c>
      <c r="E78" s="372">
        <f t="shared" si="6"/>
        <v>3.6950897291318893E-3</v>
      </c>
      <c r="F78" s="23"/>
      <c r="G78" s="23"/>
      <c r="H78" s="23"/>
      <c r="I78" s="23"/>
      <c r="J78" s="23"/>
    </row>
    <row r="79" spans="1:10" x14ac:dyDescent="0.3">
      <c r="A79" s="370">
        <v>42201</v>
      </c>
      <c r="B79" s="371">
        <v>99.55</v>
      </c>
      <c r="C79" s="371">
        <f>VLOOKUP(A79,[1]KLADD!A:B,2,FALSE)</f>
        <v>649.66420000000005</v>
      </c>
      <c r="D79" s="372">
        <f t="shared" si="6"/>
        <v>3.6439354502863092E-2</v>
      </c>
      <c r="E79" s="372">
        <f t="shared" si="6"/>
        <v>5.0129659540638699E-3</v>
      </c>
      <c r="F79" s="23"/>
      <c r="G79" s="23"/>
      <c r="H79" s="23"/>
      <c r="I79" s="23"/>
      <c r="J79" s="23"/>
    </row>
    <row r="80" spans="1:10" x14ac:dyDescent="0.3">
      <c r="A80" s="370">
        <v>42202</v>
      </c>
      <c r="B80" s="371">
        <v>100.1</v>
      </c>
      <c r="C80" s="371">
        <f>VLOOKUP(A80,[1]KLADD!A:B,2,FALSE)</f>
        <v>649.04750000000001</v>
      </c>
      <c r="D80" s="372">
        <f t="shared" si="6"/>
        <v>5.5248618784530107E-3</v>
      </c>
      <c r="E80" s="372">
        <f t="shared" si="6"/>
        <v>-9.4925963289963812E-4</v>
      </c>
      <c r="F80" s="23"/>
      <c r="G80" s="23"/>
      <c r="H80" s="23"/>
      <c r="I80" s="23"/>
      <c r="J80" s="23"/>
    </row>
    <row r="81" spans="1:10" x14ac:dyDescent="0.3">
      <c r="A81" s="370">
        <v>42205</v>
      </c>
      <c r="B81" s="371">
        <v>100.1</v>
      </c>
      <c r="C81" s="371">
        <f>VLOOKUP(A81,[1]KLADD!A:B,2,FALSE)</f>
        <v>648.55539999999996</v>
      </c>
      <c r="D81" s="372">
        <f t="shared" si="6"/>
        <v>0</v>
      </c>
      <c r="E81" s="372">
        <f t="shared" si="6"/>
        <v>-7.5818796004922654E-4</v>
      </c>
      <c r="F81" s="23"/>
      <c r="G81" s="23"/>
      <c r="H81" s="23"/>
      <c r="I81" s="23"/>
      <c r="J81" s="23"/>
    </row>
    <row r="82" spans="1:10" x14ac:dyDescent="0.3">
      <c r="A82" s="370">
        <v>42206</v>
      </c>
      <c r="B82" s="371">
        <v>100</v>
      </c>
      <c r="C82" s="371">
        <f>VLOOKUP(A82,[1]KLADD!A:B,2,FALSE)</f>
        <v>650.91409999999996</v>
      </c>
      <c r="D82" s="372">
        <f t="shared" si="6"/>
        <v>-9.9900099900094219E-4</v>
      </c>
      <c r="E82" s="372">
        <f t="shared" si="6"/>
        <v>3.6368519944479671E-3</v>
      </c>
      <c r="F82" s="23"/>
      <c r="G82" s="23"/>
      <c r="H82" s="23"/>
      <c r="I82" s="23"/>
      <c r="J82" s="23"/>
    </row>
    <row r="83" spans="1:10" x14ac:dyDescent="0.3">
      <c r="A83" s="370">
        <v>42207</v>
      </c>
      <c r="B83" s="371">
        <v>99.9</v>
      </c>
      <c r="C83" s="371">
        <f>VLOOKUP(A83,[1]KLADD!A:B,2,FALSE)</f>
        <v>644.56600000000003</v>
      </c>
      <c r="D83" s="372">
        <f t="shared" si="6"/>
        <v>-9.9999999999994321E-4</v>
      </c>
      <c r="E83" s="372">
        <f t="shared" si="6"/>
        <v>-9.7525925463896566E-3</v>
      </c>
      <c r="F83" s="23"/>
      <c r="G83" s="23"/>
      <c r="H83" s="23"/>
      <c r="I83" s="23"/>
      <c r="J83" s="23"/>
    </row>
    <row r="84" spans="1:10" x14ac:dyDescent="0.3">
      <c r="A84" s="370">
        <v>42208</v>
      </c>
      <c r="B84" s="371">
        <v>100.2</v>
      </c>
      <c r="C84" s="371">
        <f>VLOOKUP(A84,[1]KLADD!A:B,2,FALSE)</f>
        <v>645.5915</v>
      </c>
      <c r="D84" s="372">
        <f t="shared" si="6"/>
        <v>3.0030030030029744E-3</v>
      </c>
      <c r="E84" s="372">
        <f t="shared" si="6"/>
        <v>1.5909930092495809E-3</v>
      </c>
      <c r="F84" s="23"/>
      <c r="G84" s="23"/>
      <c r="H84" s="23"/>
      <c r="I84" s="23"/>
      <c r="J84" s="23"/>
    </row>
    <row r="85" spans="1:10" x14ac:dyDescent="0.3">
      <c r="A85" s="370">
        <v>42209</v>
      </c>
      <c r="B85" s="371">
        <v>100.3</v>
      </c>
      <c r="C85" s="371">
        <f>VLOOKUP(A85,[1]KLADD!A:B,2,FALSE)</f>
        <v>641.80930000000001</v>
      </c>
      <c r="D85" s="372">
        <f t="shared" si="6"/>
        <v>9.9800399201591138E-4</v>
      </c>
      <c r="E85" s="372">
        <f t="shared" si="6"/>
        <v>-5.8585034034679649E-3</v>
      </c>
      <c r="F85" s="23"/>
      <c r="G85" s="23"/>
      <c r="H85" s="23"/>
      <c r="I85" s="23"/>
      <c r="J85" s="23"/>
    </row>
    <row r="86" spans="1:10" x14ac:dyDescent="0.3">
      <c r="A86" s="370">
        <v>42212</v>
      </c>
      <c r="B86" s="371">
        <v>98.2</v>
      </c>
      <c r="C86" s="371">
        <f>VLOOKUP(A86,[1]KLADD!A:B,2,FALSE)</f>
        <v>626.65560000000005</v>
      </c>
      <c r="D86" s="372">
        <f t="shared" si="6"/>
        <v>-2.0937188434695855E-2</v>
      </c>
      <c r="E86" s="372">
        <f t="shared" si="6"/>
        <v>-2.3610907476722381E-2</v>
      </c>
      <c r="F86" s="23"/>
      <c r="G86" s="23"/>
      <c r="H86" s="23"/>
      <c r="I86" s="23"/>
      <c r="J86" s="23"/>
    </row>
    <row r="87" spans="1:10" x14ac:dyDescent="0.3">
      <c r="A87" s="370">
        <v>42213</v>
      </c>
      <c r="B87" s="371">
        <v>99.2</v>
      </c>
      <c r="C87" s="371">
        <f>VLOOKUP(A87,[1]KLADD!A:B,2,FALSE)</f>
        <v>628.52359999999999</v>
      </c>
      <c r="D87" s="372">
        <f t="shared" si="6"/>
        <v>1.0183299389002037E-2</v>
      </c>
      <c r="E87" s="372">
        <f t="shared" si="6"/>
        <v>2.9809037053206548E-3</v>
      </c>
      <c r="F87" s="23"/>
      <c r="G87" s="23"/>
      <c r="H87" s="23"/>
      <c r="I87" s="23"/>
      <c r="J87" s="23"/>
    </row>
    <row r="88" spans="1:10" x14ac:dyDescent="0.3">
      <c r="A88" s="370">
        <v>42214</v>
      </c>
      <c r="B88" s="371">
        <v>101</v>
      </c>
      <c r="C88" s="371">
        <f>VLOOKUP(A88,[1]KLADD!A:B,2,FALSE)</f>
        <v>638.42240000000004</v>
      </c>
      <c r="D88" s="372">
        <f t="shared" si="6"/>
        <v>1.8145161290322551E-2</v>
      </c>
      <c r="E88" s="372">
        <f t="shared" si="6"/>
        <v>1.5749289286830361E-2</v>
      </c>
      <c r="F88" s="23"/>
      <c r="G88" s="23"/>
      <c r="H88" s="23"/>
      <c r="I88" s="23"/>
      <c r="J88" s="23"/>
    </row>
    <row r="89" spans="1:10" x14ac:dyDescent="0.3">
      <c r="A89" s="370">
        <v>42215</v>
      </c>
      <c r="B89" s="371">
        <v>100.4</v>
      </c>
      <c r="C89" s="371">
        <f>VLOOKUP(A89,[1]KLADD!A:B,2,FALSE)</f>
        <v>641.77800000000002</v>
      </c>
      <c r="D89" s="372">
        <f t="shared" si="6"/>
        <v>-5.9405940594058843E-3</v>
      </c>
      <c r="E89" s="372">
        <f t="shared" si="6"/>
        <v>5.256081240257204E-3</v>
      </c>
      <c r="F89" s="23"/>
      <c r="G89" s="23"/>
      <c r="H89" s="23"/>
      <c r="I89" s="23"/>
      <c r="J89" s="23"/>
    </row>
    <row r="90" spans="1:10" x14ac:dyDescent="0.3">
      <c r="A90" s="370">
        <v>42216</v>
      </c>
      <c r="B90" s="371">
        <v>100.9</v>
      </c>
      <c r="C90" s="371">
        <f>VLOOKUP(A90,[1]KLADD!A:B,2,FALSE)</f>
        <v>638.93259999999998</v>
      </c>
      <c r="D90" s="372">
        <f t="shared" si="6"/>
        <v>4.9800796812749003E-3</v>
      </c>
      <c r="E90" s="372">
        <f t="shared" si="6"/>
        <v>-4.4336203484694713E-3</v>
      </c>
      <c r="F90" s="23"/>
      <c r="G90" s="23"/>
      <c r="H90" s="23"/>
      <c r="I90" s="23"/>
      <c r="J90" s="23"/>
    </row>
    <row r="91" spans="1:10" x14ac:dyDescent="0.3">
      <c r="A91" s="370">
        <v>42219</v>
      </c>
      <c r="B91" s="371">
        <v>104.1</v>
      </c>
      <c r="C91" s="371">
        <f>VLOOKUP(A91,[1]KLADD!A:B,2,FALSE)</f>
        <v>639.73410000000001</v>
      </c>
      <c r="D91" s="372">
        <f t="shared" si="6"/>
        <v>3.1714568880079175E-2</v>
      </c>
      <c r="E91" s="372">
        <f t="shared" si="6"/>
        <v>1.2544359138976988E-3</v>
      </c>
      <c r="F91" s="23"/>
      <c r="G91" s="23"/>
      <c r="H91" s="23"/>
      <c r="I91" s="23"/>
      <c r="J91" s="23"/>
    </row>
    <row r="92" spans="1:10" x14ac:dyDescent="0.3">
      <c r="A92" s="370">
        <v>42220</v>
      </c>
      <c r="B92" s="371">
        <v>104.1</v>
      </c>
      <c r="C92" s="371">
        <f>VLOOKUP(A92,[1]KLADD!A:B,2,FALSE)</f>
        <v>638.68169999999998</v>
      </c>
      <c r="D92" s="372">
        <f t="shared" si="6"/>
        <v>0</v>
      </c>
      <c r="E92" s="372">
        <f t="shared" si="6"/>
        <v>-1.6450584703864217E-3</v>
      </c>
      <c r="F92" s="23"/>
      <c r="G92" s="23"/>
      <c r="H92" s="23"/>
      <c r="I92" s="23"/>
      <c r="J92" s="23"/>
    </row>
    <row r="93" spans="1:10" x14ac:dyDescent="0.3">
      <c r="A93" s="370">
        <v>42221</v>
      </c>
      <c r="B93" s="371">
        <v>104.8</v>
      </c>
      <c r="C93" s="371">
        <f>VLOOKUP(A93,[1]KLADD!A:B,2,FALSE)</f>
        <v>644.06060000000002</v>
      </c>
      <c r="D93" s="372">
        <f t="shared" si="6"/>
        <v>6.7243035542747633E-3</v>
      </c>
      <c r="E93" s="372">
        <f t="shared" si="6"/>
        <v>8.4218790048314271E-3</v>
      </c>
      <c r="F93" s="23"/>
      <c r="G93" s="23"/>
      <c r="H93" s="23"/>
      <c r="I93" s="23"/>
      <c r="J93" s="23"/>
    </row>
    <row r="94" spans="1:10" x14ac:dyDescent="0.3">
      <c r="A94" s="370">
        <v>42222</v>
      </c>
      <c r="B94" s="371">
        <v>103.5</v>
      </c>
      <c r="C94" s="371">
        <f>VLOOKUP(A94,[1]KLADD!A:B,2,FALSE)</f>
        <v>635.47709999999995</v>
      </c>
      <c r="D94" s="372">
        <f t="shared" si="6"/>
        <v>-1.240458015267173E-2</v>
      </c>
      <c r="E94" s="372">
        <f t="shared" si="6"/>
        <v>-1.3327162071395256E-2</v>
      </c>
      <c r="F94" s="23"/>
      <c r="G94" s="23"/>
      <c r="H94" s="23"/>
      <c r="I94" s="23"/>
      <c r="J94" s="23"/>
    </row>
    <row r="95" spans="1:10" x14ac:dyDescent="0.3">
      <c r="A95" s="370">
        <v>42223</v>
      </c>
      <c r="B95" s="371">
        <v>102.8</v>
      </c>
      <c r="C95" s="371">
        <f>VLOOKUP(A95,[1]KLADD!A:B,2,FALSE)</f>
        <v>636.20370000000003</v>
      </c>
      <c r="D95" s="372">
        <f t="shared" si="6"/>
        <v>-6.7632850241546166E-3</v>
      </c>
      <c r="E95" s="372">
        <f t="shared" si="6"/>
        <v>1.1433928933081553E-3</v>
      </c>
      <c r="F95" s="23"/>
      <c r="G95" s="23"/>
      <c r="H95" s="23"/>
      <c r="I95" s="23"/>
      <c r="J95" s="23"/>
    </row>
    <row r="96" spans="1:10" x14ac:dyDescent="0.3">
      <c r="A96" s="370">
        <v>42226</v>
      </c>
      <c r="B96" s="371">
        <v>104.5</v>
      </c>
      <c r="C96" s="371">
        <f>VLOOKUP(A96,[1]KLADD!A:B,2,FALSE)</f>
        <v>635.15520000000004</v>
      </c>
      <c r="D96" s="372">
        <f t="shared" si="6"/>
        <v>1.6536964980544775E-2</v>
      </c>
      <c r="E96" s="372">
        <f t="shared" si="6"/>
        <v>-1.6480570609696077E-3</v>
      </c>
      <c r="F96" s="23"/>
      <c r="G96" s="23"/>
      <c r="H96" s="23"/>
      <c r="I96" s="23"/>
      <c r="J96" s="23"/>
    </row>
    <row r="97" spans="1:10" x14ac:dyDescent="0.3">
      <c r="A97" s="370">
        <v>42227</v>
      </c>
      <c r="B97" s="371">
        <v>104</v>
      </c>
      <c r="C97" s="371">
        <f>VLOOKUP(A97,[1]KLADD!A:B,2,FALSE)</f>
        <v>624.84059999999999</v>
      </c>
      <c r="D97" s="372">
        <f t="shared" si="6"/>
        <v>-4.7846889952153108E-3</v>
      </c>
      <c r="E97" s="372">
        <f t="shared" si="6"/>
        <v>-1.623949548078964E-2</v>
      </c>
      <c r="F97" s="23"/>
      <c r="G97" s="23"/>
      <c r="H97" s="23"/>
      <c r="I97" s="23"/>
      <c r="J97" s="23"/>
    </row>
    <row r="98" spans="1:10" x14ac:dyDescent="0.3">
      <c r="A98" s="370">
        <v>42228</v>
      </c>
      <c r="B98" s="371">
        <v>103.7</v>
      </c>
      <c r="C98" s="371">
        <f>VLOOKUP(A98,[1]KLADD!A:B,2,FALSE)</f>
        <v>617.59159999999997</v>
      </c>
      <c r="D98" s="372">
        <f t="shared" si="6"/>
        <v>-2.8846153846153575E-3</v>
      </c>
      <c r="E98" s="372">
        <f t="shared" si="6"/>
        <v>-1.160135881055108E-2</v>
      </c>
      <c r="F98" s="23"/>
      <c r="G98" s="23"/>
      <c r="H98" s="23"/>
      <c r="I98" s="23"/>
      <c r="J98" s="23"/>
    </row>
    <row r="99" spans="1:10" x14ac:dyDescent="0.3">
      <c r="A99" s="370">
        <v>42229</v>
      </c>
      <c r="B99" s="371">
        <v>103.3</v>
      </c>
      <c r="C99" s="371">
        <f>VLOOKUP(A99,[1]KLADD!A:B,2,FALSE)</f>
        <v>620.98299999999995</v>
      </c>
      <c r="D99" s="372">
        <f t="shared" si="6"/>
        <v>-3.8572806171649535E-3</v>
      </c>
      <c r="E99" s="372">
        <f t="shared" si="6"/>
        <v>5.4913311644782343E-3</v>
      </c>
      <c r="F99" s="23"/>
      <c r="G99" s="23"/>
      <c r="H99" s="23"/>
      <c r="I99" s="23"/>
      <c r="J99" s="23"/>
    </row>
    <row r="100" spans="1:10" x14ac:dyDescent="0.3">
      <c r="A100" s="370">
        <v>42230</v>
      </c>
      <c r="B100" s="371">
        <v>103.4</v>
      </c>
      <c r="C100" s="371">
        <f>VLOOKUP(A100,[1]KLADD!A:B,2,FALSE)</f>
        <v>612.66330000000005</v>
      </c>
      <c r="D100" s="372">
        <f t="shared" si="6"/>
        <v>9.6805421103590055E-4</v>
      </c>
      <c r="E100" s="372">
        <f t="shared" si="6"/>
        <v>-1.3397629242668315E-2</v>
      </c>
      <c r="F100" s="23"/>
      <c r="G100" s="23"/>
      <c r="H100" s="23"/>
      <c r="I100" s="23"/>
      <c r="J100" s="23"/>
    </row>
    <row r="101" spans="1:10" x14ac:dyDescent="0.3">
      <c r="A101" s="370">
        <v>42233</v>
      </c>
      <c r="B101" s="371">
        <v>102</v>
      </c>
      <c r="C101" s="371">
        <f>VLOOKUP(A101,[1]KLADD!A:B,2,FALSE)</f>
        <v>612.60159999999996</v>
      </c>
      <c r="D101" s="372">
        <f t="shared" si="6"/>
        <v>-1.3539651837524232E-2</v>
      </c>
      <c r="E101" s="372">
        <f t="shared" si="6"/>
        <v>-1.0070784393334336E-4</v>
      </c>
      <c r="F101" s="23"/>
      <c r="G101" s="23"/>
      <c r="H101" s="23"/>
      <c r="I101" s="23"/>
      <c r="J101" s="23"/>
    </row>
    <row r="102" spans="1:10" x14ac:dyDescent="0.3">
      <c r="A102" s="370">
        <v>42234</v>
      </c>
      <c r="B102" s="371">
        <v>103.5</v>
      </c>
      <c r="C102" s="371">
        <f>VLOOKUP(A102,[1]KLADD!A:B,2,FALSE)</f>
        <v>612.69489999999996</v>
      </c>
      <c r="D102" s="372">
        <f t="shared" si="6"/>
        <v>1.4705882352941176E-2</v>
      </c>
      <c r="E102" s="372">
        <f t="shared" si="6"/>
        <v>1.5230126725101481E-4</v>
      </c>
      <c r="F102" s="23"/>
      <c r="G102" s="23"/>
      <c r="H102" s="23"/>
      <c r="I102" s="23"/>
      <c r="J102" s="23"/>
    </row>
    <row r="103" spans="1:10" x14ac:dyDescent="0.3">
      <c r="A103" s="370">
        <v>42235</v>
      </c>
      <c r="B103" s="371">
        <v>103.2</v>
      </c>
      <c r="C103" s="371">
        <f>VLOOKUP(A103,[1]KLADD!A:B,2,FALSE)</f>
        <v>606.43020000000001</v>
      </c>
      <c r="D103" s="372">
        <f t="shared" si="6"/>
        <v>-2.8985507246376539E-3</v>
      </c>
      <c r="E103" s="372">
        <f t="shared" si="6"/>
        <v>-1.0224828050633274E-2</v>
      </c>
      <c r="F103" s="23"/>
      <c r="G103" s="23"/>
      <c r="H103" s="23"/>
      <c r="I103" s="23"/>
      <c r="J103" s="23"/>
    </row>
    <row r="104" spans="1:10" x14ac:dyDescent="0.3">
      <c r="A104" s="370">
        <v>42236</v>
      </c>
      <c r="B104" s="371">
        <v>100.7</v>
      </c>
      <c r="C104" s="371">
        <f>VLOOKUP(A104,[1]KLADD!A:B,2,FALSE)</f>
        <v>595.58510000000001</v>
      </c>
      <c r="D104" s="372">
        <f t="shared" si="6"/>
        <v>-2.4224806201550386E-2</v>
      </c>
      <c r="E104" s="372">
        <f t="shared" si="6"/>
        <v>-1.7883509099645766E-2</v>
      </c>
      <c r="F104" s="23"/>
      <c r="G104" s="23"/>
      <c r="H104" s="23"/>
      <c r="I104" s="23"/>
      <c r="J104" s="23"/>
    </row>
    <row r="105" spans="1:10" x14ac:dyDescent="0.3">
      <c r="A105" s="370">
        <v>42237</v>
      </c>
      <c r="B105" s="371">
        <v>96.5</v>
      </c>
      <c r="C105" s="371">
        <f>VLOOKUP(A105,[1]KLADD!A:B,2,FALSE)</f>
        <v>585.63620000000003</v>
      </c>
      <c r="D105" s="372">
        <f t="shared" si="6"/>
        <v>-4.1708043694141037E-2</v>
      </c>
      <c r="E105" s="372">
        <f t="shared" si="6"/>
        <v>-1.6704413861260096E-2</v>
      </c>
      <c r="F105" s="23"/>
      <c r="G105" s="23"/>
      <c r="H105" s="23"/>
      <c r="I105" s="23"/>
      <c r="J105" s="23"/>
    </row>
    <row r="106" spans="1:10" x14ac:dyDescent="0.3">
      <c r="A106" s="370">
        <v>42240</v>
      </c>
      <c r="B106" s="371">
        <v>92.75</v>
      </c>
      <c r="C106" s="371">
        <f>VLOOKUP(A106,[1]KLADD!A:B,2,FALSE)</f>
        <v>555.24530000000004</v>
      </c>
      <c r="D106" s="372">
        <f t="shared" si="6"/>
        <v>-3.8860103626943004E-2</v>
      </c>
      <c r="E106" s="372">
        <f t="shared" si="6"/>
        <v>-5.1893820771325247E-2</v>
      </c>
      <c r="F106" s="23"/>
      <c r="G106" s="23"/>
      <c r="H106" s="23"/>
      <c r="I106" s="23"/>
      <c r="J106" s="23"/>
    </row>
    <row r="107" spans="1:10" x14ac:dyDescent="0.3">
      <c r="A107" s="370">
        <v>42241</v>
      </c>
      <c r="B107" s="371">
        <v>97.7</v>
      </c>
      <c r="C107" s="371">
        <f>VLOOKUP(A107,[1]KLADD!A:B,2,FALSE)</f>
        <v>570.9914</v>
      </c>
      <c r="D107" s="372">
        <f t="shared" si="6"/>
        <v>5.3369272237196799E-2</v>
      </c>
      <c r="E107" s="372">
        <f t="shared" si="6"/>
        <v>2.8358817265089781E-2</v>
      </c>
      <c r="F107" s="23"/>
      <c r="G107" s="23"/>
      <c r="H107" s="23"/>
      <c r="I107" s="23"/>
      <c r="J107" s="23"/>
    </row>
    <row r="108" spans="1:10" x14ac:dyDescent="0.3">
      <c r="A108" s="370">
        <v>42242</v>
      </c>
      <c r="B108" s="371">
        <v>97.6</v>
      </c>
      <c r="C108" s="371">
        <f>VLOOKUP(A108,[1]KLADD!A:B,2,FALSE)</f>
        <v>575.37720000000002</v>
      </c>
      <c r="D108" s="372">
        <f t="shared" si="6"/>
        <v>-1.0235414534289511E-3</v>
      </c>
      <c r="E108" s="372">
        <f t="shared" si="6"/>
        <v>7.6810263692238048E-3</v>
      </c>
      <c r="F108" s="23"/>
      <c r="G108" s="23"/>
      <c r="H108" s="23"/>
      <c r="I108" s="23"/>
      <c r="J108" s="23"/>
    </row>
    <row r="109" spans="1:10" x14ac:dyDescent="0.3">
      <c r="A109" s="370">
        <v>42243</v>
      </c>
      <c r="B109" s="371">
        <v>98.4</v>
      </c>
      <c r="C109" s="371">
        <f>VLOOKUP(A109,[1]KLADD!A:B,2,FALSE)</f>
        <v>586.1671</v>
      </c>
      <c r="D109" s="372">
        <f t="shared" si="6"/>
        <v>8.1967213114755265E-3</v>
      </c>
      <c r="E109" s="372">
        <f t="shared" si="6"/>
        <v>1.8752741679718955E-2</v>
      </c>
      <c r="F109" s="23"/>
      <c r="G109" s="23"/>
      <c r="H109" s="23"/>
      <c r="I109" s="23"/>
      <c r="J109" s="23"/>
    </row>
    <row r="110" spans="1:10" x14ac:dyDescent="0.3">
      <c r="A110" s="370">
        <v>42244</v>
      </c>
      <c r="B110" s="371">
        <v>98.1</v>
      </c>
      <c r="C110" s="371">
        <f>VLOOKUP(A110,[1]KLADD!A:B,2,FALSE)</f>
        <v>593.39940000000001</v>
      </c>
      <c r="D110" s="372">
        <f t="shared" si="6"/>
        <v>-3.0487804878049935E-3</v>
      </c>
      <c r="E110" s="372">
        <f t="shared" si="6"/>
        <v>1.2338290565949555E-2</v>
      </c>
      <c r="F110" s="23"/>
      <c r="G110" s="23"/>
      <c r="H110" s="23"/>
      <c r="I110" s="23"/>
      <c r="J110" s="23"/>
    </row>
    <row r="111" spans="1:10" x14ac:dyDescent="0.3">
      <c r="A111" s="370">
        <v>42247</v>
      </c>
      <c r="B111" s="371">
        <v>99.8</v>
      </c>
      <c r="C111" s="371">
        <f>VLOOKUP(A111,[1]KLADD!A:B,2,FALSE)</f>
        <v>594.10289999999998</v>
      </c>
      <c r="D111" s="372">
        <f t="shared" si="6"/>
        <v>1.7329255861365984E-2</v>
      </c>
      <c r="E111" s="372">
        <f t="shared" si="6"/>
        <v>1.1855421491831011E-3</v>
      </c>
      <c r="F111" s="23"/>
      <c r="G111" s="23"/>
      <c r="H111" s="23"/>
      <c r="I111" s="23"/>
      <c r="J111" s="23"/>
    </row>
    <row r="112" spans="1:10" x14ac:dyDescent="0.3">
      <c r="A112" s="370">
        <v>42248</v>
      </c>
      <c r="B112" s="371">
        <v>96.95</v>
      </c>
      <c r="C112" s="371">
        <f>VLOOKUP(A112,[1]KLADD!A:B,2,FALSE)</f>
        <v>582.59270000000004</v>
      </c>
      <c r="D112" s="372">
        <f t="shared" si="6"/>
        <v>-2.8557114228456859E-2</v>
      </c>
      <c r="E112" s="372">
        <f t="shared" si="6"/>
        <v>-1.937408485971023E-2</v>
      </c>
      <c r="F112" s="23"/>
      <c r="G112" s="23"/>
      <c r="H112" s="23"/>
      <c r="I112" s="23"/>
      <c r="J112" s="23"/>
    </row>
    <row r="113" spans="1:10" x14ac:dyDescent="0.3">
      <c r="A113" s="370">
        <v>42249</v>
      </c>
      <c r="B113" s="371">
        <v>97.65</v>
      </c>
      <c r="C113" s="371">
        <f>VLOOKUP(A113,[1]KLADD!A:B,2,FALSE)</f>
        <v>582.21220000000005</v>
      </c>
      <c r="D113" s="372">
        <f t="shared" si="6"/>
        <v>7.2202166064982238E-3</v>
      </c>
      <c r="E113" s="372">
        <f t="shared" si="6"/>
        <v>-6.5311494634241664E-4</v>
      </c>
      <c r="F113" s="23"/>
      <c r="G113" s="23"/>
      <c r="H113" s="23"/>
      <c r="I113" s="23"/>
      <c r="J113" s="23"/>
    </row>
    <row r="114" spans="1:10" x14ac:dyDescent="0.3">
      <c r="A114" s="370">
        <v>42250</v>
      </c>
      <c r="B114" s="371">
        <v>98.5</v>
      </c>
      <c r="C114" s="371">
        <f>VLOOKUP(A114,[1]KLADD!A:B,2,FALSE)</f>
        <v>597.12819999999999</v>
      </c>
      <c r="D114" s="372">
        <f t="shared" si="6"/>
        <v>8.7045570916538077E-3</v>
      </c>
      <c r="E114" s="372">
        <f t="shared" si="6"/>
        <v>2.5619524977319161E-2</v>
      </c>
      <c r="F114" s="23"/>
      <c r="G114" s="23"/>
      <c r="H114" s="23"/>
      <c r="I114" s="23"/>
      <c r="J114" s="23"/>
    </row>
    <row r="115" spans="1:10" x14ac:dyDescent="0.3">
      <c r="A115" s="370">
        <v>42251</v>
      </c>
      <c r="B115" s="371">
        <v>96.15</v>
      </c>
      <c r="C115" s="371">
        <f>VLOOKUP(A115,[1]KLADD!A:B,2,FALSE)</f>
        <v>582.23400000000004</v>
      </c>
      <c r="D115" s="372">
        <f t="shared" si="6"/>
        <v>-2.3857868020304512E-2</v>
      </c>
      <c r="E115" s="372">
        <f t="shared" si="6"/>
        <v>-2.494305242994713E-2</v>
      </c>
      <c r="F115" s="23"/>
      <c r="G115" s="23"/>
      <c r="H115" s="23"/>
      <c r="I115" s="23"/>
      <c r="J115" s="23"/>
    </row>
    <row r="116" spans="1:10" x14ac:dyDescent="0.3">
      <c r="A116" s="370">
        <v>42254</v>
      </c>
      <c r="B116" s="371">
        <v>96.1</v>
      </c>
      <c r="C116" s="371">
        <f>VLOOKUP(A116,[1]KLADD!A:B,2,FALSE)</f>
        <v>580.16920000000005</v>
      </c>
      <c r="D116" s="372">
        <f t="shared" si="6"/>
        <v>-5.2002080083215151E-4</v>
      </c>
      <c r="E116" s="372">
        <f t="shared" si="6"/>
        <v>-3.5463404747919066E-3</v>
      </c>
      <c r="F116" s="23"/>
      <c r="G116" s="23"/>
      <c r="H116" s="23"/>
      <c r="I116" s="23"/>
      <c r="J116" s="23"/>
    </row>
    <row r="117" spans="1:10" x14ac:dyDescent="0.3">
      <c r="A117" s="370">
        <v>42255</v>
      </c>
      <c r="B117" s="371">
        <v>96.85</v>
      </c>
      <c r="C117" s="371">
        <f>VLOOKUP(A117,[1]KLADD!A:B,2,FALSE)</f>
        <v>590.25509999999997</v>
      </c>
      <c r="D117" s="372">
        <f t="shared" si="6"/>
        <v>7.8043704474505728E-3</v>
      </c>
      <c r="E117" s="372">
        <f t="shared" si="6"/>
        <v>1.7384411306218813E-2</v>
      </c>
      <c r="F117" s="23"/>
      <c r="G117" s="23"/>
      <c r="H117" s="23"/>
      <c r="I117" s="23"/>
      <c r="J117" s="23"/>
    </row>
    <row r="118" spans="1:10" x14ac:dyDescent="0.3">
      <c r="A118" s="370">
        <v>42256</v>
      </c>
      <c r="B118" s="371">
        <v>97</v>
      </c>
      <c r="C118" s="371">
        <f>VLOOKUP(A118,[1]KLADD!A:B,2,FALSE)</f>
        <v>597.21910000000003</v>
      </c>
      <c r="D118" s="372">
        <f t="shared" si="6"/>
        <v>1.5487867836861714E-3</v>
      </c>
      <c r="E118" s="372">
        <f t="shared" si="6"/>
        <v>1.179828857048428E-2</v>
      </c>
      <c r="F118" s="23"/>
      <c r="G118" s="23"/>
      <c r="H118" s="23"/>
      <c r="I118" s="23"/>
      <c r="J118" s="23"/>
    </row>
    <row r="119" spans="1:10" x14ac:dyDescent="0.3">
      <c r="A119" s="370">
        <v>42257</v>
      </c>
      <c r="B119" s="371">
        <v>96.05</v>
      </c>
      <c r="C119" s="371">
        <f>VLOOKUP(A119,[1]KLADD!A:B,2,FALSE)</f>
        <v>585.22519999999997</v>
      </c>
      <c r="D119" s="372">
        <f t="shared" si="6"/>
        <v>-9.7938144329897201E-3</v>
      </c>
      <c r="E119" s="372">
        <f t="shared" si="6"/>
        <v>-2.008291429393342E-2</v>
      </c>
      <c r="F119" s="23"/>
      <c r="G119" s="23"/>
      <c r="H119" s="23"/>
      <c r="I119" s="23"/>
      <c r="J119" s="23"/>
    </row>
    <row r="120" spans="1:10" x14ac:dyDescent="0.3">
      <c r="A120" s="370">
        <v>42258</v>
      </c>
      <c r="B120" s="371">
        <v>98</v>
      </c>
      <c r="C120" s="371">
        <f>VLOOKUP(A120,[1]KLADD!A:B,2,FALSE)</f>
        <v>579.01009999999997</v>
      </c>
      <c r="D120" s="372">
        <f t="shared" si="6"/>
        <v>2.0301926080166611E-2</v>
      </c>
      <c r="E120" s="372">
        <f t="shared" si="6"/>
        <v>-1.0620014312439053E-2</v>
      </c>
      <c r="F120" s="23"/>
      <c r="G120" s="23"/>
      <c r="H120" s="23"/>
      <c r="I120" s="23"/>
      <c r="J120" s="23"/>
    </row>
    <row r="121" spans="1:10" x14ac:dyDescent="0.3">
      <c r="A121" s="370">
        <v>42261</v>
      </c>
      <c r="B121" s="371">
        <v>98.1</v>
      </c>
      <c r="C121" s="371">
        <f>VLOOKUP(A121,[1]KLADD!A:B,2,FALSE)</f>
        <v>574.89369999999997</v>
      </c>
      <c r="D121" s="372">
        <f t="shared" si="6"/>
        <v>1.0204081632652481E-3</v>
      </c>
      <c r="E121" s="372">
        <f t="shared" si="6"/>
        <v>-7.1093751214357037E-3</v>
      </c>
      <c r="F121" s="23"/>
      <c r="G121" s="23"/>
      <c r="H121" s="23"/>
      <c r="I121" s="23"/>
      <c r="J121" s="23"/>
    </row>
    <row r="122" spans="1:10" x14ac:dyDescent="0.3">
      <c r="A122" s="370">
        <v>42262</v>
      </c>
      <c r="B122" s="371">
        <v>98.6</v>
      </c>
      <c r="C122" s="371">
        <f>VLOOKUP(A122,[1]KLADD!A:B,2,FALSE)</f>
        <v>578.66150000000005</v>
      </c>
      <c r="D122" s="372">
        <f t="shared" si="6"/>
        <v>5.0968399592252805E-3</v>
      </c>
      <c r="E122" s="372">
        <f t="shared" si="6"/>
        <v>6.553907270161561E-3</v>
      </c>
      <c r="F122" s="23"/>
      <c r="G122" s="23"/>
      <c r="H122" s="23"/>
      <c r="I122" s="23"/>
      <c r="J122" s="23"/>
    </row>
    <row r="123" spans="1:10" x14ac:dyDescent="0.3">
      <c r="A123" s="370">
        <v>42263</v>
      </c>
      <c r="B123" s="371">
        <v>100.9</v>
      </c>
      <c r="C123" s="371">
        <f>VLOOKUP(A123,[1]KLADD!A:B,2,FALSE)</f>
        <v>587.72580000000005</v>
      </c>
      <c r="D123" s="372">
        <f t="shared" si="6"/>
        <v>2.3326572008113708E-2</v>
      </c>
      <c r="E123" s="372">
        <f t="shared" si="6"/>
        <v>1.5664252762625477E-2</v>
      </c>
      <c r="F123" s="23"/>
      <c r="G123" s="23"/>
      <c r="H123" s="23"/>
      <c r="I123" s="23"/>
      <c r="J123" s="23"/>
    </row>
    <row r="124" spans="1:10" x14ac:dyDescent="0.3">
      <c r="A124" s="370">
        <v>42264</v>
      </c>
      <c r="B124" s="371">
        <v>101.4</v>
      </c>
      <c r="C124" s="371">
        <f>VLOOKUP(A124,[1]KLADD!A:B,2,FALSE)</f>
        <v>592.53819999999996</v>
      </c>
      <c r="D124" s="372">
        <f t="shared" si="6"/>
        <v>4.9554013875123884E-3</v>
      </c>
      <c r="E124" s="372">
        <f t="shared" si="6"/>
        <v>8.1881721033854743E-3</v>
      </c>
      <c r="F124" s="23"/>
      <c r="G124" s="23"/>
      <c r="H124" s="23"/>
      <c r="I124" s="23"/>
      <c r="J124" s="23"/>
    </row>
    <row r="125" spans="1:10" x14ac:dyDescent="0.3">
      <c r="A125" s="370">
        <v>42265</v>
      </c>
      <c r="B125" s="371">
        <v>100.9</v>
      </c>
      <c r="C125" s="371">
        <f>VLOOKUP(A125,[1]KLADD!A:B,2,FALSE)</f>
        <v>584.32569999999998</v>
      </c>
      <c r="D125" s="372">
        <f t="shared" si="6"/>
        <v>-4.9309664694280079E-3</v>
      </c>
      <c r="E125" s="372">
        <f t="shared" si="6"/>
        <v>-1.38598659124424E-2</v>
      </c>
      <c r="F125" s="23"/>
      <c r="G125" s="23"/>
      <c r="H125" s="23"/>
      <c r="I125" s="23"/>
      <c r="J125" s="23"/>
    </row>
    <row r="126" spans="1:10" x14ac:dyDescent="0.3">
      <c r="A126" s="370">
        <v>42268</v>
      </c>
      <c r="B126" s="371">
        <v>101.7</v>
      </c>
      <c r="C126" s="371">
        <f>VLOOKUP(A126,[1]KLADD!A:B,2,FALSE)</f>
        <v>587.12480000000005</v>
      </c>
      <c r="D126" s="372">
        <f t="shared" si="6"/>
        <v>7.9286422200197937E-3</v>
      </c>
      <c r="E126" s="372">
        <f t="shared" si="6"/>
        <v>4.7903078711069302E-3</v>
      </c>
      <c r="F126" s="23"/>
      <c r="G126" s="23"/>
      <c r="H126" s="23"/>
      <c r="I126" s="23"/>
      <c r="J126" s="23"/>
    </row>
    <row r="127" spans="1:10" x14ac:dyDescent="0.3">
      <c r="A127" s="370">
        <v>42269</v>
      </c>
      <c r="B127" s="371">
        <v>100.1</v>
      </c>
      <c r="C127" s="371">
        <f>VLOOKUP(A127,[1]KLADD!A:B,2,FALSE)</f>
        <v>579.29049999999995</v>
      </c>
      <c r="D127" s="372">
        <f t="shared" si="6"/>
        <v>-1.5732546705998118E-2</v>
      </c>
      <c r="E127" s="372">
        <f t="shared" si="6"/>
        <v>-1.3343500393783566E-2</v>
      </c>
      <c r="F127" s="23"/>
      <c r="G127" s="23"/>
      <c r="H127" s="23"/>
      <c r="I127" s="23"/>
      <c r="J127" s="23"/>
    </row>
    <row r="128" spans="1:10" x14ac:dyDescent="0.3">
      <c r="A128" s="370">
        <v>42270</v>
      </c>
      <c r="B128" s="371">
        <v>100.4</v>
      </c>
      <c r="C128" s="371">
        <f>VLOOKUP(A128,[1]KLADD!A:B,2,FALSE)</f>
        <v>575.43389999999999</v>
      </c>
      <c r="D128" s="372">
        <f t="shared" si="6"/>
        <v>2.9970029970031106E-3</v>
      </c>
      <c r="E128" s="372">
        <f t="shared" si="6"/>
        <v>-6.6574542479118128E-3</v>
      </c>
      <c r="F128" s="23"/>
      <c r="G128" s="23"/>
      <c r="H128" s="23"/>
      <c r="I128" s="23"/>
      <c r="J128" s="23"/>
    </row>
    <row r="129" spans="1:10" x14ac:dyDescent="0.3">
      <c r="A129" s="370">
        <v>42271</v>
      </c>
      <c r="B129" s="371">
        <v>102.4</v>
      </c>
      <c r="C129" s="371">
        <f>VLOOKUP(A129,[1]KLADD!A:B,2,FALSE)</f>
        <v>566.66570000000002</v>
      </c>
      <c r="D129" s="372">
        <f t="shared" si="6"/>
        <v>1.9920318725099601E-2</v>
      </c>
      <c r="E129" s="372">
        <f t="shared" si="6"/>
        <v>-1.5237545094232334E-2</v>
      </c>
      <c r="F129" s="23"/>
      <c r="G129" s="23"/>
      <c r="H129" s="23"/>
      <c r="I129" s="23"/>
      <c r="J129" s="23"/>
    </row>
    <row r="130" spans="1:10" x14ac:dyDescent="0.3">
      <c r="A130" s="370">
        <v>42272</v>
      </c>
      <c r="B130" s="371">
        <v>106.6</v>
      </c>
      <c r="C130" s="371">
        <f>VLOOKUP(A130,[1]KLADD!A:B,2,FALSE)</f>
        <v>579.93600000000004</v>
      </c>
      <c r="D130" s="372">
        <f t="shared" si="6"/>
        <v>4.1015624999999889E-2</v>
      </c>
      <c r="E130" s="372">
        <f t="shared" si="6"/>
        <v>2.3418216419310398E-2</v>
      </c>
      <c r="F130" s="23"/>
      <c r="G130" s="23"/>
      <c r="H130" s="23"/>
      <c r="I130" s="23"/>
      <c r="J130" s="23"/>
    </row>
    <row r="131" spans="1:10" x14ac:dyDescent="0.3">
      <c r="A131" s="370">
        <v>42275</v>
      </c>
      <c r="B131" s="371">
        <v>105.1</v>
      </c>
      <c r="C131" s="371">
        <f>VLOOKUP(A131,[1]KLADD!A:B,2,FALSE)</f>
        <v>570.5308</v>
      </c>
      <c r="D131" s="372">
        <f t="shared" si="6"/>
        <v>-1.4071294559099438E-2</v>
      </c>
      <c r="E131" s="372">
        <f t="shared" si="6"/>
        <v>-1.6217651602935559E-2</v>
      </c>
      <c r="F131" s="23"/>
      <c r="G131" s="23"/>
      <c r="H131" s="23"/>
      <c r="I131" s="23"/>
      <c r="J131" s="23"/>
    </row>
    <row r="132" spans="1:10" x14ac:dyDescent="0.3">
      <c r="A132" s="370">
        <v>42276</v>
      </c>
      <c r="B132" s="371">
        <v>105.7</v>
      </c>
      <c r="C132" s="371">
        <f>VLOOKUP(A132,[1]KLADD!A:B,2,FALSE)</f>
        <v>571.29150000000004</v>
      </c>
      <c r="D132" s="372">
        <f t="shared" ref="D132:E195" si="7">(B132-B131)/B131</f>
        <v>5.7088487155091206E-3</v>
      </c>
      <c r="E132" s="372">
        <f t="shared" si="7"/>
        <v>1.3333197787043969E-3</v>
      </c>
      <c r="F132" s="23"/>
      <c r="G132" s="23"/>
      <c r="H132" s="23"/>
      <c r="I132" s="23"/>
      <c r="J132" s="23"/>
    </row>
    <row r="133" spans="1:10" x14ac:dyDescent="0.3">
      <c r="A133" s="370">
        <v>42277</v>
      </c>
      <c r="B133" s="371">
        <v>108.4</v>
      </c>
      <c r="C133" s="371">
        <f>VLOOKUP(A133,[1]KLADD!A:B,2,FALSE)</f>
        <v>581.78629999999998</v>
      </c>
      <c r="D133" s="372">
        <f t="shared" si="7"/>
        <v>2.5543992431409677E-2</v>
      </c>
      <c r="E133" s="372">
        <f t="shared" si="7"/>
        <v>1.8370306577290121E-2</v>
      </c>
      <c r="F133" s="23"/>
      <c r="G133" s="23"/>
      <c r="H133" s="23"/>
      <c r="I133" s="23"/>
      <c r="J133" s="23"/>
    </row>
    <row r="134" spans="1:10" x14ac:dyDescent="0.3">
      <c r="A134" s="370">
        <v>42278</v>
      </c>
      <c r="B134" s="371">
        <v>106.4</v>
      </c>
      <c r="C134" s="371">
        <f>VLOOKUP(A134,[1]KLADD!A:B,2,FALSE)</f>
        <v>586.11009999999999</v>
      </c>
      <c r="D134" s="372">
        <f t="shared" si="7"/>
        <v>-1.8450184501845018E-2</v>
      </c>
      <c r="E134" s="372">
        <f t="shared" si="7"/>
        <v>7.4319384970048382E-3</v>
      </c>
      <c r="F134" s="23"/>
      <c r="G134" s="23"/>
      <c r="H134" s="23"/>
      <c r="I134" s="23"/>
      <c r="J134" s="23"/>
    </row>
    <row r="135" spans="1:10" x14ac:dyDescent="0.3">
      <c r="A135" s="370">
        <v>42279</v>
      </c>
      <c r="B135" s="371">
        <v>106.5</v>
      </c>
      <c r="C135" s="371">
        <f>VLOOKUP(A135,[1]KLADD!A:B,2,FALSE)</f>
        <v>581.48130000000003</v>
      </c>
      <c r="D135" s="372">
        <f t="shared" si="7"/>
        <v>9.3984962406009687E-4</v>
      </c>
      <c r="E135" s="372">
        <f t="shared" si="7"/>
        <v>-7.8974922970956405E-3</v>
      </c>
      <c r="F135" s="23"/>
      <c r="G135" s="23"/>
      <c r="H135" s="23"/>
      <c r="I135" s="23"/>
      <c r="J135" s="23"/>
    </row>
    <row r="136" spans="1:10" x14ac:dyDescent="0.3">
      <c r="A136" s="370">
        <v>42282</v>
      </c>
      <c r="B136" s="371">
        <v>110.3</v>
      </c>
      <c r="C136" s="371">
        <f>VLOOKUP(A136,[1]KLADD!A:B,2,FALSE)</f>
        <v>601.30169999999998</v>
      </c>
      <c r="D136" s="372">
        <f t="shared" si="7"/>
        <v>3.5680751173708891E-2</v>
      </c>
      <c r="E136" s="372">
        <f t="shared" si="7"/>
        <v>3.4086048854881403E-2</v>
      </c>
      <c r="F136" s="23"/>
      <c r="G136" s="23"/>
      <c r="H136" s="23"/>
      <c r="I136" s="23"/>
      <c r="J136" s="23"/>
    </row>
    <row r="137" spans="1:10" x14ac:dyDescent="0.3">
      <c r="A137" s="370">
        <v>42283</v>
      </c>
      <c r="B137" s="371">
        <v>110.6</v>
      </c>
      <c r="C137" s="371">
        <f>VLOOKUP(A137,[1]KLADD!A:B,2,FALSE)</f>
        <v>613.01310000000001</v>
      </c>
      <c r="D137" s="372">
        <f t="shared" si="7"/>
        <v>2.719854941069784E-3</v>
      </c>
      <c r="E137" s="372">
        <f t="shared" si="7"/>
        <v>1.9476745201285853E-2</v>
      </c>
      <c r="F137" s="23"/>
      <c r="G137" s="23"/>
      <c r="H137" s="23"/>
      <c r="I137" s="23"/>
      <c r="J137" s="23"/>
    </row>
    <row r="138" spans="1:10" x14ac:dyDescent="0.3">
      <c r="A138" s="370">
        <v>42284</v>
      </c>
      <c r="B138" s="371">
        <v>108.9</v>
      </c>
      <c r="C138" s="371">
        <f>VLOOKUP(A138,[1]KLADD!A:B,2,FALSE)</f>
        <v>622.98209999999995</v>
      </c>
      <c r="D138" s="372">
        <f t="shared" si="7"/>
        <v>-1.5370705244122864E-2</v>
      </c>
      <c r="E138" s="372">
        <f t="shared" si="7"/>
        <v>1.6262295210330638E-2</v>
      </c>
      <c r="F138" s="23"/>
      <c r="G138" s="23"/>
      <c r="H138" s="23"/>
      <c r="I138" s="23"/>
      <c r="J138" s="23"/>
    </row>
    <row r="139" spans="1:10" x14ac:dyDescent="0.3">
      <c r="A139" s="370">
        <v>42285</v>
      </c>
      <c r="B139" s="371">
        <v>107.6</v>
      </c>
      <c r="C139" s="371">
        <f>VLOOKUP(A139,[1]KLADD!A:B,2,FALSE)</f>
        <v>614.65880000000004</v>
      </c>
      <c r="D139" s="372">
        <f t="shared" si="7"/>
        <v>-1.193755739210295E-2</v>
      </c>
      <c r="E139" s="372">
        <f t="shared" si="7"/>
        <v>-1.3360415973428297E-2</v>
      </c>
      <c r="F139" s="23"/>
      <c r="G139" s="23"/>
      <c r="H139" s="23"/>
      <c r="I139" s="23"/>
      <c r="J139" s="23"/>
    </row>
    <row r="140" spans="1:10" x14ac:dyDescent="0.3">
      <c r="A140" s="370">
        <v>42286</v>
      </c>
      <c r="B140" s="371">
        <v>108.1</v>
      </c>
      <c r="C140" s="371">
        <f>VLOOKUP(A140,[1]KLADD!A:B,2,FALSE)</f>
        <v>618.81439999999998</v>
      </c>
      <c r="D140" s="372">
        <f t="shared" si="7"/>
        <v>4.646840148698885E-3</v>
      </c>
      <c r="E140" s="372">
        <f t="shared" si="7"/>
        <v>6.7608240539303033E-3</v>
      </c>
      <c r="F140" s="23"/>
      <c r="G140" s="23"/>
      <c r="H140" s="23"/>
      <c r="I140" s="23"/>
      <c r="J140" s="23"/>
    </row>
    <row r="141" spans="1:10" x14ac:dyDescent="0.3">
      <c r="A141" s="370">
        <v>42289</v>
      </c>
      <c r="B141" s="371">
        <v>108.8</v>
      </c>
      <c r="C141" s="371">
        <f>VLOOKUP(A141,[1]KLADD!A:B,2,FALSE)</f>
        <v>612.86080000000004</v>
      </c>
      <c r="D141" s="372">
        <f t="shared" si="7"/>
        <v>6.4754856614246334E-3</v>
      </c>
      <c r="E141" s="372">
        <f t="shared" si="7"/>
        <v>-9.6209784387692628E-3</v>
      </c>
      <c r="F141" s="23"/>
      <c r="G141" s="23"/>
      <c r="H141" s="23"/>
      <c r="I141" s="23"/>
      <c r="J141" s="23"/>
    </row>
    <row r="142" spans="1:10" x14ac:dyDescent="0.3">
      <c r="A142" s="370">
        <v>42290</v>
      </c>
      <c r="B142" s="371">
        <v>109.9</v>
      </c>
      <c r="C142" s="371">
        <f>VLOOKUP(A142,[1]KLADD!A:B,2,FALSE)</f>
        <v>609.88969999999995</v>
      </c>
      <c r="D142" s="372">
        <f t="shared" si="7"/>
        <v>1.0110294117647137E-2</v>
      </c>
      <c r="E142" s="372">
        <f t="shared" si="7"/>
        <v>-4.8479197886373091E-3</v>
      </c>
      <c r="F142" s="23"/>
      <c r="G142" s="23"/>
      <c r="H142" s="23"/>
      <c r="I142" s="23"/>
      <c r="J142" s="23"/>
    </row>
    <row r="143" spans="1:10" x14ac:dyDescent="0.3">
      <c r="A143" s="370">
        <v>42291</v>
      </c>
      <c r="B143" s="371">
        <v>109.5</v>
      </c>
      <c r="C143" s="371">
        <f>VLOOKUP(A143,[1]KLADD!A:B,2,FALSE)</f>
        <v>607.99829999999997</v>
      </c>
      <c r="D143" s="372">
        <f t="shared" si="7"/>
        <v>-3.6396724294813984E-3</v>
      </c>
      <c r="E143" s="372">
        <f t="shared" si="7"/>
        <v>-3.1012164986553735E-3</v>
      </c>
      <c r="F143" s="23"/>
      <c r="G143" s="23"/>
      <c r="H143" s="23"/>
      <c r="I143" s="23"/>
      <c r="J143" s="23"/>
    </row>
    <row r="144" spans="1:10" x14ac:dyDescent="0.3">
      <c r="A144" s="370">
        <v>42292</v>
      </c>
      <c r="B144" s="371">
        <v>108.7</v>
      </c>
      <c r="C144" s="371">
        <f>VLOOKUP(A144,[1]KLADD!A:B,2,FALSE)</f>
        <v>615.09199999999998</v>
      </c>
      <c r="D144" s="372">
        <f t="shared" si="7"/>
        <v>-7.3059360730593345E-3</v>
      </c>
      <c r="E144" s="372">
        <f t="shared" si="7"/>
        <v>1.1667302359233592E-2</v>
      </c>
      <c r="F144" s="23"/>
      <c r="G144" s="23"/>
      <c r="H144" s="23"/>
      <c r="I144" s="23"/>
      <c r="J144" s="23"/>
    </row>
    <row r="145" spans="1:10" x14ac:dyDescent="0.3">
      <c r="A145" s="370">
        <v>42293</v>
      </c>
      <c r="B145" s="371">
        <v>107</v>
      </c>
      <c r="C145" s="371">
        <f>VLOOKUP(A145,[1]KLADD!A:B,2,FALSE)</f>
        <v>614.01589999999999</v>
      </c>
      <c r="D145" s="372">
        <f t="shared" si="7"/>
        <v>-1.5639374425023025E-2</v>
      </c>
      <c r="E145" s="372">
        <f t="shared" si="7"/>
        <v>-1.7494943845798624E-3</v>
      </c>
      <c r="F145" s="23"/>
      <c r="G145" s="23"/>
      <c r="H145" s="23"/>
      <c r="I145" s="23"/>
      <c r="J145" s="23"/>
    </row>
    <row r="146" spans="1:10" x14ac:dyDescent="0.3">
      <c r="A146" s="370">
        <v>42296</v>
      </c>
      <c r="B146" s="371">
        <v>108.5</v>
      </c>
      <c r="C146" s="371">
        <f>VLOOKUP(A146,[1]KLADD!A:B,2,FALSE)</f>
        <v>613.85580000000004</v>
      </c>
      <c r="D146" s="372">
        <f t="shared" si="7"/>
        <v>1.4018691588785047E-2</v>
      </c>
      <c r="E146" s="372">
        <f t="shared" si="7"/>
        <v>-2.60742433542752E-4</v>
      </c>
      <c r="F146" s="23"/>
      <c r="G146" s="23"/>
      <c r="H146" s="23"/>
      <c r="I146" s="23"/>
      <c r="J146" s="23"/>
    </row>
    <row r="147" spans="1:10" x14ac:dyDescent="0.3">
      <c r="A147" s="370">
        <v>42297</v>
      </c>
      <c r="B147" s="371">
        <v>108.2</v>
      </c>
      <c r="C147" s="371">
        <f>VLOOKUP(A147,[1]KLADD!A:B,2,FALSE)</f>
        <v>613.33339999999998</v>
      </c>
      <c r="D147" s="372">
        <f t="shared" si="7"/>
        <v>-2.7649769585253196E-3</v>
      </c>
      <c r="E147" s="372">
        <f t="shared" si="7"/>
        <v>-8.5101419584218544E-4</v>
      </c>
      <c r="F147" s="23"/>
      <c r="G147" s="23"/>
      <c r="H147" s="23"/>
      <c r="I147" s="23"/>
      <c r="J147" s="23"/>
    </row>
    <row r="148" spans="1:10" x14ac:dyDescent="0.3">
      <c r="A148" s="370">
        <v>42298</v>
      </c>
      <c r="B148" s="371">
        <v>108.7</v>
      </c>
      <c r="C148" s="371">
        <f>VLOOKUP(A148,[1]KLADD!A:B,2,FALSE)</f>
        <v>614.7115</v>
      </c>
      <c r="D148" s="372">
        <f t="shared" si="7"/>
        <v>4.6210720887245836E-3</v>
      </c>
      <c r="E148" s="372">
        <f t="shared" si="7"/>
        <v>2.2469019296846018E-3</v>
      </c>
      <c r="F148" s="23"/>
      <c r="G148" s="23"/>
      <c r="H148" s="23"/>
      <c r="I148" s="23"/>
      <c r="J148" s="23"/>
    </row>
    <row r="149" spans="1:10" x14ac:dyDescent="0.3">
      <c r="A149" s="370">
        <v>42299</v>
      </c>
      <c r="B149" s="371">
        <v>110.3</v>
      </c>
      <c r="C149" s="371">
        <f>VLOOKUP(A149,[1]KLADD!A:B,2,FALSE)</f>
        <v>615.625</v>
      </c>
      <c r="D149" s="372">
        <f t="shared" si="7"/>
        <v>1.4719411223551006E-2</v>
      </c>
      <c r="E149" s="372">
        <f t="shared" si="7"/>
        <v>1.4860629742570279E-3</v>
      </c>
      <c r="F149" s="23"/>
      <c r="G149" s="23"/>
      <c r="H149" s="23"/>
      <c r="I149" s="23"/>
      <c r="J149" s="23"/>
    </row>
    <row r="150" spans="1:10" x14ac:dyDescent="0.3">
      <c r="A150" s="370">
        <v>42300</v>
      </c>
      <c r="B150" s="371">
        <v>113</v>
      </c>
      <c r="C150" s="371">
        <f>VLOOKUP(A150,[1]KLADD!A:B,2,FALSE)</f>
        <v>623.82079999999996</v>
      </c>
      <c r="D150" s="372">
        <f t="shared" si="7"/>
        <v>2.4478694469628314E-2</v>
      </c>
      <c r="E150" s="372">
        <f t="shared" si="7"/>
        <v>1.331297461928928E-2</v>
      </c>
      <c r="F150" s="23"/>
      <c r="G150" s="23"/>
      <c r="H150" s="23"/>
      <c r="I150" s="23"/>
      <c r="J150" s="23"/>
    </row>
    <row r="151" spans="1:10" x14ac:dyDescent="0.3">
      <c r="A151" s="370">
        <v>42303</v>
      </c>
      <c r="B151" s="371">
        <v>112.3</v>
      </c>
      <c r="C151" s="371">
        <f>VLOOKUP(A151,[1]KLADD!A:B,2,FALSE)</f>
        <v>623.53020000000004</v>
      </c>
      <c r="D151" s="372">
        <f t="shared" si="7"/>
        <v>-6.1946902654867507E-3</v>
      </c>
      <c r="E151" s="372">
        <f t="shared" si="7"/>
        <v>-4.6583890758359887E-4</v>
      </c>
      <c r="F151" s="23"/>
      <c r="G151" s="23"/>
      <c r="H151" s="23"/>
      <c r="I151" s="23"/>
      <c r="J151" s="23"/>
    </row>
    <row r="152" spans="1:10" x14ac:dyDescent="0.3">
      <c r="A152" s="370">
        <v>42304</v>
      </c>
      <c r="B152" s="371">
        <v>110.2</v>
      </c>
      <c r="C152" s="371">
        <f>VLOOKUP(A152,[1]KLADD!A:B,2,FALSE)</f>
        <v>616.05359999999996</v>
      </c>
      <c r="D152" s="372">
        <f t="shared" si="7"/>
        <v>-1.8699910952804936E-2</v>
      </c>
      <c r="E152" s="372">
        <f t="shared" si="7"/>
        <v>-1.1990758426777205E-2</v>
      </c>
      <c r="F152" s="23"/>
      <c r="G152" s="23"/>
      <c r="H152" s="23"/>
      <c r="I152" s="23"/>
      <c r="J152" s="23"/>
    </row>
    <row r="153" spans="1:10" x14ac:dyDescent="0.3">
      <c r="A153" s="370">
        <v>42305</v>
      </c>
      <c r="B153" s="371">
        <v>116.2</v>
      </c>
      <c r="C153" s="371">
        <f>VLOOKUP(A153,[1]KLADD!A:B,2,FALSE)</f>
        <v>622.75869999999998</v>
      </c>
      <c r="D153" s="372">
        <f t="shared" si="7"/>
        <v>5.4446460980036297E-2</v>
      </c>
      <c r="E153" s="372">
        <f t="shared" si="7"/>
        <v>1.0883955551919535E-2</v>
      </c>
      <c r="F153" s="23"/>
      <c r="G153" s="23"/>
      <c r="H153" s="23"/>
      <c r="I153" s="23"/>
      <c r="J153" s="23"/>
    </row>
    <row r="154" spans="1:10" x14ac:dyDescent="0.3">
      <c r="A154" s="370">
        <v>42306</v>
      </c>
      <c r="B154" s="371">
        <v>114</v>
      </c>
      <c r="C154" s="371">
        <f>VLOOKUP(A154,[1]KLADD!A:B,2,FALSE)</f>
        <v>615.48659999999995</v>
      </c>
      <c r="D154" s="372">
        <f t="shared" si="7"/>
        <v>-1.8932874354561126E-2</v>
      </c>
      <c r="E154" s="372">
        <f t="shared" si="7"/>
        <v>-1.1677235500684332E-2</v>
      </c>
      <c r="F154" s="23"/>
      <c r="G154" s="23"/>
      <c r="H154" s="23"/>
      <c r="I154" s="23"/>
      <c r="J154" s="23"/>
    </row>
    <row r="155" spans="1:10" x14ac:dyDescent="0.3">
      <c r="A155" s="370">
        <v>42307</v>
      </c>
      <c r="B155" s="371">
        <v>113.9</v>
      </c>
      <c r="C155" s="371">
        <f>VLOOKUP(A155,[1]KLADD!A:B,2,FALSE)</f>
        <v>615.24120000000005</v>
      </c>
      <c r="D155" s="372">
        <f t="shared" si="7"/>
        <v>-8.7719298245609049E-4</v>
      </c>
      <c r="E155" s="372">
        <f t="shared" si="7"/>
        <v>-3.9870892396342043E-4</v>
      </c>
      <c r="F155" s="23"/>
      <c r="G155" s="23"/>
      <c r="H155" s="23"/>
      <c r="I155" s="23"/>
      <c r="J155" s="23"/>
    </row>
    <row r="156" spans="1:10" x14ac:dyDescent="0.3">
      <c r="A156" s="370">
        <v>42310</v>
      </c>
      <c r="B156" s="371">
        <v>114.3</v>
      </c>
      <c r="C156" s="371">
        <f>VLOOKUP(A156,[1]KLADD!A:B,2,FALSE)</f>
        <v>617.92330000000004</v>
      </c>
      <c r="D156" s="372">
        <f t="shared" si="7"/>
        <v>3.5118525021948328E-3</v>
      </c>
      <c r="E156" s="372">
        <f t="shared" si="7"/>
        <v>4.3594284648037079E-3</v>
      </c>
      <c r="F156" s="23"/>
      <c r="G156" s="23"/>
      <c r="H156" s="23"/>
      <c r="I156" s="23"/>
      <c r="J156" s="23"/>
    </row>
    <row r="157" spans="1:10" x14ac:dyDescent="0.3">
      <c r="A157" s="370">
        <v>42311</v>
      </c>
      <c r="B157" s="371">
        <v>114.8</v>
      </c>
      <c r="C157" s="371">
        <f>VLOOKUP(A157,[1]KLADD!A:B,2,FALSE)</f>
        <v>623.60789999999997</v>
      </c>
      <c r="D157" s="372">
        <f t="shared" si="7"/>
        <v>4.3744531933508314E-3</v>
      </c>
      <c r="E157" s="372">
        <f t="shared" si="7"/>
        <v>9.199523630198006E-3</v>
      </c>
      <c r="F157" s="23"/>
      <c r="G157" s="23"/>
      <c r="H157" s="23"/>
      <c r="I157" s="23"/>
      <c r="J157" s="23"/>
    </row>
    <row r="158" spans="1:10" x14ac:dyDescent="0.3">
      <c r="A158" s="370">
        <v>42312</v>
      </c>
      <c r="B158" s="371">
        <v>115.4</v>
      </c>
      <c r="C158" s="371">
        <f>VLOOKUP(A158,[1]KLADD!A:B,2,FALSE)</f>
        <v>633.76570000000004</v>
      </c>
      <c r="D158" s="372">
        <f t="shared" si="7"/>
        <v>5.226480836237008E-3</v>
      </c>
      <c r="E158" s="372">
        <f t="shared" si="7"/>
        <v>1.6288760934555297E-2</v>
      </c>
      <c r="F158" s="23"/>
      <c r="G158" s="23"/>
      <c r="H158" s="23"/>
      <c r="I158" s="23"/>
      <c r="J158" s="23"/>
    </row>
    <row r="159" spans="1:10" x14ac:dyDescent="0.3">
      <c r="A159" s="370">
        <v>42313</v>
      </c>
      <c r="B159" s="371">
        <v>117</v>
      </c>
      <c r="C159" s="371">
        <f>VLOOKUP(A159,[1]KLADD!A:B,2,FALSE)</f>
        <v>628.63289999999995</v>
      </c>
      <c r="D159" s="372">
        <f t="shared" si="7"/>
        <v>1.3864818024263382E-2</v>
      </c>
      <c r="E159" s="372">
        <f t="shared" si="7"/>
        <v>-8.0988920668948923E-3</v>
      </c>
      <c r="F159" s="23"/>
      <c r="G159" s="23"/>
      <c r="H159" s="23"/>
      <c r="I159" s="23"/>
      <c r="J159" s="23"/>
    </row>
    <row r="160" spans="1:10" x14ac:dyDescent="0.3">
      <c r="A160" s="370">
        <v>42314</v>
      </c>
      <c r="B160" s="371">
        <v>113.7</v>
      </c>
      <c r="C160" s="371">
        <f>VLOOKUP(A160,[1]KLADD!A:B,2,FALSE)</f>
        <v>626.89110000000005</v>
      </c>
      <c r="D160" s="372">
        <f t="shared" si="7"/>
        <v>-2.8205128205128181E-2</v>
      </c>
      <c r="E160" s="372">
        <f t="shared" si="7"/>
        <v>-2.7707744853950507E-3</v>
      </c>
      <c r="F160" s="23"/>
      <c r="G160" s="23"/>
      <c r="H160" s="23"/>
      <c r="I160" s="23"/>
      <c r="J160" s="23"/>
    </row>
    <row r="161" spans="1:10" x14ac:dyDescent="0.3">
      <c r="A161" s="370">
        <v>42317</v>
      </c>
      <c r="B161" s="371">
        <v>113</v>
      </c>
      <c r="C161" s="371">
        <f>VLOOKUP(A161,[1]KLADD!A:B,2,FALSE)</f>
        <v>628.51949999999999</v>
      </c>
      <c r="D161" s="372">
        <f t="shared" si="7"/>
        <v>-6.1565523306948361E-3</v>
      </c>
      <c r="E161" s="372">
        <f t="shared" si="7"/>
        <v>2.59758034529433E-3</v>
      </c>
      <c r="F161" s="23"/>
      <c r="G161" s="23"/>
      <c r="H161" s="23"/>
      <c r="I161" s="23"/>
      <c r="J161" s="23"/>
    </row>
    <row r="162" spans="1:10" x14ac:dyDescent="0.3">
      <c r="A162" s="370">
        <v>42318</v>
      </c>
      <c r="B162" s="371">
        <v>113.1</v>
      </c>
      <c r="C162" s="371">
        <f>VLOOKUP(A162,[1]KLADD!A:B,2,FALSE)</f>
        <v>624.03650000000005</v>
      </c>
      <c r="D162" s="372">
        <f t="shared" si="7"/>
        <v>8.8495575221233906E-4</v>
      </c>
      <c r="E162" s="372">
        <f t="shared" si="7"/>
        <v>-7.1326347074354051E-3</v>
      </c>
      <c r="F162" s="23"/>
      <c r="G162" s="23"/>
      <c r="H162" s="23"/>
      <c r="I162" s="23"/>
      <c r="J162" s="23"/>
    </row>
    <row r="163" spans="1:10" x14ac:dyDescent="0.3">
      <c r="A163" s="370">
        <v>42319</v>
      </c>
      <c r="B163" s="371">
        <v>113.3</v>
      </c>
      <c r="C163" s="371">
        <f>VLOOKUP(A163,[1]KLADD!A:B,2,FALSE)</f>
        <v>623.52449999999999</v>
      </c>
      <c r="D163" s="372">
        <f t="shared" si="7"/>
        <v>1.7683465959328281E-3</v>
      </c>
      <c r="E163" s="372">
        <f t="shared" si="7"/>
        <v>-8.2046482857983031E-4</v>
      </c>
      <c r="F163" s="23"/>
      <c r="G163" s="23"/>
      <c r="H163" s="23"/>
      <c r="I163" s="23"/>
      <c r="J163" s="23"/>
    </row>
    <row r="164" spans="1:10" x14ac:dyDescent="0.3">
      <c r="A164" s="370">
        <v>42320</v>
      </c>
      <c r="B164" s="371">
        <v>113.1</v>
      </c>
      <c r="C164" s="371">
        <f>VLOOKUP(A164,[1]KLADD!A:B,2,FALSE)</f>
        <v>611.5</v>
      </c>
      <c r="D164" s="372">
        <f t="shared" si="7"/>
        <v>-1.7652250661959652E-3</v>
      </c>
      <c r="E164" s="372">
        <f t="shared" si="7"/>
        <v>-1.9284727384409096E-2</v>
      </c>
      <c r="F164" s="23"/>
      <c r="G164" s="23"/>
      <c r="H164" s="23"/>
      <c r="I164" s="23"/>
      <c r="J164" s="23"/>
    </row>
    <row r="165" spans="1:10" x14ac:dyDescent="0.3">
      <c r="A165" s="370">
        <v>42321</v>
      </c>
      <c r="B165" s="371">
        <v>114.3</v>
      </c>
      <c r="C165" s="371">
        <f>VLOOKUP(A165,[1]KLADD!A:B,2,FALSE)</f>
        <v>608.86929999999995</v>
      </c>
      <c r="D165" s="372">
        <f t="shared" si="7"/>
        <v>1.0610079575596842E-2</v>
      </c>
      <c r="E165" s="372">
        <f t="shared" si="7"/>
        <v>-4.3020441537204371E-3</v>
      </c>
      <c r="F165" s="23"/>
      <c r="G165" s="23"/>
      <c r="H165" s="23"/>
      <c r="I165" s="23"/>
      <c r="J165" s="23"/>
    </row>
    <row r="166" spans="1:10" x14ac:dyDescent="0.3">
      <c r="A166" s="370">
        <v>42324</v>
      </c>
      <c r="B166" s="371">
        <v>114.6</v>
      </c>
      <c r="C166" s="371">
        <f>VLOOKUP(A166,[1]KLADD!A:B,2,FALSE)</f>
        <v>613.11009999999999</v>
      </c>
      <c r="D166" s="372">
        <f t="shared" si="7"/>
        <v>2.6246719160104739E-3</v>
      </c>
      <c r="E166" s="372">
        <f t="shared" si="7"/>
        <v>6.9650415943126641E-3</v>
      </c>
      <c r="F166" s="23"/>
      <c r="G166" s="23"/>
      <c r="H166" s="23"/>
      <c r="I166" s="23"/>
      <c r="J166" s="23"/>
    </row>
    <row r="167" spans="1:10" x14ac:dyDescent="0.3">
      <c r="A167" s="370">
        <v>42325</v>
      </c>
      <c r="B167" s="371">
        <v>115.7</v>
      </c>
      <c r="C167" s="371">
        <f>VLOOKUP(A167,[1]KLADD!A:B,2,FALSE)</f>
        <v>622.05740000000003</v>
      </c>
      <c r="D167" s="372">
        <f t="shared" si="7"/>
        <v>9.5986038394416107E-3</v>
      </c>
      <c r="E167" s="372">
        <f t="shared" si="7"/>
        <v>1.4593300615990573E-2</v>
      </c>
      <c r="F167" s="23"/>
      <c r="G167" s="23"/>
      <c r="H167" s="23"/>
      <c r="I167" s="23"/>
      <c r="J167" s="23"/>
    </row>
    <row r="168" spans="1:10" x14ac:dyDescent="0.3">
      <c r="A168" s="370">
        <v>42326</v>
      </c>
      <c r="B168" s="371">
        <v>115.8</v>
      </c>
      <c r="C168" s="371">
        <f>VLOOKUP(A168,[1]KLADD!A:B,2,FALSE)</f>
        <v>627.12149999999997</v>
      </c>
      <c r="D168" s="372">
        <f t="shared" si="7"/>
        <v>8.6430423509070275E-4</v>
      </c>
      <c r="E168" s="372">
        <f t="shared" si="7"/>
        <v>8.1408886060995965E-3</v>
      </c>
      <c r="F168" s="23"/>
      <c r="G168" s="23"/>
      <c r="H168" s="23"/>
      <c r="I168" s="23"/>
      <c r="J168" s="23"/>
    </row>
    <row r="169" spans="1:10" x14ac:dyDescent="0.3">
      <c r="A169" s="370">
        <v>42327</v>
      </c>
      <c r="B169" s="371">
        <v>116.7</v>
      </c>
      <c r="C169" s="371">
        <f>VLOOKUP(A169,[1]KLADD!A:B,2,FALSE)</f>
        <v>628.15189999999996</v>
      </c>
      <c r="D169" s="372">
        <f t="shared" si="7"/>
        <v>7.7720207253886503E-3</v>
      </c>
      <c r="E169" s="372">
        <f t="shared" si="7"/>
        <v>1.6430627876734987E-3</v>
      </c>
      <c r="F169" s="23"/>
      <c r="G169" s="23"/>
      <c r="H169" s="23"/>
      <c r="I169" s="23"/>
      <c r="J169" s="23"/>
    </row>
    <row r="170" spans="1:10" x14ac:dyDescent="0.3">
      <c r="A170" s="370">
        <v>42328</v>
      </c>
      <c r="B170" s="371">
        <v>116.9</v>
      </c>
      <c r="C170" s="371">
        <f>VLOOKUP(A170,[1]KLADD!A:B,2,FALSE)</f>
        <v>625.80650000000003</v>
      </c>
      <c r="D170" s="372">
        <f t="shared" si="7"/>
        <v>1.7137960582690904E-3</v>
      </c>
      <c r="E170" s="372">
        <f t="shared" si="7"/>
        <v>-3.7338102455790187E-3</v>
      </c>
      <c r="F170" s="23"/>
      <c r="G170" s="23"/>
      <c r="H170" s="23"/>
      <c r="I170" s="23"/>
      <c r="J170" s="23"/>
    </row>
    <row r="171" spans="1:10" x14ac:dyDescent="0.3">
      <c r="A171" s="370">
        <v>42331</v>
      </c>
      <c r="B171" s="371">
        <v>116.2</v>
      </c>
      <c r="C171" s="371">
        <f>VLOOKUP(A171,[1]KLADD!A:B,2,FALSE)</f>
        <v>624.95630000000006</v>
      </c>
      <c r="D171" s="372">
        <f t="shared" si="7"/>
        <v>-5.9880239520958322E-3</v>
      </c>
      <c r="E171" s="372">
        <f t="shared" si="7"/>
        <v>-1.3585669052654016E-3</v>
      </c>
      <c r="F171" s="23"/>
      <c r="G171" s="23"/>
      <c r="H171" s="23"/>
      <c r="I171" s="23"/>
      <c r="J171" s="23"/>
    </row>
    <row r="172" spans="1:10" x14ac:dyDescent="0.3">
      <c r="A172" s="370">
        <v>42332</v>
      </c>
      <c r="B172" s="371">
        <v>115.7</v>
      </c>
      <c r="C172" s="371">
        <f>VLOOKUP(A172,[1]KLADD!A:B,2,FALSE)</f>
        <v>624.84580000000005</v>
      </c>
      <c r="D172" s="372">
        <f t="shared" si="7"/>
        <v>-4.3029259896729772E-3</v>
      </c>
      <c r="E172" s="372">
        <f t="shared" si="7"/>
        <v>-1.7681236272040432E-4</v>
      </c>
      <c r="F172" s="23"/>
      <c r="G172" s="23"/>
      <c r="H172" s="23"/>
      <c r="I172" s="23"/>
      <c r="J172" s="23"/>
    </row>
    <row r="173" spans="1:10" x14ac:dyDescent="0.3">
      <c r="A173" s="370">
        <v>42333</v>
      </c>
      <c r="B173" s="371">
        <v>115.9</v>
      </c>
      <c r="C173" s="371">
        <f>VLOOKUP(A173,[1]KLADD!A:B,2,FALSE)</f>
        <v>624.49480000000005</v>
      </c>
      <c r="D173" s="372">
        <f t="shared" si="7"/>
        <v>1.7286084701815284E-3</v>
      </c>
      <c r="E173" s="372">
        <f t="shared" si="7"/>
        <v>-5.6173859214545267E-4</v>
      </c>
      <c r="F173" s="23"/>
      <c r="G173" s="23"/>
      <c r="H173" s="23"/>
      <c r="I173" s="23"/>
      <c r="J173" s="23"/>
    </row>
    <row r="174" spans="1:10" x14ac:dyDescent="0.3">
      <c r="A174" s="370">
        <v>42334</v>
      </c>
      <c r="B174" s="371">
        <v>116.2</v>
      </c>
      <c r="C174" s="371">
        <f>VLOOKUP(A174,[1]KLADD!A:B,2,FALSE)</f>
        <v>628.28390000000002</v>
      </c>
      <c r="D174" s="372">
        <f t="shared" si="7"/>
        <v>2.588438308886947E-3</v>
      </c>
      <c r="E174" s="372">
        <f t="shared" si="7"/>
        <v>6.0674644528664803E-3</v>
      </c>
      <c r="F174" s="23"/>
      <c r="G174" s="23"/>
      <c r="H174" s="23"/>
      <c r="I174" s="23"/>
      <c r="J174" s="23"/>
    </row>
    <row r="175" spans="1:10" x14ac:dyDescent="0.3">
      <c r="A175" s="370">
        <v>42335</v>
      </c>
      <c r="B175" s="371">
        <v>116.5</v>
      </c>
      <c r="C175" s="371">
        <f>VLOOKUP(A175,[1]KLADD!A:B,2,FALSE)</f>
        <v>625.42020000000002</v>
      </c>
      <c r="D175" s="372">
        <f t="shared" si="7"/>
        <v>2.5817555938037621E-3</v>
      </c>
      <c r="E175" s="372">
        <f t="shared" si="7"/>
        <v>-4.5579713247466541E-3</v>
      </c>
      <c r="F175" s="23"/>
      <c r="G175" s="23"/>
      <c r="H175" s="23"/>
      <c r="I175" s="23"/>
      <c r="J175" s="23"/>
    </row>
    <row r="176" spans="1:10" x14ac:dyDescent="0.3">
      <c r="A176" s="370">
        <v>42338</v>
      </c>
      <c r="B176" s="371">
        <v>117.5</v>
      </c>
      <c r="C176" s="371">
        <f>VLOOKUP(A176,[1]KLADD!A:B,2,FALSE)</f>
        <v>628.75850000000003</v>
      </c>
      <c r="D176" s="372">
        <f t="shared" si="7"/>
        <v>8.5836909871244635E-3</v>
      </c>
      <c r="E176" s="372">
        <f t="shared" si="7"/>
        <v>5.3376913633426037E-3</v>
      </c>
      <c r="F176" s="23"/>
      <c r="G176" s="23"/>
      <c r="H176" s="23"/>
      <c r="I176" s="23"/>
      <c r="J176" s="23"/>
    </row>
    <row r="177" spans="1:10" x14ac:dyDescent="0.3">
      <c r="A177" s="370">
        <v>42339</v>
      </c>
      <c r="B177" s="371">
        <v>119.2</v>
      </c>
      <c r="C177" s="371">
        <f>VLOOKUP(A177,[1]KLADD!A:B,2,FALSE)</f>
        <v>632.46389999999997</v>
      </c>
      <c r="D177" s="372">
        <f t="shared" si="7"/>
        <v>1.4468085106383003E-2</v>
      </c>
      <c r="E177" s="372">
        <f t="shared" si="7"/>
        <v>5.8932006485796062E-3</v>
      </c>
      <c r="F177" s="23"/>
      <c r="G177" s="23"/>
      <c r="H177" s="23"/>
      <c r="I177" s="23"/>
      <c r="J177" s="23"/>
    </row>
    <row r="178" spans="1:10" x14ac:dyDescent="0.3">
      <c r="A178" s="370">
        <v>42340</v>
      </c>
      <c r="B178" s="371">
        <v>119.2</v>
      </c>
      <c r="C178" s="371">
        <f>VLOOKUP(A178,[1]KLADD!A:B,2,FALSE)</f>
        <v>632.59379999999999</v>
      </c>
      <c r="D178" s="372">
        <f t="shared" si="7"/>
        <v>0</v>
      </c>
      <c r="E178" s="372">
        <f t="shared" si="7"/>
        <v>2.0538721656685949E-4</v>
      </c>
      <c r="F178" s="23"/>
      <c r="G178" s="23"/>
      <c r="H178" s="23"/>
      <c r="I178" s="23"/>
      <c r="J178" s="23"/>
    </row>
    <row r="179" spans="1:10" x14ac:dyDescent="0.3">
      <c r="A179" s="370">
        <v>42341</v>
      </c>
      <c r="B179" s="371">
        <v>118.2</v>
      </c>
      <c r="C179" s="371">
        <f>VLOOKUP(A179,[1]KLADD!A:B,2,FALSE)</f>
        <v>623.56380000000001</v>
      </c>
      <c r="D179" s="372">
        <f t="shared" si="7"/>
        <v>-8.389261744966443E-3</v>
      </c>
      <c r="E179" s="372">
        <f t="shared" si="7"/>
        <v>-1.4274562918574246E-2</v>
      </c>
      <c r="F179" s="23"/>
      <c r="G179" s="23"/>
      <c r="H179" s="23"/>
      <c r="I179" s="23"/>
      <c r="J179" s="23"/>
    </row>
    <row r="180" spans="1:10" x14ac:dyDescent="0.3">
      <c r="A180" s="370">
        <v>42342</v>
      </c>
      <c r="B180" s="371">
        <v>117.7</v>
      </c>
      <c r="C180" s="371">
        <f>VLOOKUP(A180,[1]KLADD!A:B,2,FALSE)</f>
        <v>614.63310000000001</v>
      </c>
      <c r="D180" s="372">
        <f t="shared" si="7"/>
        <v>-4.2301184433164128E-3</v>
      </c>
      <c r="E180" s="372">
        <f t="shared" si="7"/>
        <v>-1.4322030881202536E-2</v>
      </c>
      <c r="F180" s="23"/>
      <c r="G180" s="23"/>
      <c r="H180" s="23"/>
      <c r="I180" s="23"/>
      <c r="J180" s="23"/>
    </row>
    <row r="181" spans="1:10" x14ac:dyDescent="0.3">
      <c r="A181" s="370">
        <v>42345</v>
      </c>
      <c r="B181" s="371">
        <v>117.5</v>
      </c>
      <c r="C181" s="371">
        <f>VLOOKUP(A181,[1]KLADD!A:B,2,FALSE)</f>
        <v>616.99620000000004</v>
      </c>
      <c r="D181" s="372">
        <f t="shared" si="7"/>
        <v>-1.6992353440951813E-3</v>
      </c>
      <c r="E181" s="372">
        <f t="shared" si="7"/>
        <v>3.8447327356760175E-3</v>
      </c>
      <c r="F181" s="23"/>
      <c r="G181" s="23"/>
      <c r="H181" s="23"/>
      <c r="I181" s="23"/>
      <c r="J181" s="23"/>
    </row>
    <row r="182" spans="1:10" x14ac:dyDescent="0.3">
      <c r="A182" s="370">
        <v>42346</v>
      </c>
      <c r="B182" s="371">
        <v>116.8</v>
      </c>
      <c r="C182" s="371">
        <f>VLOOKUP(A182,[1]KLADD!A:B,2,FALSE)</f>
        <v>607.17160000000001</v>
      </c>
      <c r="D182" s="372">
        <f t="shared" si="7"/>
        <v>-5.9574468085106629E-3</v>
      </c>
      <c r="E182" s="372">
        <f t="shared" si="7"/>
        <v>-1.5923274730055115E-2</v>
      </c>
      <c r="F182" s="23"/>
      <c r="G182" s="23"/>
      <c r="H182" s="23"/>
      <c r="I182" s="23"/>
      <c r="J182" s="23"/>
    </row>
    <row r="183" spans="1:10" x14ac:dyDescent="0.3">
      <c r="A183" s="370">
        <v>42347</v>
      </c>
      <c r="B183" s="371">
        <v>115.6</v>
      </c>
      <c r="C183" s="371">
        <f>VLOOKUP(A183,[1]KLADD!A:B,2,FALSE)</f>
        <v>610.94960000000003</v>
      </c>
      <c r="D183" s="372">
        <f t="shared" si="7"/>
        <v>-1.0273972602739751E-2</v>
      </c>
      <c r="E183" s="372">
        <f t="shared" si="7"/>
        <v>6.2222936645917231E-3</v>
      </c>
      <c r="F183" s="23"/>
      <c r="G183" s="23"/>
      <c r="H183" s="23"/>
      <c r="I183" s="23"/>
      <c r="J183" s="23"/>
    </row>
    <row r="184" spans="1:10" x14ac:dyDescent="0.3">
      <c r="A184" s="370">
        <v>42348</v>
      </c>
      <c r="B184" s="371">
        <v>113.8</v>
      </c>
      <c r="C184" s="371">
        <f>VLOOKUP(A184,[1]KLADD!A:B,2,FALSE)</f>
        <v>604.34820000000002</v>
      </c>
      <c r="D184" s="372">
        <f t="shared" si="7"/>
        <v>-1.557093425605534E-2</v>
      </c>
      <c r="E184" s="372">
        <f t="shared" si="7"/>
        <v>-1.080514661111164E-2</v>
      </c>
      <c r="F184" s="23"/>
      <c r="G184" s="23"/>
      <c r="H184" s="23"/>
      <c r="I184" s="23"/>
      <c r="J184" s="23"/>
    </row>
    <row r="185" spans="1:10" x14ac:dyDescent="0.3">
      <c r="A185" s="370">
        <v>42349</v>
      </c>
      <c r="B185" s="371">
        <v>112.9</v>
      </c>
      <c r="C185" s="371">
        <f>VLOOKUP(A185,[1]KLADD!A:B,2,FALSE)</f>
        <v>594.80799999999999</v>
      </c>
      <c r="D185" s="372">
        <f t="shared" si="7"/>
        <v>-7.9086115992969379E-3</v>
      </c>
      <c r="E185" s="372">
        <f t="shared" si="7"/>
        <v>-1.5785932679207165E-2</v>
      </c>
      <c r="F185" s="23"/>
      <c r="G185" s="23"/>
      <c r="H185" s="23"/>
      <c r="I185" s="23"/>
      <c r="J185" s="23"/>
    </row>
    <row r="186" spans="1:10" x14ac:dyDescent="0.3">
      <c r="A186" s="370">
        <v>42352</v>
      </c>
      <c r="B186" s="371">
        <v>110.3</v>
      </c>
      <c r="C186" s="371">
        <f>VLOOKUP(A186,[1]KLADD!A:B,2,FALSE)</f>
        <v>585.42399999999998</v>
      </c>
      <c r="D186" s="372">
        <f t="shared" si="7"/>
        <v>-2.3029229406554549E-2</v>
      </c>
      <c r="E186" s="372">
        <f t="shared" si="7"/>
        <v>-1.5776519481916877E-2</v>
      </c>
      <c r="F186" s="23"/>
      <c r="G186" s="23"/>
      <c r="H186" s="23"/>
      <c r="I186" s="23"/>
      <c r="J186" s="23"/>
    </row>
    <row r="187" spans="1:10" x14ac:dyDescent="0.3">
      <c r="A187" s="370">
        <v>42353</v>
      </c>
      <c r="B187" s="371">
        <v>113.4</v>
      </c>
      <c r="C187" s="371">
        <f>VLOOKUP(A187,[1]KLADD!A:B,2,FALSE)</f>
        <v>601.94129999999996</v>
      </c>
      <c r="D187" s="372">
        <f t="shared" si="7"/>
        <v>2.8105167724388112E-2</v>
      </c>
      <c r="E187" s="372">
        <f t="shared" si="7"/>
        <v>2.8214251551012561E-2</v>
      </c>
      <c r="F187" s="23"/>
      <c r="G187" s="23"/>
      <c r="H187" s="23"/>
      <c r="I187" s="23"/>
      <c r="J187" s="23"/>
    </row>
    <row r="188" spans="1:10" x14ac:dyDescent="0.3">
      <c r="A188" s="370">
        <v>42354</v>
      </c>
      <c r="B188" s="371">
        <v>114.9</v>
      </c>
      <c r="C188" s="371">
        <f>VLOOKUP(A188,[1]KLADD!A:B,2,FALSE)</f>
        <v>603.80610000000001</v>
      </c>
      <c r="D188" s="372">
        <f t="shared" si="7"/>
        <v>1.3227513227513227E-2</v>
      </c>
      <c r="E188" s="372">
        <f t="shared" si="7"/>
        <v>3.0979764970439135E-3</v>
      </c>
      <c r="F188" s="23"/>
      <c r="G188" s="23"/>
      <c r="H188" s="23"/>
      <c r="I188" s="23"/>
      <c r="J188" s="23"/>
    </row>
    <row r="189" spans="1:10" x14ac:dyDescent="0.3">
      <c r="A189" s="370">
        <v>42355</v>
      </c>
      <c r="B189" s="371">
        <v>116.3</v>
      </c>
      <c r="C189" s="371">
        <f>VLOOKUP(A189,[1]KLADD!A:B,2,FALSE)</f>
        <v>600.8501</v>
      </c>
      <c r="D189" s="372">
        <f t="shared" si="7"/>
        <v>1.2184508268059106E-2</v>
      </c>
      <c r="E189" s="372">
        <f t="shared" si="7"/>
        <v>-4.8956113560297207E-3</v>
      </c>
      <c r="F189" s="23"/>
      <c r="G189" s="23"/>
      <c r="H189" s="23"/>
      <c r="I189" s="23"/>
      <c r="J189" s="23"/>
    </row>
    <row r="190" spans="1:10" x14ac:dyDescent="0.3">
      <c r="A190" s="370">
        <v>42356</v>
      </c>
      <c r="B190" s="371">
        <v>114.4</v>
      </c>
      <c r="C190" s="371">
        <f>VLOOKUP(A190,[1]KLADD!A:B,2,FALSE)</f>
        <v>590.14459999999997</v>
      </c>
      <c r="D190" s="372">
        <f t="shared" si="7"/>
        <v>-1.6337059329320648E-2</v>
      </c>
      <c r="E190" s="372">
        <f t="shared" si="7"/>
        <v>-1.7817255917907029E-2</v>
      </c>
      <c r="F190" s="23"/>
      <c r="G190" s="23"/>
      <c r="H190" s="23"/>
      <c r="I190" s="23"/>
      <c r="J190" s="23"/>
    </row>
    <row r="191" spans="1:10" x14ac:dyDescent="0.3">
      <c r="A191" s="370">
        <v>42359</v>
      </c>
      <c r="B191" s="371">
        <v>114.5</v>
      </c>
      <c r="C191" s="371">
        <f>VLOOKUP(A191,[1]KLADD!A:B,2,FALSE)</f>
        <v>591.13810000000001</v>
      </c>
      <c r="D191" s="372">
        <f t="shared" si="7"/>
        <v>8.7412587412582436E-4</v>
      </c>
      <c r="E191" s="372">
        <f t="shared" si="7"/>
        <v>1.683485708417971E-3</v>
      </c>
      <c r="F191" s="23"/>
      <c r="G191" s="23"/>
      <c r="H191" s="23"/>
      <c r="I191" s="23"/>
      <c r="J191" s="23"/>
    </row>
    <row r="192" spans="1:10" x14ac:dyDescent="0.3">
      <c r="A192" s="370">
        <v>42360</v>
      </c>
      <c r="B192" s="371">
        <v>112.7</v>
      </c>
      <c r="C192" s="371">
        <f>VLOOKUP(A192,[1]KLADD!A:B,2,FALSE)</f>
        <v>589.89750000000004</v>
      </c>
      <c r="D192" s="372">
        <f t="shared" si="7"/>
        <v>-1.5720524017467225E-2</v>
      </c>
      <c r="E192" s="372">
        <f t="shared" si="7"/>
        <v>-2.098663577935464E-3</v>
      </c>
      <c r="F192" s="23"/>
      <c r="G192" s="23"/>
      <c r="H192" s="23"/>
      <c r="I192" s="23"/>
      <c r="J192" s="23"/>
    </row>
    <row r="193" spans="1:10" x14ac:dyDescent="0.3">
      <c r="A193" s="370">
        <v>42361</v>
      </c>
      <c r="B193" s="371">
        <v>115.2</v>
      </c>
      <c r="C193" s="371">
        <f>VLOOKUP(A193,[1]KLADD!A:B,2,FALSE)</f>
        <v>605.2559</v>
      </c>
      <c r="D193" s="372">
        <f t="shared" si="7"/>
        <v>2.2182786157941437E-2</v>
      </c>
      <c r="E193" s="372">
        <f t="shared" si="7"/>
        <v>2.6035709593615772E-2</v>
      </c>
      <c r="F193" s="23"/>
      <c r="G193" s="23"/>
      <c r="H193" s="23"/>
      <c r="I193" s="23"/>
      <c r="J193" s="23"/>
    </row>
    <row r="194" spans="1:10" x14ac:dyDescent="0.3">
      <c r="A194" s="370">
        <v>42366</v>
      </c>
      <c r="B194" s="371">
        <v>116</v>
      </c>
      <c r="C194" s="371">
        <f>VLOOKUP(A194,[1]KLADD!A:B,2,FALSE)</f>
        <v>602.15650000000005</v>
      </c>
      <c r="D194" s="372">
        <f t="shared" si="7"/>
        <v>6.9444444444444198E-3</v>
      </c>
      <c r="E194" s="372">
        <f t="shared" si="7"/>
        <v>-5.1208092312688665E-3</v>
      </c>
      <c r="F194" s="23"/>
      <c r="G194" s="23"/>
      <c r="H194" s="23"/>
      <c r="I194" s="23"/>
      <c r="J194" s="23"/>
    </row>
    <row r="195" spans="1:10" x14ac:dyDescent="0.3">
      <c r="A195" s="370">
        <v>42367</v>
      </c>
      <c r="B195" s="371">
        <v>117.6</v>
      </c>
      <c r="C195" s="371">
        <f>VLOOKUP(A195,[1]KLADD!A:B,2,FALSE)</f>
        <v>609.47649999999999</v>
      </c>
      <c r="D195" s="372">
        <f t="shared" si="7"/>
        <v>1.3793103448275813E-2</v>
      </c>
      <c r="E195" s="372">
        <f t="shared" si="7"/>
        <v>1.2156308202269568E-2</v>
      </c>
      <c r="F195" s="23"/>
      <c r="G195" s="23"/>
      <c r="H195" s="23"/>
      <c r="I195" s="23"/>
      <c r="J195" s="23"/>
    </row>
    <row r="196" spans="1:10" ht="15" thickBot="1" x14ac:dyDescent="0.35">
      <c r="A196" s="378">
        <v>42368</v>
      </c>
      <c r="B196" s="379">
        <v>119.6</v>
      </c>
      <c r="C196" s="379">
        <f>VLOOKUP(A196,[1]KLADD!A:B,2,FALSE)</f>
        <v>610.25890000000004</v>
      </c>
      <c r="D196" s="380">
        <f t="shared" ref="D196:E259" si="8">(B196-B195)/B195</f>
        <v>1.7006802721088437E-2</v>
      </c>
      <c r="E196" s="380">
        <f t="shared" si="8"/>
        <v>1.283724639096097E-3</v>
      </c>
      <c r="F196" s="23"/>
      <c r="G196" s="23"/>
      <c r="H196" s="23"/>
      <c r="I196" s="23"/>
      <c r="J196" s="23"/>
    </row>
    <row r="197" spans="1:10" x14ac:dyDescent="0.3">
      <c r="A197" s="381">
        <v>42373</v>
      </c>
      <c r="B197" s="382">
        <v>117.1</v>
      </c>
      <c r="C197" s="382">
        <f>VLOOKUP(A197,[1]KLADD!A:B,2,FALSE)</f>
        <v>600.61379999999997</v>
      </c>
      <c r="D197" s="383">
        <f t="shared" si="8"/>
        <v>-2.0903010033444816E-2</v>
      </c>
      <c r="E197" s="383">
        <f t="shared" si="8"/>
        <v>-1.5804931316855959E-2</v>
      </c>
      <c r="F197" s="23"/>
      <c r="G197" s="23"/>
      <c r="H197" s="23"/>
      <c r="I197" s="23"/>
      <c r="J197" s="23"/>
    </row>
    <row r="198" spans="1:10" x14ac:dyDescent="0.3">
      <c r="A198" s="384">
        <v>42374</v>
      </c>
      <c r="B198" s="385">
        <v>115.4</v>
      </c>
      <c r="C198" s="385">
        <f>VLOOKUP(A198,[1]KLADD!A:B,2,FALSE)</f>
        <v>590.26760000000002</v>
      </c>
      <c r="D198" s="386">
        <f t="shared" si="8"/>
        <v>-1.4517506404782141E-2</v>
      </c>
      <c r="E198" s="386">
        <f t="shared" si="8"/>
        <v>-1.7226044423221634E-2</v>
      </c>
      <c r="F198" s="23"/>
      <c r="G198" s="23"/>
      <c r="H198" s="23"/>
      <c r="I198" s="23"/>
      <c r="J198" s="23"/>
    </row>
    <row r="199" spans="1:10" x14ac:dyDescent="0.3">
      <c r="A199" s="384">
        <v>42375</v>
      </c>
      <c r="B199" s="385">
        <v>116.9</v>
      </c>
      <c r="C199" s="385">
        <f>VLOOKUP(A199,[1]KLADD!A:B,2,FALSE)</f>
        <v>581.74649999999997</v>
      </c>
      <c r="D199" s="386">
        <f t="shared" si="8"/>
        <v>1.2998266897746967E-2</v>
      </c>
      <c r="E199" s="386">
        <f t="shared" si="8"/>
        <v>-1.4435994792870296E-2</v>
      </c>
      <c r="F199" s="23"/>
      <c r="G199" s="23"/>
      <c r="H199" s="23"/>
      <c r="I199" s="23"/>
      <c r="J199" s="23"/>
    </row>
    <row r="200" spans="1:10" x14ac:dyDescent="0.3">
      <c r="A200" s="384">
        <v>42376</v>
      </c>
      <c r="B200" s="385">
        <v>114.5</v>
      </c>
      <c r="C200" s="385">
        <f>VLOOKUP(A200,[1]KLADD!A:B,2,FALSE)</f>
        <v>565.38070000000005</v>
      </c>
      <c r="D200" s="386">
        <f t="shared" si="8"/>
        <v>-2.0530367835757107E-2</v>
      </c>
      <c r="E200" s="386">
        <f t="shared" si="8"/>
        <v>-2.8132184723070826E-2</v>
      </c>
      <c r="F200" s="23"/>
      <c r="G200" s="23"/>
      <c r="H200" s="23"/>
      <c r="I200" s="23"/>
      <c r="J200" s="23"/>
    </row>
    <row r="201" spans="1:10" x14ac:dyDescent="0.3">
      <c r="A201" s="384">
        <v>42377</v>
      </c>
      <c r="B201" s="385">
        <v>114</v>
      </c>
      <c r="C201" s="385">
        <f>VLOOKUP(A201,[1]KLADD!A:B,2,FALSE)</f>
        <v>563.75009999999997</v>
      </c>
      <c r="D201" s="386">
        <f t="shared" si="8"/>
        <v>-4.3668122270742356E-3</v>
      </c>
      <c r="E201" s="386">
        <f t="shared" si="8"/>
        <v>-2.8840743944745055E-3</v>
      </c>
      <c r="F201" s="23"/>
      <c r="G201" s="23"/>
      <c r="H201" s="23"/>
      <c r="I201" s="23"/>
      <c r="J201" s="23"/>
    </row>
    <row r="202" spans="1:10" x14ac:dyDescent="0.3">
      <c r="A202" s="384">
        <v>42380</v>
      </c>
      <c r="B202" s="385">
        <v>116.7</v>
      </c>
      <c r="C202" s="385">
        <f>VLOOKUP(A202,[1]KLADD!A:B,2,FALSE)</f>
        <v>554.77390000000003</v>
      </c>
      <c r="D202" s="386">
        <f t="shared" si="8"/>
        <v>2.3684210526315815E-2</v>
      </c>
      <c r="E202" s="386">
        <f t="shared" si="8"/>
        <v>-1.5922303162340813E-2</v>
      </c>
      <c r="F202" s="23"/>
      <c r="G202" s="23"/>
      <c r="H202" s="23"/>
      <c r="I202" s="23"/>
      <c r="J202" s="23"/>
    </row>
    <row r="203" spans="1:10" x14ac:dyDescent="0.3">
      <c r="A203" s="384">
        <v>42381</v>
      </c>
      <c r="B203" s="385">
        <v>117.4</v>
      </c>
      <c r="C203" s="385">
        <f>VLOOKUP(A203,[1]KLADD!A:B,2,FALSE)</f>
        <v>554.50699999999995</v>
      </c>
      <c r="D203" s="386">
        <f t="shared" si="8"/>
        <v>5.9982862039417552E-3</v>
      </c>
      <c r="E203" s="386">
        <f t="shared" si="8"/>
        <v>-4.8109689370764888E-4</v>
      </c>
      <c r="F203" s="23"/>
      <c r="G203" s="23"/>
      <c r="H203" s="23"/>
      <c r="I203" s="23"/>
      <c r="J203" s="23"/>
    </row>
    <row r="204" spans="1:10" x14ac:dyDescent="0.3">
      <c r="A204" s="384">
        <v>42382</v>
      </c>
      <c r="B204" s="385">
        <v>117.8</v>
      </c>
      <c r="C204" s="385">
        <f>VLOOKUP(A204,[1]KLADD!A:B,2,FALSE)</f>
        <v>556.80999999999995</v>
      </c>
      <c r="D204" s="386">
        <f t="shared" si="8"/>
        <v>3.4071550255535899E-3</v>
      </c>
      <c r="E204" s="386">
        <f t="shared" si="8"/>
        <v>4.1532388229544399E-3</v>
      </c>
      <c r="F204" s="23"/>
      <c r="G204" s="23"/>
      <c r="H204" s="23"/>
      <c r="I204" s="23"/>
      <c r="J204" s="23"/>
    </row>
    <row r="205" spans="1:10" x14ac:dyDescent="0.3">
      <c r="A205" s="384">
        <v>42383</v>
      </c>
      <c r="B205" s="385">
        <v>113.2</v>
      </c>
      <c r="C205" s="385">
        <f>VLOOKUP(A205,[1]KLADD!A:B,2,FALSE)</f>
        <v>542.16629999999998</v>
      </c>
      <c r="D205" s="386">
        <f t="shared" si="8"/>
        <v>-3.9049235993208781E-2</v>
      </c>
      <c r="E205" s="386">
        <f t="shared" si="8"/>
        <v>-2.6299276234262977E-2</v>
      </c>
      <c r="F205" s="23"/>
      <c r="G205" s="23"/>
      <c r="H205" s="23"/>
      <c r="I205" s="23"/>
      <c r="J205" s="23"/>
    </row>
    <row r="206" spans="1:10" x14ac:dyDescent="0.3">
      <c r="A206" s="384">
        <v>42384</v>
      </c>
      <c r="B206" s="385">
        <v>112.3</v>
      </c>
      <c r="C206" s="385">
        <f>VLOOKUP(A206,[1]KLADD!A:B,2,FALSE)</f>
        <v>535.64490000000001</v>
      </c>
      <c r="D206" s="386">
        <f t="shared" si="8"/>
        <v>-7.9505300353357386E-3</v>
      </c>
      <c r="E206" s="386">
        <f t="shared" si="8"/>
        <v>-1.2028412684447506E-2</v>
      </c>
      <c r="F206" s="23"/>
      <c r="G206" s="23"/>
      <c r="H206" s="23"/>
      <c r="I206" s="23"/>
      <c r="J206" s="23"/>
    </row>
    <row r="207" spans="1:10" x14ac:dyDescent="0.3">
      <c r="A207" s="384">
        <v>42387</v>
      </c>
      <c r="B207" s="385">
        <v>110.9</v>
      </c>
      <c r="C207" s="385">
        <f>VLOOKUP(A207,[1]KLADD!A:B,2,FALSE)</f>
        <v>528.46950000000004</v>
      </c>
      <c r="D207" s="386">
        <f t="shared" si="8"/>
        <v>-1.2466607301869916E-2</v>
      </c>
      <c r="E207" s="386">
        <f t="shared" si="8"/>
        <v>-1.3395815025962102E-2</v>
      </c>
      <c r="F207" s="23"/>
      <c r="G207" s="23"/>
      <c r="H207" s="23"/>
      <c r="I207" s="23"/>
      <c r="J207" s="23"/>
    </row>
    <row r="208" spans="1:10" x14ac:dyDescent="0.3">
      <c r="A208" s="384">
        <v>42388</v>
      </c>
      <c r="B208" s="385">
        <v>114.8</v>
      </c>
      <c r="C208" s="385">
        <f>VLOOKUP(A208,[1]KLADD!A:B,2,FALSE)</f>
        <v>543.68219999999997</v>
      </c>
      <c r="D208" s="386">
        <f t="shared" si="8"/>
        <v>3.5166816952209121E-2</v>
      </c>
      <c r="E208" s="386">
        <f t="shared" si="8"/>
        <v>2.8786334878360863E-2</v>
      </c>
      <c r="F208" s="23"/>
      <c r="G208" s="23"/>
      <c r="H208" s="23"/>
      <c r="I208" s="23"/>
      <c r="J208" s="23"/>
    </row>
    <row r="209" spans="1:10" x14ac:dyDescent="0.3">
      <c r="A209" s="384">
        <v>42389</v>
      </c>
      <c r="B209" s="385">
        <v>111.5</v>
      </c>
      <c r="C209" s="385">
        <f>VLOOKUP(A209,[1]KLADD!A:B,2,FALSE)</f>
        <v>518.05070000000001</v>
      </c>
      <c r="D209" s="386">
        <f t="shared" si="8"/>
        <v>-2.8745644599303111E-2</v>
      </c>
      <c r="E209" s="386">
        <f t="shared" si="8"/>
        <v>-4.7144269207268441E-2</v>
      </c>
      <c r="F209" s="23"/>
      <c r="G209" s="23"/>
      <c r="H209" s="23"/>
      <c r="I209" s="23"/>
      <c r="J209" s="23"/>
    </row>
    <row r="210" spans="1:10" x14ac:dyDescent="0.3">
      <c r="A210" s="384">
        <v>42390</v>
      </c>
      <c r="B210" s="385">
        <v>111.3</v>
      </c>
      <c r="C210" s="385">
        <f>VLOOKUP(A210,[1]KLADD!A:B,2,FALSE)</f>
        <v>530.63599999999997</v>
      </c>
      <c r="D210" s="386">
        <f t="shared" si="8"/>
        <v>-1.7937219730941958E-3</v>
      </c>
      <c r="E210" s="386">
        <f t="shared" si="8"/>
        <v>2.4293568177786384E-2</v>
      </c>
      <c r="F210" s="23"/>
      <c r="G210" s="23"/>
      <c r="H210" s="23"/>
      <c r="I210" s="23"/>
      <c r="J210" s="23"/>
    </row>
    <row r="211" spans="1:10" x14ac:dyDescent="0.3">
      <c r="A211" s="384">
        <v>42391</v>
      </c>
      <c r="B211" s="385">
        <v>113.6</v>
      </c>
      <c r="C211" s="385">
        <f>VLOOKUP(A211,[1]KLADD!A:B,2,FALSE)</f>
        <v>552.62189999999998</v>
      </c>
      <c r="D211" s="386">
        <f t="shared" si="8"/>
        <v>2.066486972147347E-2</v>
      </c>
      <c r="E211" s="386">
        <f t="shared" si="8"/>
        <v>4.1433110456131919E-2</v>
      </c>
      <c r="F211" s="23"/>
      <c r="G211" s="23"/>
      <c r="H211" s="23"/>
      <c r="I211" s="23"/>
      <c r="J211" s="23"/>
    </row>
    <row r="212" spans="1:10" x14ac:dyDescent="0.3">
      <c r="A212" s="384">
        <v>42394</v>
      </c>
      <c r="B212" s="385">
        <v>115.3</v>
      </c>
      <c r="C212" s="385">
        <f>VLOOKUP(A212,[1]KLADD!A:B,2,FALSE)</f>
        <v>547.06650000000002</v>
      </c>
      <c r="D212" s="386">
        <f t="shared" si="8"/>
        <v>1.4964788732394391E-2</v>
      </c>
      <c r="E212" s="386">
        <f t="shared" si="8"/>
        <v>-1.0052804639121185E-2</v>
      </c>
      <c r="F212" s="23"/>
      <c r="G212" s="23"/>
      <c r="H212" s="23"/>
      <c r="I212" s="23"/>
      <c r="J212" s="23"/>
    </row>
    <row r="213" spans="1:10" x14ac:dyDescent="0.3">
      <c r="A213" s="384">
        <v>42395</v>
      </c>
      <c r="B213" s="385">
        <v>116.1</v>
      </c>
      <c r="C213" s="385">
        <f>VLOOKUP(A213,[1]KLADD!A:B,2,FALSE)</f>
        <v>551.0231</v>
      </c>
      <c r="D213" s="386">
        <f t="shared" si="8"/>
        <v>6.9384215091066537E-3</v>
      </c>
      <c r="E213" s="386">
        <f t="shared" si="8"/>
        <v>7.2323931368489577E-3</v>
      </c>
      <c r="F213" s="23"/>
      <c r="G213" s="23"/>
      <c r="H213" s="23"/>
      <c r="I213" s="23"/>
      <c r="J213" s="23"/>
    </row>
    <row r="214" spans="1:10" x14ac:dyDescent="0.3">
      <c r="A214" s="384">
        <v>42396</v>
      </c>
      <c r="B214" s="385">
        <v>117</v>
      </c>
      <c r="C214" s="385">
        <f>VLOOKUP(A214,[1]KLADD!A:B,2,FALSE)</f>
        <v>547.11749999999995</v>
      </c>
      <c r="D214" s="386">
        <f t="shared" si="8"/>
        <v>7.7519379844961734E-3</v>
      </c>
      <c r="E214" s="386">
        <f t="shared" si="8"/>
        <v>-7.0879061150068839E-3</v>
      </c>
      <c r="F214" s="23"/>
      <c r="G214" s="23"/>
      <c r="H214" s="23"/>
      <c r="I214" s="23"/>
      <c r="J214" s="23"/>
    </row>
    <row r="215" spans="1:10" x14ac:dyDescent="0.3">
      <c r="A215" s="384">
        <v>42397</v>
      </c>
      <c r="B215" s="385">
        <v>115.9</v>
      </c>
      <c r="C215" s="385">
        <f>VLOOKUP(A215,[1]KLADD!A:B,2,FALSE)</f>
        <v>552.32039999999995</v>
      </c>
      <c r="D215" s="386">
        <f t="shared" si="8"/>
        <v>-9.4017094017093527E-3</v>
      </c>
      <c r="E215" s="386">
        <f t="shared" si="8"/>
        <v>9.5096574319044821E-3</v>
      </c>
      <c r="F215" s="23"/>
      <c r="G215" s="23"/>
      <c r="H215" s="23"/>
      <c r="I215" s="23"/>
      <c r="J215" s="23"/>
    </row>
    <row r="216" spans="1:10" x14ac:dyDescent="0.3">
      <c r="A216" s="384">
        <v>42398</v>
      </c>
      <c r="B216" s="385">
        <v>117.8</v>
      </c>
      <c r="C216" s="385">
        <f>VLOOKUP(A216,[1]KLADD!A:B,2,FALSE)</f>
        <v>560.93029999999999</v>
      </c>
      <c r="D216" s="386">
        <f t="shared" si="8"/>
        <v>1.6393442622950744E-2</v>
      </c>
      <c r="E216" s="386">
        <f t="shared" si="8"/>
        <v>1.5588596763762555E-2</v>
      </c>
      <c r="F216" s="23"/>
      <c r="G216" s="23"/>
      <c r="H216" s="23"/>
      <c r="I216" s="23"/>
      <c r="J216" s="23"/>
    </row>
    <row r="217" spans="1:10" x14ac:dyDescent="0.3">
      <c r="A217" s="384">
        <v>42401</v>
      </c>
      <c r="B217" s="385">
        <v>117.8</v>
      </c>
      <c r="C217" s="385">
        <f>VLOOKUP(A217,[1]KLADD!A:B,2,FALSE)</f>
        <v>556.69960000000003</v>
      </c>
      <c r="D217" s="386">
        <f t="shared" si="8"/>
        <v>0</v>
      </c>
      <c r="E217" s="386">
        <f t="shared" si="8"/>
        <v>-7.5422917963247063E-3</v>
      </c>
      <c r="F217" s="23"/>
      <c r="G217" s="23"/>
      <c r="H217" s="23"/>
      <c r="I217" s="23"/>
      <c r="J217" s="23"/>
    </row>
    <row r="218" spans="1:10" x14ac:dyDescent="0.3">
      <c r="A218" s="384">
        <v>42402</v>
      </c>
      <c r="B218" s="385">
        <v>118.2</v>
      </c>
      <c r="C218" s="385">
        <f>VLOOKUP(A218,[1]KLADD!A:B,2,FALSE)</f>
        <v>539.45709999999997</v>
      </c>
      <c r="D218" s="386">
        <f t="shared" si="8"/>
        <v>3.3955857385399467E-3</v>
      </c>
      <c r="E218" s="386">
        <f t="shared" si="8"/>
        <v>-3.0972718500246924E-2</v>
      </c>
      <c r="F218" s="23"/>
      <c r="G218" s="23"/>
      <c r="H218" s="23"/>
      <c r="I218" s="23"/>
      <c r="J218" s="23"/>
    </row>
    <row r="219" spans="1:10" x14ac:dyDescent="0.3">
      <c r="A219" s="384">
        <v>42403</v>
      </c>
      <c r="B219" s="385">
        <v>119.4</v>
      </c>
      <c r="C219" s="385">
        <f>VLOOKUP(A219,[1]KLADD!A:B,2,FALSE)</f>
        <v>540.46529999999996</v>
      </c>
      <c r="D219" s="386">
        <f t="shared" si="8"/>
        <v>1.0152284263959414E-2</v>
      </c>
      <c r="E219" s="386">
        <f t="shared" si="8"/>
        <v>1.8689159897978692E-3</v>
      </c>
      <c r="F219" s="23"/>
      <c r="G219" s="23"/>
      <c r="H219" s="23"/>
      <c r="I219" s="23"/>
      <c r="J219" s="23"/>
    </row>
    <row r="220" spans="1:10" x14ac:dyDescent="0.3">
      <c r="A220" s="384">
        <v>42404</v>
      </c>
      <c r="B220" s="385">
        <v>117.3</v>
      </c>
      <c r="C220" s="385">
        <f>VLOOKUP(A220,[1]KLADD!A:B,2,FALSE)</f>
        <v>552.22130000000004</v>
      </c>
      <c r="D220" s="386">
        <f t="shared" si="8"/>
        <v>-1.7587939698492532E-2</v>
      </c>
      <c r="E220" s="386">
        <f t="shared" si="8"/>
        <v>2.175162771782034E-2</v>
      </c>
      <c r="F220" s="23"/>
      <c r="G220" s="23"/>
      <c r="H220" s="23"/>
      <c r="I220" s="23"/>
      <c r="J220" s="23"/>
    </row>
    <row r="221" spans="1:10" x14ac:dyDescent="0.3">
      <c r="A221" s="384">
        <v>42405</v>
      </c>
      <c r="B221" s="385">
        <v>117.2</v>
      </c>
      <c r="C221" s="385">
        <f>VLOOKUP(A221,[1]KLADD!A:B,2,FALSE)</f>
        <v>560.74260000000004</v>
      </c>
      <c r="D221" s="386">
        <f t="shared" si="8"/>
        <v>-8.5251491901103423E-4</v>
      </c>
      <c r="E221" s="386">
        <f t="shared" si="8"/>
        <v>1.5430951323319104E-2</v>
      </c>
      <c r="F221" s="23"/>
      <c r="G221" s="23"/>
      <c r="H221" s="23"/>
      <c r="I221" s="23"/>
      <c r="J221" s="23"/>
    </row>
    <row r="222" spans="1:10" x14ac:dyDescent="0.3">
      <c r="A222" s="384">
        <v>42408</v>
      </c>
      <c r="B222" s="385">
        <v>112.6</v>
      </c>
      <c r="C222" s="385">
        <f>VLOOKUP(A222,[1]KLADD!A:B,2,FALSE)</f>
        <v>536.09630000000004</v>
      </c>
      <c r="D222" s="386">
        <f t="shared" si="8"/>
        <v>-3.9249146757679251E-2</v>
      </c>
      <c r="E222" s="386">
        <f t="shared" si="8"/>
        <v>-4.3952965228609336E-2</v>
      </c>
      <c r="F222" s="23"/>
      <c r="G222" s="23"/>
      <c r="H222" s="23"/>
      <c r="I222" s="23"/>
      <c r="J222" s="23"/>
    </row>
    <row r="223" spans="1:10" x14ac:dyDescent="0.3">
      <c r="A223" s="384">
        <v>42409</v>
      </c>
      <c r="B223" s="385">
        <v>114.1</v>
      </c>
      <c r="C223" s="385">
        <f>VLOOKUP(A223,[1]KLADD!A:B,2,FALSE)</f>
        <v>531.47950000000003</v>
      </c>
      <c r="D223" s="386">
        <f t="shared" si="8"/>
        <v>1.3321492007104797E-2</v>
      </c>
      <c r="E223" s="386">
        <f t="shared" si="8"/>
        <v>-8.6118855884661245E-3</v>
      </c>
      <c r="F223" s="23"/>
      <c r="G223" s="23"/>
      <c r="H223" s="23"/>
      <c r="I223" s="23"/>
      <c r="J223" s="23"/>
    </row>
    <row r="224" spans="1:10" x14ac:dyDescent="0.3">
      <c r="A224" s="384">
        <v>42410</v>
      </c>
      <c r="B224" s="385">
        <v>116.3</v>
      </c>
      <c r="C224" s="385">
        <f>VLOOKUP(A224,[1]KLADD!A:B,2,FALSE)</f>
        <v>530.63549999999998</v>
      </c>
      <c r="D224" s="386">
        <f t="shared" si="8"/>
        <v>1.9281332164767774E-2</v>
      </c>
      <c r="E224" s="386">
        <f t="shared" si="8"/>
        <v>-1.5880198577744784E-3</v>
      </c>
      <c r="F224" s="23"/>
      <c r="G224" s="23"/>
      <c r="H224" s="23"/>
      <c r="I224" s="23"/>
      <c r="J224" s="23"/>
    </row>
    <row r="225" spans="1:10" x14ac:dyDescent="0.3">
      <c r="A225" s="384">
        <v>42411</v>
      </c>
      <c r="B225" s="385">
        <v>114.9</v>
      </c>
      <c r="C225" s="385">
        <f>VLOOKUP(A225,[1]KLADD!A:B,2,FALSE)</f>
        <v>515.2296</v>
      </c>
      <c r="D225" s="386">
        <f t="shared" si="8"/>
        <v>-1.2037833190025722E-2</v>
      </c>
      <c r="E225" s="386">
        <f t="shared" si="8"/>
        <v>-2.9032923730131086E-2</v>
      </c>
      <c r="F225" s="23"/>
      <c r="G225" s="23"/>
      <c r="H225" s="23"/>
      <c r="I225" s="23"/>
      <c r="J225" s="23"/>
    </row>
    <row r="226" spans="1:10" x14ac:dyDescent="0.3">
      <c r="A226" s="384">
        <v>42412</v>
      </c>
      <c r="B226" s="385">
        <v>115.4</v>
      </c>
      <c r="C226" s="385">
        <f>VLOOKUP(A226,[1]KLADD!A:B,2,FALSE)</f>
        <v>522.31150000000002</v>
      </c>
      <c r="D226" s="386">
        <f t="shared" si="8"/>
        <v>4.3516100957354219E-3</v>
      </c>
      <c r="E226" s="386">
        <f t="shared" si="8"/>
        <v>1.374513420812783E-2</v>
      </c>
      <c r="F226" s="23"/>
      <c r="G226" s="23"/>
      <c r="H226" s="23"/>
      <c r="I226" s="23"/>
      <c r="J226" s="23"/>
    </row>
    <row r="227" spans="1:10" x14ac:dyDescent="0.3">
      <c r="A227" s="384">
        <v>42415</v>
      </c>
      <c r="B227" s="385">
        <v>116.9</v>
      </c>
      <c r="C227" s="385">
        <f>VLOOKUP(A227,[1]KLADD!A:B,2,FALSE)</f>
        <v>539.15350000000001</v>
      </c>
      <c r="D227" s="386">
        <f t="shared" si="8"/>
        <v>1.2998266897746967E-2</v>
      </c>
      <c r="E227" s="386">
        <f t="shared" si="8"/>
        <v>3.2245125753501469E-2</v>
      </c>
      <c r="F227" s="23"/>
      <c r="G227" s="23"/>
      <c r="H227" s="23"/>
      <c r="I227" s="23"/>
      <c r="J227" s="23"/>
    </row>
    <row r="228" spans="1:10" x14ac:dyDescent="0.3">
      <c r="A228" s="384">
        <v>42416</v>
      </c>
      <c r="B228" s="385">
        <v>115.4</v>
      </c>
      <c r="C228" s="385">
        <f>VLOOKUP(A228,[1]KLADD!A:B,2,FALSE)</f>
        <v>532.12559999999996</v>
      </c>
      <c r="D228" s="386">
        <f t="shared" si="8"/>
        <v>-1.2831479897348161E-2</v>
      </c>
      <c r="E228" s="386">
        <f t="shared" si="8"/>
        <v>-1.3035063298300105E-2</v>
      </c>
      <c r="F228" s="23"/>
      <c r="G228" s="23"/>
      <c r="H228" s="23"/>
      <c r="I228" s="23"/>
      <c r="J228" s="23"/>
    </row>
    <row r="229" spans="1:10" x14ac:dyDescent="0.3">
      <c r="A229" s="384">
        <v>42417</v>
      </c>
      <c r="B229" s="385">
        <v>122.4</v>
      </c>
      <c r="C229" s="385">
        <f>VLOOKUP(A229,[1]KLADD!A:B,2,FALSE)</f>
        <v>554.81809999999996</v>
      </c>
      <c r="D229" s="386">
        <f t="shared" si="8"/>
        <v>6.0658578856152508E-2</v>
      </c>
      <c r="E229" s="386">
        <f t="shared" si="8"/>
        <v>4.2645007118620112E-2</v>
      </c>
      <c r="F229" s="23"/>
      <c r="G229" s="23"/>
      <c r="H229" s="23"/>
      <c r="I229" s="23"/>
      <c r="J229" s="23"/>
    </row>
    <row r="230" spans="1:10" x14ac:dyDescent="0.3">
      <c r="A230" s="384">
        <v>42418</v>
      </c>
      <c r="B230" s="385">
        <v>125.7</v>
      </c>
      <c r="C230" s="385">
        <f>VLOOKUP(A230,[1]KLADD!A:B,2,FALSE)</f>
        <v>557.74090000000001</v>
      </c>
      <c r="D230" s="386">
        <f t="shared" si="8"/>
        <v>2.6960784313725467E-2</v>
      </c>
      <c r="E230" s="386">
        <f t="shared" si="8"/>
        <v>5.2680328922218873E-3</v>
      </c>
      <c r="F230" s="23"/>
      <c r="G230" s="23"/>
      <c r="H230" s="23"/>
      <c r="I230" s="23"/>
      <c r="J230" s="23"/>
    </row>
    <row r="231" spans="1:10" x14ac:dyDescent="0.3">
      <c r="A231" s="384">
        <v>42419</v>
      </c>
      <c r="B231" s="385">
        <v>124.2</v>
      </c>
      <c r="C231" s="385">
        <f>VLOOKUP(A231,[1]KLADD!A:B,2,FALSE)</f>
        <v>550.23979999999995</v>
      </c>
      <c r="D231" s="386">
        <f t="shared" si="8"/>
        <v>-1.1933174224343675E-2</v>
      </c>
      <c r="E231" s="386">
        <f t="shared" si="8"/>
        <v>-1.344907644391879E-2</v>
      </c>
      <c r="F231" s="23"/>
      <c r="G231" s="23"/>
      <c r="H231" s="23"/>
      <c r="I231" s="23"/>
      <c r="J231" s="23"/>
    </row>
    <row r="232" spans="1:10" x14ac:dyDescent="0.3">
      <c r="A232" s="384">
        <v>42422</v>
      </c>
      <c r="B232" s="385">
        <v>125.1</v>
      </c>
      <c r="C232" s="385">
        <f>VLOOKUP(A232,[1]KLADD!A:B,2,FALSE)</f>
        <v>564.66240000000005</v>
      </c>
      <c r="D232" s="386">
        <f t="shared" si="8"/>
        <v>7.2463768115941345E-3</v>
      </c>
      <c r="E232" s="386">
        <f t="shared" si="8"/>
        <v>2.6211480885243315E-2</v>
      </c>
      <c r="F232" s="23"/>
      <c r="G232" s="23"/>
      <c r="H232" s="23"/>
      <c r="I232" s="23"/>
      <c r="J232" s="23"/>
    </row>
    <row r="233" spans="1:10" x14ac:dyDescent="0.3">
      <c r="A233" s="384">
        <v>42423</v>
      </c>
      <c r="B233" s="385">
        <v>123.6</v>
      </c>
      <c r="C233" s="385">
        <f>VLOOKUP(A233,[1]KLADD!A:B,2,FALSE)</f>
        <v>561.78369999999995</v>
      </c>
      <c r="D233" s="386">
        <f t="shared" si="8"/>
        <v>-1.1990407673860911E-2</v>
      </c>
      <c r="E233" s="386">
        <f t="shared" si="8"/>
        <v>-5.0980904696329953E-3</v>
      </c>
      <c r="F233" s="23"/>
      <c r="G233" s="23"/>
      <c r="H233" s="23"/>
      <c r="I233" s="23"/>
      <c r="J233" s="23"/>
    </row>
    <row r="234" spans="1:10" x14ac:dyDescent="0.3">
      <c r="A234" s="384">
        <v>42424</v>
      </c>
      <c r="B234" s="385">
        <v>124.4</v>
      </c>
      <c r="C234" s="385">
        <f>VLOOKUP(A234,[1]KLADD!A:B,2,FALSE)</f>
        <v>545.3442</v>
      </c>
      <c r="D234" s="386">
        <f t="shared" si="8"/>
        <v>6.4724919093852055E-3</v>
      </c>
      <c r="E234" s="386">
        <f t="shared" si="8"/>
        <v>-2.9263041985732149E-2</v>
      </c>
      <c r="F234" s="23"/>
      <c r="G234" s="23"/>
      <c r="H234" s="23"/>
      <c r="I234" s="23"/>
      <c r="J234" s="23"/>
    </row>
    <row r="235" spans="1:10" x14ac:dyDescent="0.3">
      <c r="A235" s="384">
        <v>42425</v>
      </c>
      <c r="B235" s="385">
        <v>126.4</v>
      </c>
      <c r="C235" s="385">
        <f>VLOOKUP(A235,[1]KLADD!A:B,2,FALSE)</f>
        <v>556.45479999999998</v>
      </c>
      <c r="D235" s="386">
        <f t="shared" si="8"/>
        <v>1.607717041800643E-2</v>
      </c>
      <c r="E235" s="386">
        <f t="shared" si="8"/>
        <v>2.0373554903490267E-2</v>
      </c>
      <c r="F235" s="23"/>
      <c r="G235" s="23"/>
      <c r="H235" s="23"/>
      <c r="I235" s="23"/>
      <c r="J235" s="23"/>
    </row>
    <row r="236" spans="1:10" x14ac:dyDescent="0.3">
      <c r="A236" s="384">
        <v>42426</v>
      </c>
      <c r="B236" s="385">
        <v>125</v>
      </c>
      <c r="C236" s="385">
        <f>VLOOKUP(A236,[1]KLADD!A:B,2,FALSE)</f>
        <v>566.3374</v>
      </c>
      <c r="D236" s="386">
        <f t="shared" si="8"/>
        <v>-1.1075949367088653E-2</v>
      </c>
      <c r="E236" s="386">
        <f t="shared" si="8"/>
        <v>1.7759933061948653E-2</v>
      </c>
      <c r="F236" s="23"/>
      <c r="G236" s="23"/>
      <c r="H236" s="23"/>
      <c r="I236" s="23"/>
      <c r="J236" s="23"/>
    </row>
    <row r="237" spans="1:10" x14ac:dyDescent="0.3">
      <c r="A237" s="384">
        <v>42429</v>
      </c>
      <c r="B237" s="385">
        <v>124.6</v>
      </c>
      <c r="C237" s="385">
        <f>VLOOKUP(A237,[1]KLADD!A:B,2,FALSE)</f>
        <v>572.50009999999997</v>
      </c>
      <c r="D237" s="386">
        <f t="shared" si="8"/>
        <v>-3.2000000000000457E-3</v>
      </c>
      <c r="E237" s="386">
        <f t="shared" si="8"/>
        <v>1.0881675834935097E-2</v>
      </c>
      <c r="F237" s="23"/>
      <c r="G237" s="23"/>
      <c r="H237" s="23"/>
      <c r="I237" s="23"/>
      <c r="J237" s="23"/>
    </row>
    <row r="238" spans="1:10" x14ac:dyDescent="0.3">
      <c r="A238" s="384">
        <v>42430</v>
      </c>
      <c r="B238" s="385">
        <v>126</v>
      </c>
      <c r="C238" s="385">
        <f>VLOOKUP(A238,[1]KLADD!A:B,2,FALSE)</f>
        <v>574.92219999999998</v>
      </c>
      <c r="D238" s="386">
        <f t="shared" si="8"/>
        <v>1.1235955056179822E-2</v>
      </c>
      <c r="E238" s="386">
        <f t="shared" si="8"/>
        <v>4.2307416190844344E-3</v>
      </c>
      <c r="F238" s="23"/>
      <c r="G238" s="23"/>
      <c r="H238" s="23"/>
      <c r="I238" s="23"/>
      <c r="J238" s="23"/>
    </row>
    <row r="239" spans="1:10" x14ac:dyDescent="0.3">
      <c r="A239" s="384">
        <v>42431</v>
      </c>
      <c r="B239" s="385">
        <v>118.6</v>
      </c>
      <c r="C239" s="385">
        <f>VLOOKUP(A239,[1]KLADD!A:B,2,FALSE)</f>
        <v>571.12959999999998</v>
      </c>
      <c r="D239" s="386">
        <f t="shared" si="8"/>
        <v>-5.8730158730158778E-2</v>
      </c>
      <c r="E239" s="386">
        <f t="shared" si="8"/>
        <v>-6.5967186516714665E-3</v>
      </c>
      <c r="F239" s="23"/>
      <c r="G239" s="23"/>
      <c r="H239" s="23"/>
      <c r="I239" s="23"/>
      <c r="J239" s="23"/>
    </row>
    <row r="240" spans="1:10" x14ac:dyDescent="0.3">
      <c r="A240" s="384">
        <v>42432</v>
      </c>
      <c r="B240" s="385">
        <v>116.3</v>
      </c>
      <c r="C240" s="385">
        <f>VLOOKUP(A240,[1]KLADD!A:B,2,FALSE)</f>
        <v>576.36450000000002</v>
      </c>
      <c r="D240" s="386">
        <f t="shared" si="8"/>
        <v>-1.9392917369308576E-2</v>
      </c>
      <c r="E240" s="386">
        <f t="shared" si="8"/>
        <v>9.1658705834893502E-3</v>
      </c>
      <c r="F240" s="23"/>
      <c r="G240" s="23"/>
      <c r="H240" s="23"/>
      <c r="I240" s="23"/>
      <c r="J240" s="23"/>
    </row>
    <row r="241" spans="1:10" x14ac:dyDescent="0.3">
      <c r="A241" s="384">
        <v>42433</v>
      </c>
      <c r="B241" s="385">
        <v>118.3</v>
      </c>
      <c r="C241" s="385">
        <f>VLOOKUP(A241,[1]KLADD!A:B,2,FALSE)</f>
        <v>588.05319999999995</v>
      </c>
      <c r="D241" s="386">
        <f t="shared" si="8"/>
        <v>1.7196904557179708E-2</v>
      </c>
      <c r="E241" s="386">
        <f t="shared" si="8"/>
        <v>2.0280048476267926E-2</v>
      </c>
      <c r="F241" s="23"/>
      <c r="G241" s="23"/>
      <c r="H241" s="23"/>
      <c r="I241" s="23"/>
      <c r="J241" s="23"/>
    </row>
    <row r="242" spans="1:10" x14ac:dyDescent="0.3">
      <c r="A242" s="384">
        <v>42436</v>
      </c>
      <c r="B242" s="385">
        <v>117</v>
      </c>
      <c r="C242" s="385">
        <f>VLOOKUP(A242,[1]KLADD!A:B,2,FALSE)</f>
        <v>585.45659999999998</v>
      </c>
      <c r="D242" s="386">
        <f t="shared" si="8"/>
        <v>-1.0989010989010966E-2</v>
      </c>
      <c r="E242" s="386">
        <f t="shared" si="8"/>
        <v>-4.4155868890773265E-3</v>
      </c>
      <c r="F242" s="23"/>
      <c r="G242" s="23"/>
      <c r="H242" s="23"/>
      <c r="I242" s="23"/>
      <c r="J242" s="23"/>
    </row>
    <row r="243" spans="1:10" x14ac:dyDescent="0.3">
      <c r="A243" s="384">
        <v>42437</v>
      </c>
      <c r="B243" s="385">
        <v>117</v>
      </c>
      <c r="C243" s="385">
        <f>VLOOKUP(A243,[1]KLADD!A:B,2,FALSE)</f>
        <v>586.14909999999998</v>
      </c>
      <c r="D243" s="386">
        <f t="shared" si="8"/>
        <v>0</v>
      </c>
      <c r="E243" s="386">
        <f t="shared" si="8"/>
        <v>1.182837463955476E-3</v>
      </c>
      <c r="F243" s="23"/>
      <c r="G243" s="23"/>
      <c r="H243" s="23"/>
      <c r="I243" s="23"/>
      <c r="J243" s="23"/>
    </row>
    <row r="244" spans="1:10" x14ac:dyDescent="0.3">
      <c r="A244" s="384">
        <v>42438</v>
      </c>
      <c r="B244" s="385">
        <v>118.8</v>
      </c>
      <c r="C244" s="385">
        <f>VLOOKUP(A244,[1]KLADD!A:B,2,FALSE)</f>
        <v>583.04129999999998</v>
      </c>
      <c r="D244" s="386">
        <f t="shared" si="8"/>
        <v>1.5384615384615361E-2</v>
      </c>
      <c r="E244" s="386">
        <f t="shared" si="8"/>
        <v>-5.3020639287853508E-3</v>
      </c>
      <c r="F244" s="23"/>
      <c r="G244" s="23"/>
      <c r="H244" s="23"/>
      <c r="I244" s="23"/>
      <c r="J244" s="23"/>
    </row>
    <row r="245" spans="1:10" x14ac:dyDescent="0.3">
      <c r="A245" s="384">
        <v>42439</v>
      </c>
      <c r="B245" s="385">
        <v>120.9</v>
      </c>
      <c r="C245" s="385">
        <f>VLOOKUP(A245,[1]KLADD!A:B,2,FALSE)</f>
        <v>582.34760000000006</v>
      </c>
      <c r="D245" s="386">
        <f t="shared" si="8"/>
        <v>1.7676767676767749E-2</v>
      </c>
      <c r="E245" s="386">
        <f t="shared" si="8"/>
        <v>-1.1897956456942615E-3</v>
      </c>
      <c r="F245" s="23"/>
      <c r="G245" s="23"/>
      <c r="H245" s="23"/>
      <c r="I245" s="23"/>
      <c r="J245" s="23"/>
    </row>
    <row r="246" spans="1:10" x14ac:dyDescent="0.3">
      <c r="A246" s="384">
        <v>42440</v>
      </c>
      <c r="B246" s="385">
        <v>123.7</v>
      </c>
      <c r="C246" s="385">
        <f>VLOOKUP(A246,[1]KLADD!A:B,2,FALSE)</f>
        <v>585.02940000000001</v>
      </c>
      <c r="D246" s="386">
        <f t="shared" si="8"/>
        <v>2.3159636062861845E-2</v>
      </c>
      <c r="E246" s="386">
        <f t="shared" si="8"/>
        <v>4.6051533482750727E-3</v>
      </c>
      <c r="F246" s="23"/>
      <c r="G246" s="23"/>
      <c r="H246" s="23"/>
      <c r="I246" s="23"/>
      <c r="J246" s="23"/>
    </row>
    <row r="247" spans="1:10" x14ac:dyDescent="0.3">
      <c r="A247" s="384">
        <v>42443</v>
      </c>
      <c r="B247" s="385">
        <v>128.5</v>
      </c>
      <c r="C247" s="385">
        <f>VLOOKUP(A247,[1]KLADD!A:B,2,FALSE)</f>
        <v>589.54459999999995</v>
      </c>
      <c r="D247" s="386">
        <f t="shared" si="8"/>
        <v>3.8803556992724308E-2</v>
      </c>
      <c r="E247" s="386">
        <f t="shared" si="8"/>
        <v>7.7179027242048623E-3</v>
      </c>
      <c r="F247" s="23"/>
      <c r="G247" s="23"/>
      <c r="H247" s="23"/>
      <c r="I247" s="23"/>
      <c r="J247" s="23"/>
    </row>
    <row r="248" spans="1:10" x14ac:dyDescent="0.3">
      <c r="A248" s="384">
        <v>42444</v>
      </c>
      <c r="B248" s="385">
        <v>129</v>
      </c>
      <c r="C248" s="385">
        <f>VLOOKUP(A248,[1]KLADD!A:B,2,FALSE)</f>
        <v>582.77919999999995</v>
      </c>
      <c r="D248" s="386">
        <f t="shared" si="8"/>
        <v>3.8910505836575876E-3</v>
      </c>
      <c r="E248" s="386">
        <f t="shared" si="8"/>
        <v>-1.147563729699161E-2</v>
      </c>
      <c r="F248" s="23"/>
      <c r="G248" s="23"/>
      <c r="H248" s="23"/>
      <c r="I248" s="23"/>
      <c r="J248" s="23"/>
    </row>
    <row r="249" spans="1:10" x14ac:dyDescent="0.3">
      <c r="A249" s="384">
        <v>42445</v>
      </c>
      <c r="B249" s="385">
        <v>129.9</v>
      </c>
      <c r="C249" s="385">
        <f>VLOOKUP(A249,[1]KLADD!A:B,2,FALSE)</f>
        <v>586.00379999999996</v>
      </c>
      <c r="D249" s="386">
        <f t="shared" si="8"/>
        <v>6.9767441860465558E-3</v>
      </c>
      <c r="E249" s="386">
        <f t="shared" si="8"/>
        <v>5.5331418828949448E-3</v>
      </c>
      <c r="F249" s="23"/>
      <c r="G249" s="23"/>
      <c r="H249" s="23"/>
      <c r="I249" s="23"/>
      <c r="J249" s="23"/>
    </row>
    <row r="250" spans="1:10" x14ac:dyDescent="0.3">
      <c r="A250" s="384">
        <v>42446</v>
      </c>
      <c r="B250" s="385">
        <v>130</v>
      </c>
      <c r="C250" s="385">
        <f>VLOOKUP(A250,[1]KLADD!A:B,2,FALSE)</f>
        <v>585.7817</v>
      </c>
      <c r="D250" s="386">
        <f t="shared" si="8"/>
        <v>7.6982294072358982E-4</v>
      </c>
      <c r="E250" s="386">
        <f t="shared" si="8"/>
        <v>-3.7900778117813384E-4</v>
      </c>
      <c r="F250" s="23"/>
      <c r="G250" s="23"/>
      <c r="H250" s="23"/>
      <c r="I250" s="23"/>
      <c r="J250" s="23"/>
    </row>
    <row r="251" spans="1:10" x14ac:dyDescent="0.3">
      <c r="A251" s="384">
        <v>42447</v>
      </c>
      <c r="B251" s="385">
        <v>129.80000000000001</v>
      </c>
      <c r="C251" s="385">
        <f>VLOOKUP(A251,[1]KLADD!A:B,2,FALSE)</f>
        <v>590.28020000000004</v>
      </c>
      <c r="D251" s="386">
        <f t="shared" si="8"/>
        <v>-1.5384615384614511E-3</v>
      </c>
      <c r="E251" s="386">
        <f t="shared" si="8"/>
        <v>7.6794819640149826E-3</v>
      </c>
      <c r="F251" s="23"/>
      <c r="G251" s="23"/>
      <c r="H251" s="23"/>
      <c r="I251" s="23"/>
      <c r="J251" s="23"/>
    </row>
    <row r="252" spans="1:10" x14ac:dyDescent="0.3">
      <c r="A252" s="384">
        <v>42450</v>
      </c>
      <c r="B252" s="385">
        <v>129.80000000000001</v>
      </c>
      <c r="C252" s="385">
        <f>VLOOKUP(A252,[1]KLADD!A:B,2,FALSE)</f>
        <v>588.42049999999995</v>
      </c>
      <c r="D252" s="386">
        <f t="shared" si="8"/>
        <v>0</v>
      </c>
      <c r="E252" s="386">
        <f t="shared" si="8"/>
        <v>-3.1505376599114945E-3</v>
      </c>
      <c r="F252" s="23"/>
      <c r="G252" s="23"/>
      <c r="H252" s="23"/>
      <c r="I252" s="23"/>
      <c r="J252" s="23"/>
    </row>
    <row r="253" spans="1:10" x14ac:dyDescent="0.3">
      <c r="A253" s="384">
        <v>42451</v>
      </c>
      <c r="B253" s="385">
        <v>131.4</v>
      </c>
      <c r="C253" s="385">
        <f>VLOOKUP(A253,[1]KLADD!A:B,2,FALSE)</f>
        <v>589.00360000000001</v>
      </c>
      <c r="D253" s="386">
        <f t="shared" si="8"/>
        <v>1.232665639445296E-2</v>
      </c>
      <c r="E253" s="386">
        <f t="shared" si="8"/>
        <v>9.9095799687478367E-4</v>
      </c>
      <c r="F253" s="23"/>
      <c r="G253" s="23"/>
      <c r="H253" s="23"/>
      <c r="I253" s="23"/>
      <c r="J253" s="23"/>
    </row>
    <row r="254" spans="1:10" x14ac:dyDescent="0.3">
      <c r="A254" s="384">
        <v>42452</v>
      </c>
      <c r="B254" s="385">
        <v>133.19999999999999</v>
      </c>
      <c r="C254" s="385">
        <f>VLOOKUP(A254,[1]KLADD!A:B,2,FALSE)</f>
        <v>586.22559999999999</v>
      </c>
      <c r="D254" s="386">
        <f t="shared" si="8"/>
        <v>1.3698630136986171E-2</v>
      </c>
      <c r="E254" s="386">
        <f t="shared" si="8"/>
        <v>-4.7164397636958759E-3</v>
      </c>
      <c r="F254" s="23"/>
      <c r="G254" s="23"/>
      <c r="H254" s="23"/>
      <c r="I254" s="23"/>
      <c r="J254" s="23"/>
    </row>
    <row r="255" spans="1:10" x14ac:dyDescent="0.3">
      <c r="A255" s="384">
        <v>42458</v>
      </c>
      <c r="B255" s="385">
        <v>132.80000000000001</v>
      </c>
      <c r="C255" s="385">
        <f>VLOOKUP(A255,[1]KLADD!A:B,2,FALSE)</f>
        <v>569.75260000000003</v>
      </c>
      <c r="D255" s="386">
        <f t="shared" si="8"/>
        <v>-3.0030030030028325E-3</v>
      </c>
      <c r="E255" s="386">
        <f t="shared" si="8"/>
        <v>-2.810010344140542E-2</v>
      </c>
      <c r="F255" s="23"/>
      <c r="G255" s="23"/>
      <c r="H255" s="23"/>
      <c r="I255" s="23"/>
      <c r="J255" s="23"/>
    </row>
    <row r="256" spans="1:10" x14ac:dyDescent="0.3">
      <c r="A256" s="384">
        <v>42459</v>
      </c>
      <c r="B256" s="385">
        <v>132.19999999999999</v>
      </c>
      <c r="C256" s="385">
        <f>VLOOKUP(A256,[1]KLADD!A:B,2,FALSE)</f>
        <v>585.11990000000003</v>
      </c>
      <c r="D256" s="386">
        <f t="shared" si="8"/>
        <v>-4.5180722891567972E-3</v>
      </c>
      <c r="E256" s="386">
        <f t="shared" si="8"/>
        <v>2.6971882181845243E-2</v>
      </c>
      <c r="F256" s="23"/>
      <c r="G256" s="23"/>
      <c r="H256" s="23"/>
      <c r="I256" s="23"/>
      <c r="J256" s="23"/>
    </row>
    <row r="257" spans="1:10" x14ac:dyDescent="0.3">
      <c r="A257" s="384">
        <v>42460</v>
      </c>
      <c r="B257" s="385">
        <v>127.5</v>
      </c>
      <c r="C257" s="385">
        <f>VLOOKUP(A257,[1]KLADD!A:B,2,FALSE)</f>
        <v>577.74969999999996</v>
      </c>
      <c r="D257" s="386">
        <f t="shared" si="8"/>
        <v>-3.555219364599084E-2</v>
      </c>
      <c r="E257" s="386">
        <f t="shared" si="8"/>
        <v>-1.2596050826505931E-2</v>
      </c>
      <c r="F257" s="23"/>
      <c r="G257" s="23"/>
      <c r="H257" s="23"/>
      <c r="I257" s="23"/>
      <c r="J257" s="23"/>
    </row>
    <row r="258" spans="1:10" x14ac:dyDescent="0.3">
      <c r="A258" s="384">
        <v>42461</v>
      </c>
      <c r="B258" s="385">
        <v>128.1</v>
      </c>
      <c r="C258" s="385">
        <f>VLOOKUP(A258,[1]KLADD!A:B,2,FALSE)</f>
        <v>569.78779999999995</v>
      </c>
      <c r="D258" s="386">
        <f t="shared" si="8"/>
        <v>4.7058823529411318E-3</v>
      </c>
      <c r="E258" s="386">
        <f t="shared" si="8"/>
        <v>-1.3780881236286258E-2</v>
      </c>
      <c r="F258" s="23"/>
      <c r="G258" s="23"/>
      <c r="H258" s="23"/>
      <c r="I258" s="23"/>
      <c r="J258" s="23"/>
    </row>
    <row r="259" spans="1:10" x14ac:dyDescent="0.3">
      <c r="A259" s="384">
        <v>42464</v>
      </c>
      <c r="B259" s="385">
        <v>128.69999999999999</v>
      </c>
      <c r="C259" s="385">
        <f>VLOOKUP(A259,[1]KLADD!A:B,2,FALSE)</f>
        <v>566.85199999999998</v>
      </c>
      <c r="D259" s="386">
        <f t="shared" si="8"/>
        <v>4.6838407494144757E-3</v>
      </c>
      <c r="E259" s="386">
        <f t="shared" si="8"/>
        <v>-5.1524444714330002E-3</v>
      </c>
      <c r="F259" s="23"/>
      <c r="G259" s="23"/>
      <c r="H259" s="23"/>
      <c r="I259" s="23"/>
      <c r="J259" s="23"/>
    </row>
    <row r="260" spans="1:10" x14ac:dyDescent="0.3">
      <c r="A260" s="384">
        <v>42465</v>
      </c>
      <c r="B260" s="385">
        <v>131.69999999999999</v>
      </c>
      <c r="C260" s="385">
        <f>VLOOKUP(A260,[1]KLADD!A:B,2,FALSE)</f>
        <v>559.83619999999996</v>
      </c>
      <c r="D260" s="386">
        <f t="shared" ref="D260:E323" si="9">(B260-B259)/B259</f>
        <v>2.3310023310023312E-2</v>
      </c>
      <c r="E260" s="386">
        <f t="shared" si="9"/>
        <v>-1.2376775595746356E-2</v>
      </c>
      <c r="F260" s="23"/>
      <c r="G260" s="23"/>
      <c r="H260" s="23"/>
      <c r="I260" s="23"/>
      <c r="J260" s="23"/>
    </row>
    <row r="261" spans="1:10" x14ac:dyDescent="0.3">
      <c r="A261" s="384">
        <v>42466</v>
      </c>
      <c r="B261" s="385">
        <v>133.30000000000001</v>
      </c>
      <c r="C261" s="385">
        <f>VLOOKUP(A261,[1]KLADD!A:B,2,FALSE)</f>
        <v>562.89020000000005</v>
      </c>
      <c r="D261" s="386">
        <f t="shared" si="9"/>
        <v>1.2148823082764031E-2</v>
      </c>
      <c r="E261" s="386">
        <f t="shared" si="9"/>
        <v>5.4551670649380796E-3</v>
      </c>
      <c r="F261" s="23"/>
      <c r="G261" s="23"/>
      <c r="H261" s="23"/>
      <c r="I261" s="23"/>
      <c r="J261" s="23"/>
    </row>
    <row r="262" spans="1:10" x14ac:dyDescent="0.3">
      <c r="A262" s="384">
        <v>42467</v>
      </c>
      <c r="B262" s="385">
        <v>131.5</v>
      </c>
      <c r="C262" s="385">
        <f>VLOOKUP(A262,[1]KLADD!A:B,2,FALSE)</f>
        <v>560.42520000000002</v>
      </c>
      <c r="D262" s="386">
        <f t="shared" si="9"/>
        <v>-1.3503375843961074E-2</v>
      </c>
      <c r="E262" s="386">
        <f t="shared" si="9"/>
        <v>-4.3791844306403484E-3</v>
      </c>
      <c r="F262" s="23"/>
      <c r="G262" s="23"/>
      <c r="H262" s="23"/>
      <c r="I262" s="23"/>
      <c r="J262" s="23"/>
    </row>
    <row r="263" spans="1:10" x14ac:dyDescent="0.3">
      <c r="A263" s="384">
        <v>42468</v>
      </c>
      <c r="B263" s="385">
        <v>134.1</v>
      </c>
      <c r="C263" s="385">
        <f>VLOOKUP(A263,[1]KLADD!A:B,2,FALSE)</f>
        <v>566.23739999999998</v>
      </c>
      <c r="D263" s="386">
        <f t="shared" si="9"/>
        <v>1.9771863117870679E-2</v>
      </c>
      <c r="E263" s="386">
        <f t="shared" si="9"/>
        <v>1.0371053978300692E-2</v>
      </c>
      <c r="F263" s="23"/>
      <c r="G263" s="23"/>
      <c r="H263" s="23"/>
      <c r="I263" s="23"/>
      <c r="J263" s="23"/>
    </row>
    <row r="264" spans="1:10" x14ac:dyDescent="0.3">
      <c r="A264" s="384">
        <v>42471</v>
      </c>
      <c r="B264" s="385">
        <v>134.69999999999999</v>
      </c>
      <c r="C264" s="385">
        <f>VLOOKUP(A264,[1]KLADD!A:B,2,FALSE)</f>
        <v>571.66610000000003</v>
      </c>
      <c r="D264" s="386">
        <f t="shared" si="9"/>
        <v>4.474272930648727E-3</v>
      </c>
      <c r="E264" s="386">
        <f t="shared" si="9"/>
        <v>9.5873215015469648E-3</v>
      </c>
      <c r="F264" s="23"/>
      <c r="G264" s="23"/>
      <c r="H264" s="23"/>
      <c r="I264" s="23"/>
      <c r="J264" s="23"/>
    </row>
    <row r="265" spans="1:10" x14ac:dyDescent="0.3">
      <c r="A265" s="384">
        <v>42472</v>
      </c>
      <c r="B265" s="385">
        <v>132.69999999999999</v>
      </c>
      <c r="C265" s="385">
        <f>VLOOKUP(A265,[1]KLADD!A:B,2,FALSE)</f>
        <v>574.3433</v>
      </c>
      <c r="D265" s="386">
        <f t="shared" si="9"/>
        <v>-1.4847809948032666E-2</v>
      </c>
      <c r="E265" s="386">
        <f t="shared" si="9"/>
        <v>4.6831533302394016E-3</v>
      </c>
      <c r="F265" s="23"/>
      <c r="G265" s="23"/>
      <c r="H265" s="23"/>
      <c r="I265" s="23"/>
      <c r="J265" s="23"/>
    </row>
    <row r="266" spans="1:10" x14ac:dyDescent="0.3">
      <c r="A266" s="384">
        <v>42473</v>
      </c>
      <c r="B266" s="385">
        <v>132.1</v>
      </c>
      <c r="C266" s="385">
        <f>VLOOKUP(A266,[1]KLADD!A:B,2,FALSE)</f>
        <v>588.9538</v>
      </c>
      <c r="D266" s="386">
        <f t="shared" si="9"/>
        <v>-4.5214770158251271E-3</v>
      </c>
      <c r="E266" s="386">
        <f t="shared" si="9"/>
        <v>2.5438618331579739E-2</v>
      </c>
      <c r="F266" s="23"/>
      <c r="G266" s="23"/>
      <c r="H266" s="23"/>
      <c r="I266" s="23"/>
      <c r="J266" s="23"/>
    </row>
    <row r="267" spans="1:10" x14ac:dyDescent="0.3">
      <c r="A267" s="384">
        <v>42474</v>
      </c>
      <c r="B267" s="385">
        <v>130</v>
      </c>
      <c r="C267" s="385">
        <f>VLOOKUP(A267,[1]KLADD!A:B,2,FALSE)</f>
        <v>589.14499999999998</v>
      </c>
      <c r="D267" s="386">
        <f t="shared" si="9"/>
        <v>-1.5897047691143033E-2</v>
      </c>
      <c r="E267" s="386">
        <f t="shared" si="9"/>
        <v>3.2464346099809647E-4</v>
      </c>
      <c r="F267" s="23"/>
      <c r="G267" s="23"/>
      <c r="H267" s="23"/>
      <c r="I267" s="23"/>
      <c r="J267" s="23"/>
    </row>
    <row r="268" spans="1:10" x14ac:dyDescent="0.3">
      <c r="A268" s="384">
        <v>42475</v>
      </c>
      <c r="B268" s="385">
        <v>129.6</v>
      </c>
      <c r="C268" s="385">
        <f>VLOOKUP(A268,[1]KLADD!A:B,2,FALSE)</f>
        <v>584.72140000000002</v>
      </c>
      <c r="D268" s="386">
        <f t="shared" si="9"/>
        <v>-3.0769230769231207E-3</v>
      </c>
      <c r="E268" s="386">
        <f t="shared" si="9"/>
        <v>-7.5085080922352989E-3</v>
      </c>
      <c r="F268" s="23"/>
      <c r="G268" s="23"/>
      <c r="H268" s="23"/>
      <c r="I268" s="23"/>
      <c r="J268" s="23"/>
    </row>
    <row r="269" spans="1:10" x14ac:dyDescent="0.3">
      <c r="A269" s="384">
        <v>42478</v>
      </c>
      <c r="B269" s="385">
        <v>132.80000000000001</v>
      </c>
      <c r="C269" s="385">
        <f>VLOOKUP(A269,[1]KLADD!A:B,2,FALSE)</f>
        <v>585.45820000000003</v>
      </c>
      <c r="D269" s="386">
        <f t="shared" si="9"/>
        <v>2.4691358024691492E-2</v>
      </c>
      <c r="E269" s="386">
        <f t="shared" si="9"/>
        <v>1.2600872825930718E-3</v>
      </c>
      <c r="F269" s="23"/>
      <c r="G269" s="23"/>
      <c r="H269" s="23"/>
      <c r="I269" s="23"/>
      <c r="J269" s="23"/>
    </row>
    <row r="270" spans="1:10" x14ac:dyDescent="0.3">
      <c r="A270" s="384">
        <v>42479</v>
      </c>
      <c r="B270" s="385">
        <v>132</v>
      </c>
      <c r="C270" s="385">
        <f>VLOOKUP(A270,[1]KLADD!A:B,2,FALSE)</f>
        <v>595.91840000000002</v>
      </c>
      <c r="D270" s="386">
        <f t="shared" si="9"/>
        <v>-6.024096385542254E-3</v>
      </c>
      <c r="E270" s="386">
        <f t="shared" si="9"/>
        <v>1.786668971414182E-2</v>
      </c>
      <c r="F270" s="23"/>
      <c r="G270" s="23"/>
      <c r="H270" s="23"/>
      <c r="I270" s="23"/>
      <c r="J270" s="23"/>
    </row>
    <row r="271" spans="1:10" x14ac:dyDescent="0.3">
      <c r="A271" s="384">
        <v>42480</v>
      </c>
      <c r="B271" s="385">
        <v>129.19999999999999</v>
      </c>
      <c r="C271" s="385">
        <f>VLOOKUP(A271,[1]KLADD!A:B,2,FALSE)</f>
        <v>597.26890000000003</v>
      </c>
      <c r="D271" s="386">
        <f t="shared" si="9"/>
        <v>-2.1212121212121297E-2</v>
      </c>
      <c r="E271" s="386">
        <f t="shared" si="9"/>
        <v>2.2662498758219429E-3</v>
      </c>
      <c r="F271" s="23"/>
      <c r="G271" s="23"/>
      <c r="H271" s="23"/>
      <c r="I271" s="23"/>
      <c r="J271" s="23"/>
    </row>
    <row r="272" spans="1:10" x14ac:dyDescent="0.3">
      <c r="A272" s="384">
        <v>42481</v>
      </c>
      <c r="B272" s="385">
        <v>124.8</v>
      </c>
      <c r="C272" s="385">
        <f>VLOOKUP(A272,[1]KLADD!A:B,2,FALSE)</f>
        <v>599.05859999999996</v>
      </c>
      <c r="D272" s="386">
        <f t="shared" si="9"/>
        <v>-3.4055727554179502E-2</v>
      </c>
      <c r="E272" s="386">
        <f t="shared" si="9"/>
        <v>2.9964727780065646E-3</v>
      </c>
      <c r="F272" s="23"/>
      <c r="G272" s="23"/>
      <c r="H272" s="23"/>
      <c r="I272" s="23"/>
      <c r="J272" s="23"/>
    </row>
    <row r="273" spans="1:10" x14ac:dyDescent="0.3">
      <c r="A273" s="384">
        <v>42482</v>
      </c>
      <c r="B273" s="385">
        <v>123.3</v>
      </c>
      <c r="C273" s="385">
        <f>VLOOKUP(A273,[1]KLADD!A:B,2,FALSE)</f>
        <v>595.2337</v>
      </c>
      <c r="D273" s="386">
        <f t="shared" si="9"/>
        <v>-1.201923076923077E-2</v>
      </c>
      <c r="E273" s="386">
        <f t="shared" si="9"/>
        <v>-6.3848511648108503E-3</v>
      </c>
      <c r="F273" s="23"/>
      <c r="G273" s="23"/>
      <c r="H273" s="23"/>
      <c r="I273" s="23"/>
      <c r="J273" s="23"/>
    </row>
    <row r="274" spans="1:10" x14ac:dyDescent="0.3">
      <c r="A274" s="384">
        <v>42485</v>
      </c>
      <c r="B274" s="385">
        <v>124</v>
      </c>
      <c r="C274" s="385">
        <f>VLOOKUP(A274,[1]KLADD!A:B,2,FALSE)</f>
        <v>592.22460000000001</v>
      </c>
      <c r="D274" s="386">
        <f t="shared" si="9"/>
        <v>5.6772100567721237E-3</v>
      </c>
      <c r="E274" s="386">
        <f t="shared" si="9"/>
        <v>-5.055325328522208E-3</v>
      </c>
      <c r="F274" s="23"/>
      <c r="G274" s="23"/>
      <c r="H274" s="23"/>
      <c r="I274" s="23"/>
      <c r="J274" s="23"/>
    </row>
    <row r="275" spans="1:10" x14ac:dyDescent="0.3">
      <c r="A275" s="384">
        <v>42486</v>
      </c>
      <c r="B275" s="385">
        <v>125.6</v>
      </c>
      <c r="C275" s="385">
        <f>VLOOKUP(A275,[1]KLADD!A:B,2,FALSE)</f>
        <v>594.86320000000001</v>
      </c>
      <c r="D275" s="386">
        <f t="shared" si="9"/>
        <v>1.2903225806451568E-2</v>
      </c>
      <c r="E275" s="386">
        <f t="shared" si="9"/>
        <v>4.4554042503469069E-3</v>
      </c>
      <c r="F275" s="23"/>
      <c r="G275" s="23"/>
      <c r="H275" s="23"/>
      <c r="I275" s="23"/>
      <c r="J275" s="23"/>
    </row>
    <row r="276" spans="1:10" x14ac:dyDescent="0.3">
      <c r="A276" s="384">
        <v>42487</v>
      </c>
      <c r="B276" s="385">
        <v>126.4</v>
      </c>
      <c r="C276" s="385">
        <f>VLOOKUP(A276,[1]KLADD!A:B,2,FALSE)</f>
        <v>606.31719999999996</v>
      </c>
      <c r="D276" s="386">
        <f t="shared" si="9"/>
        <v>6.3694267515924472E-3</v>
      </c>
      <c r="E276" s="386">
        <f t="shared" si="9"/>
        <v>1.9254847164860679E-2</v>
      </c>
      <c r="F276" s="23"/>
      <c r="G276" s="23"/>
      <c r="H276" s="23"/>
      <c r="I276" s="23"/>
      <c r="J276" s="23"/>
    </row>
    <row r="277" spans="1:10" x14ac:dyDescent="0.3">
      <c r="A277" s="384">
        <v>42488</v>
      </c>
      <c r="B277" s="385">
        <v>125.8</v>
      </c>
      <c r="C277" s="385">
        <f>VLOOKUP(A277,[1]KLADD!A:B,2,FALSE)</f>
        <v>610.96469999999999</v>
      </c>
      <c r="D277" s="386">
        <f t="shared" si="9"/>
        <v>-4.7468354430380416E-3</v>
      </c>
      <c r="E277" s="386">
        <f t="shared" si="9"/>
        <v>7.6651297373718525E-3</v>
      </c>
      <c r="F277" s="23"/>
      <c r="G277" s="23"/>
      <c r="H277" s="23"/>
      <c r="I277" s="23"/>
      <c r="J277" s="23"/>
    </row>
    <row r="278" spans="1:10" x14ac:dyDescent="0.3">
      <c r="A278" s="384">
        <v>42489</v>
      </c>
      <c r="B278" s="385">
        <v>125.3</v>
      </c>
      <c r="C278" s="385">
        <f>VLOOKUP(A278,[1]KLADD!A:B,2,FALSE)</f>
        <v>606.28150000000005</v>
      </c>
      <c r="D278" s="386">
        <f t="shared" si="9"/>
        <v>-3.9745627980922096E-3</v>
      </c>
      <c r="E278" s="386">
        <f t="shared" si="9"/>
        <v>-7.6652546374609571E-3</v>
      </c>
      <c r="F278" s="23"/>
      <c r="G278" s="23"/>
      <c r="H278" s="23"/>
      <c r="I278" s="23"/>
      <c r="J278" s="23"/>
    </row>
    <row r="279" spans="1:10" x14ac:dyDescent="0.3">
      <c r="A279" s="384">
        <v>42492</v>
      </c>
      <c r="B279" s="385">
        <v>127.7</v>
      </c>
      <c r="C279" s="385">
        <f>VLOOKUP(A279,[1]KLADD!A:B,2,FALSE)</f>
        <v>601.41</v>
      </c>
      <c r="D279" s="386">
        <f t="shared" si="9"/>
        <v>1.915403032721473E-2</v>
      </c>
      <c r="E279" s="386">
        <f t="shared" si="9"/>
        <v>-8.0350464264538537E-3</v>
      </c>
      <c r="F279" s="23"/>
      <c r="G279" s="23"/>
      <c r="H279" s="23"/>
      <c r="I279" s="23"/>
      <c r="J279" s="23"/>
    </row>
    <row r="280" spans="1:10" x14ac:dyDescent="0.3">
      <c r="A280" s="384">
        <v>42493</v>
      </c>
      <c r="B280" s="385">
        <v>127</v>
      </c>
      <c r="C280" s="385">
        <f>VLOOKUP(A280,[1]KLADD!A:B,2,FALSE)</f>
        <v>592.6</v>
      </c>
      <c r="D280" s="386">
        <f t="shared" si="9"/>
        <v>-5.4815974941268822E-3</v>
      </c>
      <c r="E280" s="386">
        <f t="shared" si="9"/>
        <v>-1.4648908398596542E-2</v>
      </c>
      <c r="F280" s="23"/>
      <c r="G280" s="23"/>
      <c r="H280" s="23"/>
      <c r="I280" s="23"/>
      <c r="J280" s="23"/>
    </row>
    <row r="281" spans="1:10" x14ac:dyDescent="0.3">
      <c r="A281" s="384">
        <v>42494</v>
      </c>
      <c r="B281" s="385">
        <v>127.5</v>
      </c>
      <c r="C281" s="385">
        <f>VLOOKUP(A281,[1]KLADD!A:B,2,FALSE)</f>
        <v>595.61</v>
      </c>
      <c r="D281" s="386">
        <f t="shared" si="9"/>
        <v>3.937007874015748E-3</v>
      </c>
      <c r="E281" s="386">
        <f t="shared" si="9"/>
        <v>5.0793115086061272E-3</v>
      </c>
      <c r="F281" s="23"/>
      <c r="G281" s="23"/>
      <c r="H281" s="23"/>
      <c r="I281" s="23"/>
      <c r="J281" s="23"/>
    </row>
    <row r="282" spans="1:10" x14ac:dyDescent="0.3">
      <c r="A282" s="384">
        <v>42496</v>
      </c>
      <c r="B282" s="385">
        <v>128.6</v>
      </c>
      <c r="C282" s="385">
        <f>VLOOKUP(A282,[1]KLADD!A:B,2,FALSE)</f>
        <v>595.94000000000005</v>
      </c>
      <c r="D282" s="386">
        <f t="shared" si="9"/>
        <v>8.627450980392113E-3</v>
      </c>
      <c r="E282" s="386">
        <f t="shared" si="9"/>
        <v>5.5405382716885369E-4</v>
      </c>
      <c r="F282" s="23"/>
      <c r="G282" s="23"/>
      <c r="H282" s="23"/>
      <c r="I282" s="23"/>
      <c r="J282" s="23"/>
    </row>
    <row r="283" spans="1:10" x14ac:dyDescent="0.3">
      <c r="A283" s="384">
        <v>42499</v>
      </c>
      <c r="B283" s="385">
        <v>132</v>
      </c>
      <c r="C283" s="385">
        <f>VLOOKUP(A283,[1]KLADD!A:B,2,FALSE)</f>
        <v>593.58000000000004</v>
      </c>
      <c r="D283" s="386">
        <f t="shared" si="9"/>
        <v>2.6438569206842968E-2</v>
      </c>
      <c r="E283" s="386">
        <f t="shared" si="9"/>
        <v>-3.9601302144511418E-3</v>
      </c>
      <c r="F283" s="23"/>
      <c r="G283" s="23"/>
      <c r="H283" s="23"/>
      <c r="I283" s="23"/>
      <c r="J283" s="23"/>
    </row>
    <row r="284" spans="1:10" x14ac:dyDescent="0.3">
      <c r="A284" s="384">
        <v>42500</v>
      </c>
      <c r="B284" s="385">
        <v>130.6</v>
      </c>
      <c r="C284" s="385">
        <f>VLOOKUP(A284,[1]KLADD!A:B,2,FALSE)</f>
        <v>594.19000000000005</v>
      </c>
      <c r="D284" s="386">
        <f t="shared" si="9"/>
        <v>-1.0606060606060648E-2</v>
      </c>
      <c r="E284" s="386">
        <f t="shared" si="9"/>
        <v>1.0276626570976341E-3</v>
      </c>
      <c r="F284" s="23"/>
      <c r="G284" s="23"/>
      <c r="H284" s="23"/>
      <c r="I284" s="23"/>
      <c r="J284" s="23"/>
    </row>
    <row r="285" spans="1:10" x14ac:dyDescent="0.3">
      <c r="A285" s="384">
        <v>42501</v>
      </c>
      <c r="B285" s="385">
        <v>130.1</v>
      </c>
      <c r="C285" s="385">
        <f>VLOOKUP(A285,[1]KLADD!A:B,2,FALSE)</f>
        <v>599.02</v>
      </c>
      <c r="D285" s="386">
        <f t="shared" si="9"/>
        <v>-3.8284839203675345E-3</v>
      </c>
      <c r="E285" s="386">
        <f t="shared" si="9"/>
        <v>8.128713037917042E-3</v>
      </c>
      <c r="F285" s="23"/>
      <c r="G285" s="23"/>
      <c r="H285" s="23"/>
      <c r="I285" s="23"/>
      <c r="J285" s="23"/>
    </row>
    <row r="286" spans="1:10" x14ac:dyDescent="0.3">
      <c r="A286" s="384">
        <v>42502</v>
      </c>
      <c r="B286" s="385">
        <v>130.6</v>
      </c>
      <c r="C286" s="385">
        <f>VLOOKUP(A286,[1]KLADD!A:B,2,FALSE)</f>
        <v>600.42999999999995</v>
      </c>
      <c r="D286" s="386">
        <f t="shared" si="9"/>
        <v>3.8431975403535744E-3</v>
      </c>
      <c r="E286" s="386">
        <f t="shared" si="9"/>
        <v>2.3538446128676307E-3</v>
      </c>
      <c r="F286" s="23"/>
      <c r="G286" s="23"/>
      <c r="H286" s="23"/>
      <c r="I286" s="23"/>
      <c r="J286" s="23"/>
    </row>
    <row r="287" spans="1:10" x14ac:dyDescent="0.3">
      <c r="A287" s="384">
        <v>42503</v>
      </c>
      <c r="B287" s="385">
        <v>132</v>
      </c>
      <c r="C287" s="385">
        <f>VLOOKUP(A287,[1]KLADD!A:B,2,FALSE)</f>
        <v>597.30999999999995</v>
      </c>
      <c r="D287" s="386">
        <f t="shared" si="9"/>
        <v>1.071975497702914E-2</v>
      </c>
      <c r="E287" s="386">
        <f t="shared" si="9"/>
        <v>-5.1962760021984321E-3</v>
      </c>
      <c r="F287" s="23"/>
      <c r="G287" s="23"/>
      <c r="H287" s="23"/>
      <c r="I287" s="23"/>
      <c r="J287" s="23"/>
    </row>
    <row r="288" spans="1:10" x14ac:dyDescent="0.3">
      <c r="A288" s="384">
        <v>42508</v>
      </c>
      <c r="B288" s="385">
        <v>130.80000000000001</v>
      </c>
      <c r="C288" s="385">
        <f>VLOOKUP(A288,[1]KLADD!A:B,2,FALSE)</f>
        <v>605.35</v>
      </c>
      <c r="D288" s="386">
        <f t="shared" si="9"/>
        <v>-9.0909090909090055E-3</v>
      </c>
      <c r="E288" s="386">
        <f t="shared" si="9"/>
        <v>1.3460347223384973E-2</v>
      </c>
      <c r="F288" s="23"/>
      <c r="G288" s="23"/>
      <c r="H288" s="23"/>
      <c r="I288" s="23"/>
      <c r="J288" s="23"/>
    </row>
    <row r="289" spans="1:10" x14ac:dyDescent="0.3">
      <c r="A289" s="384">
        <v>42509</v>
      </c>
      <c r="B289" s="385">
        <v>130</v>
      </c>
      <c r="C289" s="385">
        <f>VLOOKUP(A289,[1]KLADD!A:B,2,FALSE)</f>
        <v>594.65</v>
      </c>
      <c r="D289" s="386">
        <f t="shared" si="9"/>
        <v>-6.1162079510704232E-3</v>
      </c>
      <c r="E289" s="386">
        <f t="shared" si="9"/>
        <v>-1.7675724787313198E-2</v>
      </c>
      <c r="F289" s="23"/>
      <c r="G289" s="23"/>
      <c r="H289" s="23"/>
      <c r="I289" s="23"/>
      <c r="J289" s="23"/>
    </row>
    <row r="290" spans="1:10" x14ac:dyDescent="0.3">
      <c r="A290" s="384">
        <v>42510</v>
      </c>
      <c r="B290" s="385">
        <v>133.30000000000001</v>
      </c>
      <c r="C290" s="385">
        <f>VLOOKUP(A290,[1]KLADD!A:B,2,FALSE)</f>
        <v>605.05999999999995</v>
      </c>
      <c r="D290" s="386">
        <f t="shared" si="9"/>
        <v>2.5384615384615471E-2</v>
      </c>
      <c r="E290" s="386">
        <f t="shared" si="9"/>
        <v>1.7506096022870545E-2</v>
      </c>
      <c r="F290" s="23"/>
      <c r="G290" s="23"/>
      <c r="H290" s="23"/>
      <c r="I290" s="23"/>
      <c r="J290" s="23"/>
    </row>
    <row r="291" spans="1:10" x14ac:dyDescent="0.3">
      <c r="A291" s="384">
        <v>42513</v>
      </c>
      <c r="B291" s="385">
        <v>132.80000000000001</v>
      </c>
      <c r="C291" s="385">
        <f>VLOOKUP(A291,[1]KLADD!A:B,2,FALSE)</f>
        <v>605.38</v>
      </c>
      <c r="D291" s="386">
        <f t="shared" si="9"/>
        <v>-3.7509377344336079E-3</v>
      </c>
      <c r="E291" s="386">
        <f t="shared" si="9"/>
        <v>5.2887316960309732E-4</v>
      </c>
      <c r="F291" s="23"/>
      <c r="G291" s="23"/>
      <c r="H291" s="23"/>
      <c r="I291" s="23"/>
      <c r="J291" s="23"/>
    </row>
    <row r="292" spans="1:10" x14ac:dyDescent="0.3">
      <c r="A292" s="384">
        <v>42514</v>
      </c>
      <c r="B292" s="385">
        <v>136.5</v>
      </c>
      <c r="C292" s="385">
        <f>VLOOKUP(A292,[1]KLADD!A:B,2,FALSE)</f>
        <v>610.77</v>
      </c>
      <c r="D292" s="386">
        <f t="shared" si="9"/>
        <v>2.7861445783132443E-2</v>
      </c>
      <c r="E292" s="386">
        <f t="shared" si="9"/>
        <v>8.9034986289602998E-3</v>
      </c>
      <c r="F292" s="23"/>
      <c r="G292" s="23"/>
      <c r="H292" s="23"/>
      <c r="I292" s="23"/>
      <c r="J292" s="23"/>
    </row>
    <row r="293" spans="1:10" x14ac:dyDescent="0.3">
      <c r="A293" s="384">
        <v>42515</v>
      </c>
      <c r="B293" s="385">
        <v>136.80000000000001</v>
      </c>
      <c r="C293" s="385">
        <f>VLOOKUP(A293,[1]KLADD!A:B,2,FALSE)</f>
        <v>619.62</v>
      </c>
      <c r="D293" s="386">
        <f t="shared" si="9"/>
        <v>2.1978021978022811E-3</v>
      </c>
      <c r="E293" s="386">
        <f t="shared" si="9"/>
        <v>1.4489906183997286E-2</v>
      </c>
      <c r="F293" s="23"/>
      <c r="G293" s="23"/>
      <c r="H293" s="23"/>
      <c r="I293" s="23"/>
      <c r="J293" s="23"/>
    </row>
    <row r="294" spans="1:10" x14ac:dyDescent="0.3">
      <c r="A294" s="384">
        <v>42516</v>
      </c>
      <c r="B294" s="385">
        <v>138.80000000000001</v>
      </c>
      <c r="C294" s="385">
        <f>VLOOKUP(A294,[1]KLADD!A:B,2,FALSE)</f>
        <v>622.25</v>
      </c>
      <c r="D294" s="386">
        <f t="shared" si="9"/>
        <v>1.4619883040935672E-2</v>
      </c>
      <c r="E294" s="386">
        <f t="shared" si="9"/>
        <v>4.2445369742745483E-3</v>
      </c>
      <c r="F294" s="23"/>
      <c r="G294" s="23"/>
      <c r="H294" s="23"/>
      <c r="I294" s="23"/>
      <c r="J294" s="23"/>
    </row>
    <row r="295" spans="1:10" x14ac:dyDescent="0.3">
      <c r="A295" s="384">
        <v>42517</v>
      </c>
      <c r="B295" s="385">
        <v>137.5</v>
      </c>
      <c r="C295" s="385">
        <f>VLOOKUP(A295,[1]KLADD!A:B,2,FALSE)</f>
        <v>618.82000000000005</v>
      </c>
      <c r="D295" s="386">
        <f t="shared" si="9"/>
        <v>-9.3659942363113202E-3</v>
      </c>
      <c r="E295" s="386">
        <f t="shared" si="9"/>
        <v>-5.5122539172357569E-3</v>
      </c>
      <c r="F295" s="23"/>
      <c r="G295" s="23"/>
      <c r="H295" s="23"/>
      <c r="I295" s="23"/>
      <c r="J295" s="23"/>
    </row>
    <row r="296" spans="1:10" x14ac:dyDescent="0.3">
      <c r="A296" s="384">
        <v>42520</v>
      </c>
      <c r="B296" s="385">
        <v>139.5</v>
      </c>
      <c r="C296" s="385">
        <f>VLOOKUP(A296,[1]KLADD!A:B,2,FALSE)</f>
        <v>622.89</v>
      </c>
      <c r="D296" s="386">
        <f t="shared" si="9"/>
        <v>1.4545454545454545E-2</v>
      </c>
      <c r="E296" s="386">
        <f t="shared" si="9"/>
        <v>6.5770337093176302E-3</v>
      </c>
      <c r="F296" s="23"/>
      <c r="G296" s="23"/>
      <c r="H296" s="23"/>
      <c r="I296" s="23"/>
      <c r="J296" s="23"/>
    </row>
    <row r="297" spans="1:10" x14ac:dyDescent="0.3">
      <c r="A297" s="384">
        <v>42521</v>
      </c>
      <c r="B297" s="385">
        <v>139.69999999999999</v>
      </c>
      <c r="C297" s="385">
        <f>VLOOKUP(A297,[1]KLADD!A:B,2,FALSE)</f>
        <v>617.30999999999995</v>
      </c>
      <c r="D297" s="386">
        <f t="shared" si="9"/>
        <v>1.4336917562723199E-3</v>
      </c>
      <c r="E297" s="386">
        <f t="shared" si="9"/>
        <v>-8.958243028464161E-3</v>
      </c>
      <c r="F297" s="23"/>
      <c r="G297" s="23"/>
      <c r="H297" s="23"/>
      <c r="I297" s="23"/>
      <c r="J297" s="23"/>
    </row>
    <row r="298" spans="1:10" x14ac:dyDescent="0.3">
      <c r="A298" s="384">
        <v>42522</v>
      </c>
      <c r="B298" s="385">
        <v>139.80000000000001</v>
      </c>
      <c r="C298" s="385">
        <f>VLOOKUP(A298,[1]KLADD!A:B,2,FALSE)</f>
        <v>611.63</v>
      </c>
      <c r="D298" s="386">
        <f t="shared" si="9"/>
        <v>7.1581961345757155E-4</v>
      </c>
      <c r="E298" s="386">
        <f t="shared" si="9"/>
        <v>-9.2012117088658054E-3</v>
      </c>
      <c r="F298" s="23"/>
      <c r="G298" s="23"/>
      <c r="H298" s="23"/>
      <c r="I298" s="23"/>
      <c r="J298" s="23"/>
    </row>
    <row r="299" spans="1:10" x14ac:dyDescent="0.3">
      <c r="A299" s="384">
        <v>42523</v>
      </c>
      <c r="B299" s="385">
        <v>139.80000000000001</v>
      </c>
      <c r="C299" s="385">
        <f>VLOOKUP(A299,[1]KLADD!A:B,2,FALSE)</f>
        <v>611.30999999999995</v>
      </c>
      <c r="D299" s="386">
        <f t="shared" si="9"/>
        <v>0</v>
      </c>
      <c r="E299" s="386">
        <f t="shared" si="9"/>
        <v>-5.2319212595858613E-4</v>
      </c>
      <c r="F299" s="23"/>
      <c r="G299" s="23"/>
      <c r="H299" s="23"/>
      <c r="I299" s="23"/>
      <c r="J299" s="23"/>
    </row>
    <row r="300" spans="1:10" x14ac:dyDescent="0.3">
      <c r="A300" s="384">
        <v>42524</v>
      </c>
      <c r="B300" s="385">
        <v>138.80000000000001</v>
      </c>
      <c r="C300" s="385">
        <f>VLOOKUP(A300,[1]KLADD!A:B,2,FALSE)</f>
        <v>609.26</v>
      </c>
      <c r="D300" s="386">
        <f t="shared" si="9"/>
        <v>-7.1530758226037187E-3</v>
      </c>
      <c r="E300" s="386">
        <f t="shared" si="9"/>
        <v>-3.3534540576793358E-3</v>
      </c>
      <c r="F300" s="23"/>
      <c r="G300" s="23"/>
      <c r="H300" s="23"/>
      <c r="I300" s="23"/>
      <c r="J300" s="23"/>
    </row>
    <row r="301" spans="1:10" x14ac:dyDescent="0.3">
      <c r="A301" s="384">
        <v>42527</v>
      </c>
      <c r="B301" s="385">
        <v>139.1</v>
      </c>
      <c r="C301" s="385">
        <f>VLOOKUP(A301,[1]KLADD!A:B,2,FALSE)</f>
        <v>615.11</v>
      </c>
      <c r="D301" s="386">
        <f t="shared" si="9"/>
        <v>2.1613832853024707E-3</v>
      </c>
      <c r="E301" s="386">
        <f t="shared" si="9"/>
        <v>9.6018120342711202E-3</v>
      </c>
      <c r="F301" s="23"/>
      <c r="G301" s="23"/>
      <c r="H301" s="23"/>
      <c r="I301" s="23"/>
      <c r="J301" s="23"/>
    </row>
    <row r="302" spans="1:10" x14ac:dyDescent="0.3">
      <c r="A302" s="384">
        <v>42528</v>
      </c>
      <c r="B302" s="385">
        <v>141.6</v>
      </c>
      <c r="C302" s="385">
        <f>VLOOKUP(A302,[1]KLADD!A:B,2,FALSE)</f>
        <v>621.79999999999995</v>
      </c>
      <c r="D302" s="386">
        <f t="shared" si="9"/>
        <v>1.7972681524083396E-2</v>
      </c>
      <c r="E302" s="386">
        <f t="shared" si="9"/>
        <v>1.0876103461169451E-2</v>
      </c>
      <c r="F302" s="23"/>
      <c r="G302" s="23"/>
      <c r="H302" s="23"/>
      <c r="I302" s="23"/>
      <c r="J302" s="23"/>
    </row>
    <row r="303" spans="1:10" x14ac:dyDescent="0.3">
      <c r="A303" s="384">
        <v>42529</v>
      </c>
      <c r="B303" s="385">
        <v>141.80000000000001</v>
      </c>
      <c r="C303" s="385">
        <f>VLOOKUP(A303,[1]KLADD!A:B,2,FALSE)</f>
        <v>622.70000000000005</v>
      </c>
      <c r="D303" s="386">
        <f t="shared" si="9"/>
        <v>1.412429378531194E-3</v>
      </c>
      <c r="E303" s="386">
        <f t="shared" si="9"/>
        <v>1.4474107430043279E-3</v>
      </c>
      <c r="F303" s="23"/>
      <c r="G303" s="23"/>
      <c r="H303" s="23"/>
      <c r="I303" s="23"/>
      <c r="J303" s="23"/>
    </row>
    <row r="304" spans="1:10" x14ac:dyDescent="0.3">
      <c r="A304" s="384">
        <v>42530</v>
      </c>
      <c r="B304" s="385">
        <v>142.6</v>
      </c>
      <c r="C304" s="385">
        <f>VLOOKUP(A304,[1]KLADD!A:B,2,FALSE)</f>
        <v>612.54</v>
      </c>
      <c r="D304" s="386">
        <f t="shared" si="9"/>
        <v>5.6417489421719527E-3</v>
      </c>
      <c r="E304" s="386">
        <f t="shared" si="9"/>
        <v>-1.6316043038381373E-2</v>
      </c>
      <c r="F304" s="23"/>
      <c r="G304" s="23"/>
      <c r="H304" s="23"/>
      <c r="I304" s="23"/>
      <c r="J304" s="23"/>
    </row>
    <row r="305" spans="1:10" x14ac:dyDescent="0.3">
      <c r="A305" s="384">
        <v>42531</v>
      </c>
      <c r="B305" s="385">
        <v>141.1</v>
      </c>
      <c r="C305" s="385">
        <f>VLOOKUP(A305,[1]KLADD!A:B,2,FALSE)</f>
        <v>604.78</v>
      </c>
      <c r="D305" s="386">
        <f t="shared" si="9"/>
        <v>-1.0518934081346423E-2</v>
      </c>
      <c r="E305" s="386">
        <f t="shared" si="9"/>
        <v>-1.2668560420543951E-2</v>
      </c>
      <c r="F305" s="23"/>
      <c r="G305" s="23"/>
      <c r="H305" s="23"/>
      <c r="I305" s="23"/>
      <c r="J305" s="23"/>
    </row>
    <row r="306" spans="1:10" x14ac:dyDescent="0.3">
      <c r="A306" s="384">
        <v>42534</v>
      </c>
      <c r="B306" s="385">
        <v>139.30000000000001</v>
      </c>
      <c r="C306" s="385">
        <f>VLOOKUP(A306,[1]KLADD!A:B,2,FALSE)</f>
        <v>595.78</v>
      </c>
      <c r="D306" s="386">
        <f t="shared" si="9"/>
        <v>-1.2756909992912707E-2</v>
      </c>
      <c r="E306" s="386">
        <f t="shared" si="9"/>
        <v>-1.4881444492212044E-2</v>
      </c>
      <c r="F306" s="23"/>
      <c r="G306" s="23"/>
      <c r="H306" s="23"/>
      <c r="I306" s="23"/>
      <c r="J306" s="23"/>
    </row>
    <row r="307" spans="1:10" x14ac:dyDescent="0.3">
      <c r="A307" s="384">
        <v>42535</v>
      </c>
      <c r="B307" s="385">
        <v>139.30000000000001</v>
      </c>
      <c r="C307" s="385">
        <f>VLOOKUP(A307,[1]KLADD!A:B,2,FALSE)</f>
        <v>587.34</v>
      </c>
      <c r="D307" s="386">
        <f t="shared" si="9"/>
        <v>0</v>
      </c>
      <c r="E307" s="386">
        <f t="shared" si="9"/>
        <v>-1.4166302997750749E-2</v>
      </c>
      <c r="F307" s="23"/>
      <c r="G307" s="23"/>
      <c r="H307" s="23"/>
      <c r="I307" s="23"/>
      <c r="J307" s="23"/>
    </row>
    <row r="308" spans="1:10" x14ac:dyDescent="0.3">
      <c r="A308" s="384">
        <v>42536</v>
      </c>
      <c r="B308" s="385">
        <v>140.5</v>
      </c>
      <c r="C308" s="385">
        <f>VLOOKUP(A308,[1]KLADD!A:B,2,FALSE)</f>
        <v>590.13</v>
      </c>
      <c r="D308" s="386">
        <f t="shared" si="9"/>
        <v>8.6145010768125529E-3</v>
      </c>
      <c r="E308" s="386">
        <f t="shared" si="9"/>
        <v>4.7502298498313814E-3</v>
      </c>
      <c r="F308" s="23"/>
      <c r="G308" s="23"/>
      <c r="H308" s="23"/>
      <c r="I308" s="23"/>
      <c r="J308" s="23"/>
    </row>
    <row r="309" spans="1:10" x14ac:dyDescent="0.3">
      <c r="A309" s="384">
        <v>42537</v>
      </c>
      <c r="B309" s="385">
        <v>139.1</v>
      </c>
      <c r="C309" s="385">
        <f>VLOOKUP(A309,[1]KLADD!A:B,2,FALSE)</f>
        <v>575.25</v>
      </c>
      <c r="D309" s="386">
        <f t="shared" si="9"/>
        <v>-9.9644128113879401E-3</v>
      </c>
      <c r="E309" s="386">
        <f t="shared" si="9"/>
        <v>-2.5214783183366368E-2</v>
      </c>
      <c r="F309" s="23"/>
      <c r="G309" s="23"/>
      <c r="H309" s="23"/>
      <c r="I309" s="23"/>
      <c r="J309" s="23"/>
    </row>
    <row r="310" spans="1:10" x14ac:dyDescent="0.3">
      <c r="A310" s="384">
        <v>42538</v>
      </c>
      <c r="B310" s="385">
        <v>137.6</v>
      </c>
      <c r="C310" s="385">
        <f>VLOOKUP(A310,[1]KLADD!A:B,2,FALSE)</f>
        <v>590.87</v>
      </c>
      <c r="D310" s="386">
        <f t="shared" si="9"/>
        <v>-1.0783608914450037E-2</v>
      </c>
      <c r="E310" s="386">
        <f t="shared" si="9"/>
        <v>2.7153411560191229E-2</v>
      </c>
      <c r="F310" s="23"/>
      <c r="G310" s="23"/>
      <c r="H310" s="23"/>
      <c r="I310" s="23"/>
      <c r="J310" s="23"/>
    </row>
    <row r="311" spans="1:10" x14ac:dyDescent="0.3">
      <c r="A311" s="384">
        <v>42541</v>
      </c>
      <c r="B311" s="385">
        <v>140.5</v>
      </c>
      <c r="C311" s="385">
        <f>VLOOKUP(A311,[1]KLADD!A:B,2,FALSE)</f>
        <v>603.76</v>
      </c>
      <c r="D311" s="386">
        <f t="shared" si="9"/>
        <v>2.1075581395348878E-2</v>
      </c>
      <c r="E311" s="386">
        <f t="shared" si="9"/>
        <v>2.181528931913955E-2</v>
      </c>
      <c r="F311" s="23"/>
      <c r="G311" s="23"/>
      <c r="H311" s="23"/>
      <c r="I311" s="23"/>
      <c r="J311" s="23"/>
    </row>
    <row r="312" spans="1:10" x14ac:dyDescent="0.3">
      <c r="A312" s="384">
        <v>42542</v>
      </c>
      <c r="B312" s="385">
        <v>145</v>
      </c>
      <c r="C312" s="385">
        <f>VLOOKUP(A312,[1]KLADD!A:B,2,FALSE)</f>
        <v>603.19000000000005</v>
      </c>
      <c r="D312" s="386">
        <f t="shared" si="9"/>
        <v>3.2028469750889681E-2</v>
      </c>
      <c r="E312" s="386">
        <f t="shared" si="9"/>
        <v>-9.4408374188408701E-4</v>
      </c>
      <c r="F312" s="23"/>
      <c r="G312" s="23"/>
      <c r="H312" s="23"/>
      <c r="I312" s="23"/>
      <c r="J312" s="23"/>
    </row>
    <row r="313" spans="1:10" x14ac:dyDescent="0.3">
      <c r="A313" s="384">
        <v>42543</v>
      </c>
      <c r="B313" s="385">
        <v>143.30000000000001</v>
      </c>
      <c r="C313" s="385">
        <f>VLOOKUP(A313,[1]KLADD!A:B,2,FALSE)</f>
        <v>606.91999999999996</v>
      </c>
      <c r="D313" s="386">
        <f t="shared" si="9"/>
        <v>-1.1724137931034405E-2</v>
      </c>
      <c r="E313" s="386">
        <f t="shared" si="9"/>
        <v>6.1837895190568551E-3</v>
      </c>
      <c r="F313" s="23"/>
      <c r="G313" s="23"/>
      <c r="H313" s="23"/>
      <c r="I313" s="23"/>
      <c r="J313" s="23"/>
    </row>
    <row r="314" spans="1:10" x14ac:dyDescent="0.3">
      <c r="A314" s="384">
        <v>42544</v>
      </c>
      <c r="B314" s="385">
        <v>143.19999999999999</v>
      </c>
      <c r="C314" s="385">
        <f>VLOOKUP(A314,[1]KLADD!A:B,2,FALSE)</f>
        <v>610.94000000000005</v>
      </c>
      <c r="D314" s="386">
        <f t="shared" si="9"/>
        <v>-6.9783670621090526E-4</v>
      </c>
      <c r="E314" s="386">
        <f t="shared" si="9"/>
        <v>6.6236077242471754E-3</v>
      </c>
      <c r="F314" s="23"/>
      <c r="G314" s="23"/>
      <c r="H314" s="23"/>
      <c r="I314" s="23"/>
      <c r="J314" s="23"/>
    </row>
    <row r="315" spans="1:10" x14ac:dyDescent="0.3">
      <c r="A315" s="384">
        <v>42545</v>
      </c>
      <c r="B315" s="385">
        <v>141</v>
      </c>
      <c r="C315" s="385">
        <f>VLOOKUP(A315,[1]KLADD!A:B,2,FALSE)</f>
        <v>592.16</v>
      </c>
      <c r="D315" s="386">
        <f t="shared" si="9"/>
        <v>-1.5363128491620033E-2</v>
      </c>
      <c r="E315" s="386">
        <f t="shared" si="9"/>
        <v>-3.0739516155432751E-2</v>
      </c>
      <c r="F315" s="23"/>
      <c r="G315" s="23"/>
      <c r="H315" s="23"/>
      <c r="I315" s="23"/>
      <c r="J315" s="23"/>
    </row>
    <row r="316" spans="1:10" x14ac:dyDescent="0.3">
      <c r="A316" s="384">
        <v>42548</v>
      </c>
      <c r="B316" s="385">
        <v>138.4</v>
      </c>
      <c r="C316" s="385">
        <f>VLOOKUP(A316,[1]KLADD!A:B,2,FALSE)</f>
        <v>573.01</v>
      </c>
      <c r="D316" s="386">
        <f t="shared" si="9"/>
        <v>-1.8439716312056698E-2</v>
      </c>
      <c r="E316" s="386">
        <f t="shared" si="9"/>
        <v>-3.2339232639827034E-2</v>
      </c>
      <c r="F316" s="23"/>
      <c r="G316" s="23"/>
      <c r="H316" s="23"/>
      <c r="I316" s="23"/>
      <c r="J316" s="23"/>
    </row>
    <row r="317" spans="1:10" x14ac:dyDescent="0.3">
      <c r="A317" s="384">
        <v>42549</v>
      </c>
      <c r="B317" s="385">
        <v>141.9</v>
      </c>
      <c r="C317" s="385">
        <f>VLOOKUP(A317,[1]KLADD!A:B,2,FALSE)</f>
        <v>587.35</v>
      </c>
      <c r="D317" s="386">
        <f t="shared" si="9"/>
        <v>2.528901734104046E-2</v>
      </c>
      <c r="E317" s="386">
        <f t="shared" si="9"/>
        <v>2.5025741261060074E-2</v>
      </c>
      <c r="F317" s="23"/>
      <c r="G317" s="23"/>
      <c r="H317" s="23"/>
      <c r="I317" s="23"/>
      <c r="J317" s="23"/>
    </row>
    <row r="318" spans="1:10" x14ac:dyDescent="0.3">
      <c r="A318" s="384">
        <v>42550</v>
      </c>
      <c r="B318" s="385">
        <v>145</v>
      </c>
      <c r="C318" s="385">
        <f>VLOOKUP(A318,[1]KLADD!A:B,2,FALSE)</f>
        <v>599.67999999999995</v>
      </c>
      <c r="D318" s="386">
        <f t="shared" si="9"/>
        <v>2.1846370683579946E-2</v>
      </c>
      <c r="E318" s="386">
        <f t="shared" si="9"/>
        <v>2.0992593853749769E-2</v>
      </c>
      <c r="F318" s="23"/>
      <c r="G318" s="23"/>
      <c r="H318" s="23"/>
      <c r="I318" s="23"/>
      <c r="J318" s="23"/>
    </row>
    <row r="319" spans="1:10" x14ac:dyDescent="0.3">
      <c r="A319" s="384">
        <v>42551</v>
      </c>
      <c r="B319" s="385">
        <v>139.5</v>
      </c>
      <c r="C319" s="385">
        <f>VLOOKUP(A319,[1]KLADD!A:B,2,FALSE)</f>
        <v>602.86</v>
      </c>
      <c r="D319" s="386">
        <f t="shared" si="9"/>
        <v>-3.793103448275862E-2</v>
      </c>
      <c r="E319" s="386">
        <f t="shared" si="9"/>
        <v>5.3028281750267872E-3</v>
      </c>
      <c r="F319" s="23"/>
      <c r="G319" s="23"/>
      <c r="H319" s="23"/>
      <c r="I319" s="23"/>
      <c r="J319" s="23"/>
    </row>
    <row r="320" spans="1:10" x14ac:dyDescent="0.3">
      <c r="A320" s="384">
        <v>42552</v>
      </c>
      <c r="B320" s="385">
        <v>143</v>
      </c>
      <c r="C320" s="385">
        <f>VLOOKUP(A320,[1]KLADD!A:B,2,FALSE)</f>
        <v>611.57000000000005</v>
      </c>
      <c r="D320" s="386">
        <f t="shared" si="9"/>
        <v>2.5089605734767026E-2</v>
      </c>
      <c r="E320" s="386">
        <f t="shared" si="9"/>
        <v>1.4447798825598043E-2</v>
      </c>
      <c r="F320" s="23"/>
      <c r="G320" s="23"/>
      <c r="H320" s="23"/>
      <c r="I320" s="23"/>
      <c r="J320" s="23"/>
    </row>
    <row r="321" spans="1:10" x14ac:dyDescent="0.3">
      <c r="A321" s="384">
        <v>42555</v>
      </c>
      <c r="B321" s="385">
        <v>140.30000000000001</v>
      </c>
      <c r="C321" s="385">
        <f>VLOOKUP(A321,[1]KLADD!A:B,2,FALSE)</f>
        <v>608.59</v>
      </c>
      <c r="D321" s="386">
        <f t="shared" si="9"/>
        <v>-1.8881118881118802E-2</v>
      </c>
      <c r="E321" s="386">
        <f t="shared" si="9"/>
        <v>-4.8727046781235472E-3</v>
      </c>
      <c r="F321" s="23"/>
      <c r="G321" s="23"/>
      <c r="H321" s="23"/>
      <c r="I321" s="23"/>
      <c r="J321" s="23"/>
    </row>
    <row r="322" spans="1:10" x14ac:dyDescent="0.3">
      <c r="A322" s="384">
        <v>42556</v>
      </c>
      <c r="B322" s="385">
        <v>138.6</v>
      </c>
      <c r="C322" s="385">
        <f>VLOOKUP(A322,[1]KLADD!A:B,2,FALSE)</f>
        <v>597.29</v>
      </c>
      <c r="D322" s="386">
        <f t="shared" si="9"/>
        <v>-1.2116892373485509E-2</v>
      </c>
      <c r="E322" s="386">
        <f t="shared" si="9"/>
        <v>-1.8567508503261748E-2</v>
      </c>
      <c r="F322" s="23"/>
      <c r="G322" s="23"/>
      <c r="H322" s="23"/>
      <c r="I322" s="23"/>
      <c r="J322" s="23"/>
    </row>
    <row r="323" spans="1:10" x14ac:dyDescent="0.3">
      <c r="A323" s="384">
        <v>42557</v>
      </c>
      <c r="B323" s="385">
        <v>138.9</v>
      </c>
      <c r="C323" s="385">
        <f>VLOOKUP(A323,[1]KLADD!A:B,2,FALSE)</f>
        <v>592.22</v>
      </c>
      <c r="D323" s="386">
        <f t="shared" si="9"/>
        <v>2.1645021645022465E-3</v>
      </c>
      <c r="E323" s="386">
        <f t="shared" si="9"/>
        <v>-8.4883389978066548E-3</v>
      </c>
      <c r="F323" s="23"/>
      <c r="G323" s="23"/>
      <c r="H323" s="23"/>
      <c r="I323" s="23"/>
      <c r="J323" s="23"/>
    </row>
    <row r="324" spans="1:10" x14ac:dyDescent="0.3">
      <c r="A324" s="384">
        <v>42558</v>
      </c>
      <c r="B324" s="385">
        <v>140.6</v>
      </c>
      <c r="C324" s="385">
        <f>VLOOKUP(A324,[1]KLADD!A:B,2,FALSE)</f>
        <v>608.08000000000004</v>
      </c>
      <c r="D324" s="386">
        <f t="shared" ref="D324:E387" si="10">(B324-B323)/B323</f>
        <v>1.2239020878329652E-2</v>
      </c>
      <c r="E324" s="386">
        <f t="shared" si="10"/>
        <v>2.6780588294890433E-2</v>
      </c>
      <c r="F324" s="23"/>
      <c r="G324" s="23"/>
      <c r="H324" s="23"/>
      <c r="I324" s="23"/>
      <c r="J324" s="23"/>
    </row>
    <row r="325" spans="1:10" x14ac:dyDescent="0.3">
      <c r="A325" s="384">
        <v>42559</v>
      </c>
      <c r="B325" s="385">
        <v>141.5</v>
      </c>
      <c r="C325" s="385">
        <f>VLOOKUP(A325,[1]KLADD!A:B,2,FALSE)</f>
        <v>610.32000000000005</v>
      </c>
      <c r="D325" s="386">
        <f t="shared" si="10"/>
        <v>6.401137980085389E-3</v>
      </c>
      <c r="E325" s="386">
        <f t="shared" si="10"/>
        <v>3.6837258255492844E-3</v>
      </c>
      <c r="F325" s="23"/>
      <c r="G325" s="23"/>
      <c r="H325" s="23"/>
      <c r="I325" s="23"/>
      <c r="J325" s="23"/>
    </row>
    <row r="326" spans="1:10" x14ac:dyDescent="0.3">
      <c r="A326" s="384">
        <v>42562</v>
      </c>
      <c r="B326" s="385">
        <v>144.4</v>
      </c>
      <c r="C326" s="385">
        <f>VLOOKUP(A326,[1]KLADD!A:B,2,FALSE)</f>
        <v>620.05999999999995</v>
      </c>
      <c r="D326" s="386">
        <f t="shared" si="10"/>
        <v>2.049469964664315E-2</v>
      </c>
      <c r="E326" s="386">
        <f t="shared" si="10"/>
        <v>1.5958841263599251E-2</v>
      </c>
      <c r="F326" s="23"/>
      <c r="G326" s="23"/>
      <c r="H326" s="23"/>
      <c r="I326" s="23"/>
      <c r="J326" s="23"/>
    </row>
    <row r="327" spans="1:10" x14ac:dyDescent="0.3">
      <c r="A327" s="384">
        <v>42563</v>
      </c>
      <c r="B327" s="385">
        <v>144</v>
      </c>
      <c r="C327" s="385">
        <f>VLOOKUP(A327,[1]KLADD!A:B,2,FALSE)</f>
        <v>617.29</v>
      </c>
      <c r="D327" s="386">
        <f t="shared" si="10"/>
        <v>-2.7700831024931143E-3</v>
      </c>
      <c r="E327" s="386">
        <f t="shared" si="10"/>
        <v>-4.4673096151984998E-3</v>
      </c>
      <c r="F327" s="23"/>
      <c r="G327" s="23"/>
      <c r="H327" s="23"/>
      <c r="I327" s="23"/>
      <c r="J327" s="23"/>
    </row>
    <row r="328" spans="1:10" x14ac:dyDescent="0.3">
      <c r="A328" s="384">
        <v>42564</v>
      </c>
      <c r="B328" s="385">
        <v>145.69999999999999</v>
      </c>
      <c r="C328" s="385">
        <f>VLOOKUP(A328,[1]KLADD!A:B,2,FALSE)</f>
        <v>619.49</v>
      </c>
      <c r="D328" s="386">
        <f t="shared" si="10"/>
        <v>1.1805555555555477E-2</v>
      </c>
      <c r="E328" s="386">
        <f t="shared" si="10"/>
        <v>3.5639650731423573E-3</v>
      </c>
      <c r="F328" s="23"/>
      <c r="G328" s="23"/>
      <c r="H328" s="23"/>
      <c r="I328" s="23"/>
      <c r="J328" s="23"/>
    </row>
    <row r="329" spans="1:10" x14ac:dyDescent="0.3">
      <c r="A329" s="384">
        <v>42565</v>
      </c>
      <c r="B329" s="385">
        <v>146.19999999999999</v>
      </c>
      <c r="C329" s="385">
        <f>VLOOKUP(A329,[1]KLADD!A:B,2,FALSE)</f>
        <v>621.04999999999995</v>
      </c>
      <c r="D329" s="386">
        <f t="shared" si="10"/>
        <v>3.4317089910775567E-3</v>
      </c>
      <c r="E329" s="386">
        <f t="shared" si="10"/>
        <v>2.5182004552130712E-3</v>
      </c>
      <c r="F329" s="23"/>
      <c r="G329" s="23"/>
      <c r="H329" s="23"/>
      <c r="I329" s="23"/>
      <c r="J329" s="23"/>
    </row>
    <row r="330" spans="1:10" x14ac:dyDescent="0.3">
      <c r="A330" s="384">
        <v>42566</v>
      </c>
      <c r="B330" s="385">
        <v>144.69999999999999</v>
      </c>
      <c r="C330" s="385">
        <f>VLOOKUP(A330,[1]KLADD!A:B,2,FALSE)</f>
        <v>622.36</v>
      </c>
      <c r="D330" s="386">
        <f t="shared" si="10"/>
        <v>-1.0259917920656636E-2</v>
      </c>
      <c r="E330" s="386">
        <f t="shared" si="10"/>
        <v>2.109330971741501E-3</v>
      </c>
      <c r="F330" s="23"/>
      <c r="G330" s="23"/>
      <c r="H330" s="23"/>
      <c r="I330" s="23"/>
      <c r="J330" s="23"/>
    </row>
    <row r="331" spans="1:10" x14ac:dyDescent="0.3">
      <c r="A331" s="384">
        <v>42569</v>
      </c>
      <c r="B331" s="385">
        <v>143.30000000000001</v>
      </c>
      <c r="C331" s="385">
        <f>VLOOKUP(A331,[1]KLADD!A:B,2,FALSE)</f>
        <v>619.30999999999995</v>
      </c>
      <c r="D331" s="386">
        <f t="shared" si="10"/>
        <v>-9.6751900483757931E-3</v>
      </c>
      <c r="E331" s="386">
        <f t="shared" si="10"/>
        <v>-4.9007005591620093E-3</v>
      </c>
      <c r="F331" s="23"/>
      <c r="G331" s="23"/>
      <c r="H331" s="23"/>
      <c r="I331" s="23"/>
      <c r="J331" s="23"/>
    </row>
    <row r="332" spans="1:10" x14ac:dyDescent="0.3">
      <c r="A332" s="384">
        <v>42570</v>
      </c>
      <c r="B332" s="385">
        <v>143.80000000000001</v>
      </c>
      <c r="C332" s="385">
        <f>VLOOKUP(A332,[1]KLADD!A:B,2,FALSE)</f>
        <v>624.9</v>
      </c>
      <c r="D332" s="386">
        <f t="shared" si="10"/>
        <v>3.489183531053733E-3</v>
      </c>
      <c r="E332" s="386">
        <f t="shared" si="10"/>
        <v>9.0261742907429762E-3</v>
      </c>
      <c r="F332" s="23"/>
      <c r="G332" s="23"/>
      <c r="H332" s="23"/>
      <c r="I332" s="23"/>
      <c r="J332" s="23"/>
    </row>
    <row r="333" spans="1:10" x14ac:dyDescent="0.3">
      <c r="A333" s="384">
        <v>42571</v>
      </c>
      <c r="B333" s="385">
        <v>145.69999999999999</v>
      </c>
      <c r="C333" s="385">
        <f>VLOOKUP(A333,[1]KLADD!A:B,2,FALSE)</f>
        <v>624.58000000000004</v>
      </c>
      <c r="D333" s="386">
        <f t="shared" si="10"/>
        <v>1.3212795549373971E-2</v>
      </c>
      <c r="E333" s="386">
        <f t="shared" si="10"/>
        <v>-5.1208193310919566E-4</v>
      </c>
      <c r="F333" s="23"/>
      <c r="G333" s="23"/>
      <c r="H333" s="23"/>
      <c r="I333" s="23"/>
      <c r="J333" s="23"/>
    </row>
    <row r="334" spans="1:10" x14ac:dyDescent="0.3">
      <c r="A334" s="384">
        <v>42572</v>
      </c>
      <c r="B334" s="385">
        <v>145.6</v>
      </c>
      <c r="C334" s="385">
        <f>VLOOKUP(A334,[1]KLADD!A:B,2,FALSE)</f>
        <v>631.73</v>
      </c>
      <c r="D334" s="386">
        <f t="shared" si="10"/>
        <v>-6.8634179821547238E-4</v>
      </c>
      <c r="E334" s="386">
        <f t="shared" si="10"/>
        <v>1.144769284959489E-2</v>
      </c>
      <c r="F334" s="23"/>
      <c r="G334" s="23"/>
      <c r="H334" s="23"/>
      <c r="I334" s="23"/>
      <c r="J334" s="23"/>
    </row>
    <row r="335" spans="1:10" x14ac:dyDescent="0.3">
      <c r="A335" s="384">
        <v>42573</v>
      </c>
      <c r="B335" s="385">
        <v>144.6</v>
      </c>
      <c r="C335" s="385">
        <f>VLOOKUP(A335,[1]KLADD!A:B,2,FALSE)</f>
        <v>625.25</v>
      </c>
      <c r="D335" s="386">
        <f t="shared" si="10"/>
        <v>-6.868131868131868E-3</v>
      </c>
      <c r="E335" s="386">
        <f t="shared" si="10"/>
        <v>-1.0257546736738826E-2</v>
      </c>
      <c r="F335" s="23"/>
      <c r="G335" s="23"/>
      <c r="H335" s="23"/>
      <c r="I335" s="23"/>
      <c r="J335" s="23"/>
    </row>
    <row r="336" spans="1:10" x14ac:dyDescent="0.3">
      <c r="A336" s="384">
        <v>42576</v>
      </c>
      <c r="B336" s="385">
        <v>143.1</v>
      </c>
      <c r="C336" s="385">
        <f>VLOOKUP(A336,[1]KLADD!A:B,2,FALSE)</f>
        <v>618.55999999999995</v>
      </c>
      <c r="D336" s="386">
        <f t="shared" si="10"/>
        <v>-1.0373443983402489E-2</v>
      </c>
      <c r="E336" s="386">
        <f t="shared" si="10"/>
        <v>-1.0699720111955306E-2</v>
      </c>
      <c r="F336" s="23"/>
      <c r="G336" s="23"/>
      <c r="H336" s="23"/>
      <c r="I336" s="23"/>
      <c r="J336" s="23"/>
    </row>
    <row r="337" spans="1:10" x14ac:dyDescent="0.3">
      <c r="A337" s="384">
        <v>42577</v>
      </c>
      <c r="B337" s="385">
        <v>142.9</v>
      </c>
      <c r="C337" s="385">
        <f>VLOOKUP(A337,[1]KLADD!A:B,2,FALSE)</f>
        <v>620.29999999999995</v>
      </c>
      <c r="D337" s="386">
        <f t="shared" si="10"/>
        <v>-1.3976240391333937E-3</v>
      </c>
      <c r="E337" s="386">
        <f t="shared" si="10"/>
        <v>2.8129849974133621E-3</v>
      </c>
      <c r="F337" s="23"/>
      <c r="G337" s="23"/>
      <c r="H337" s="23"/>
      <c r="I337" s="23"/>
      <c r="J337" s="23"/>
    </row>
    <row r="338" spans="1:10" x14ac:dyDescent="0.3">
      <c r="A338" s="384">
        <v>42578</v>
      </c>
      <c r="B338" s="385">
        <v>143.1</v>
      </c>
      <c r="C338" s="385">
        <f>VLOOKUP(A338,[1]KLADD!A:B,2,FALSE)</f>
        <v>623.08000000000004</v>
      </c>
      <c r="D338" s="386">
        <f t="shared" si="10"/>
        <v>1.3995801259621317E-3</v>
      </c>
      <c r="E338" s="386">
        <f t="shared" si="10"/>
        <v>4.4817024020636573E-3</v>
      </c>
      <c r="F338" s="23"/>
      <c r="G338" s="23"/>
      <c r="H338" s="23"/>
      <c r="I338" s="23"/>
      <c r="J338" s="23"/>
    </row>
    <row r="339" spans="1:10" x14ac:dyDescent="0.3">
      <c r="A339" s="384">
        <v>42579</v>
      </c>
      <c r="B339" s="385">
        <v>144.30000000000001</v>
      </c>
      <c r="C339" s="385">
        <f>VLOOKUP(A339,[1]KLADD!A:B,2,FALSE)</f>
        <v>615.63</v>
      </c>
      <c r="D339" s="386">
        <f t="shared" si="10"/>
        <v>8.3857442348009587E-3</v>
      </c>
      <c r="E339" s="386">
        <f t="shared" si="10"/>
        <v>-1.1956731077871293E-2</v>
      </c>
      <c r="F339" s="23"/>
      <c r="G339" s="23"/>
      <c r="H339" s="23"/>
      <c r="I339" s="23"/>
      <c r="J339" s="23"/>
    </row>
    <row r="340" spans="1:10" x14ac:dyDescent="0.3">
      <c r="A340" s="384">
        <v>42580</v>
      </c>
      <c r="B340" s="385">
        <v>143.6</v>
      </c>
      <c r="C340" s="385">
        <f>VLOOKUP(A340,[1]KLADD!A:B,2,FALSE)</f>
        <v>612.63</v>
      </c>
      <c r="D340" s="386">
        <f t="shared" si="10"/>
        <v>-4.8510048510049687E-3</v>
      </c>
      <c r="E340" s="386">
        <f t="shared" si="10"/>
        <v>-4.8730568685736563E-3</v>
      </c>
      <c r="F340" s="23"/>
      <c r="G340" s="23"/>
      <c r="H340" s="23"/>
      <c r="I340" s="23"/>
      <c r="J340" s="23"/>
    </row>
    <row r="341" spans="1:10" x14ac:dyDescent="0.3">
      <c r="A341" s="384">
        <v>42583</v>
      </c>
      <c r="B341" s="385">
        <v>142.5</v>
      </c>
      <c r="C341" s="385">
        <f>VLOOKUP(A341,[1]KLADD!A:B,2,FALSE)</f>
        <v>610.54999999999995</v>
      </c>
      <c r="D341" s="386">
        <f t="shared" si="10"/>
        <v>-7.6601671309191807E-3</v>
      </c>
      <c r="E341" s="386">
        <f t="shared" si="10"/>
        <v>-3.3951977539461681E-3</v>
      </c>
      <c r="F341" s="23"/>
      <c r="G341" s="23"/>
      <c r="H341" s="23"/>
      <c r="I341" s="23"/>
      <c r="J341" s="23"/>
    </row>
    <row r="342" spans="1:10" x14ac:dyDescent="0.3">
      <c r="A342" s="384">
        <v>42584</v>
      </c>
      <c r="B342" s="385">
        <v>141.4</v>
      </c>
      <c r="C342" s="385">
        <f>VLOOKUP(A342,[1]KLADD!A:B,2,FALSE)</f>
        <v>604.73</v>
      </c>
      <c r="D342" s="386">
        <f t="shared" si="10"/>
        <v>-7.7192982456139956E-3</v>
      </c>
      <c r="E342" s="386">
        <f t="shared" si="10"/>
        <v>-9.53238882974357E-3</v>
      </c>
      <c r="F342" s="23"/>
      <c r="G342" s="23"/>
      <c r="H342" s="23"/>
      <c r="I342" s="23"/>
      <c r="J342" s="23"/>
    </row>
    <row r="343" spans="1:10" x14ac:dyDescent="0.3">
      <c r="A343" s="384">
        <v>42585</v>
      </c>
      <c r="B343" s="385">
        <v>141.19999999999999</v>
      </c>
      <c r="C343" s="385">
        <f>VLOOKUP(A343,[1]KLADD!A:B,2,FALSE)</f>
        <v>601.45000000000005</v>
      </c>
      <c r="D343" s="386">
        <f t="shared" si="10"/>
        <v>-1.414427157001535E-3</v>
      </c>
      <c r="E343" s="386">
        <f t="shared" si="10"/>
        <v>-5.4239081904320485E-3</v>
      </c>
      <c r="F343" s="23"/>
      <c r="G343" s="23"/>
      <c r="H343" s="23"/>
      <c r="I343" s="23"/>
      <c r="J343" s="23"/>
    </row>
    <row r="344" spans="1:10" x14ac:dyDescent="0.3">
      <c r="A344" s="384">
        <v>42586</v>
      </c>
      <c r="B344" s="385">
        <v>141.80000000000001</v>
      </c>
      <c r="C344" s="385">
        <f>VLOOKUP(A344,[1]KLADD!A:B,2,FALSE)</f>
        <v>608.22</v>
      </c>
      <c r="D344" s="386">
        <f t="shared" si="10"/>
        <v>4.2492917847027113E-3</v>
      </c>
      <c r="E344" s="386">
        <f t="shared" si="10"/>
        <v>1.1256131016709588E-2</v>
      </c>
      <c r="F344" s="23"/>
      <c r="G344" s="23"/>
      <c r="H344" s="23"/>
      <c r="I344" s="23"/>
      <c r="J344" s="23"/>
    </row>
    <row r="345" spans="1:10" x14ac:dyDescent="0.3">
      <c r="A345" s="384">
        <v>42587</v>
      </c>
      <c r="B345" s="385">
        <v>143</v>
      </c>
      <c r="C345" s="385">
        <f>VLOOKUP(A345,[1]KLADD!A:B,2,FALSE)</f>
        <v>612.78</v>
      </c>
      <c r="D345" s="386">
        <f t="shared" si="10"/>
        <v>8.4626234132580292E-3</v>
      </c>
      <c r="E345" s="386">
        <f t="shared" si="10"/>
        <v>7.497287165828064E-3</v>
      </c>
      <c r="F345" s="23"/>
      <c r="G345" s="23"/>
      <c r="H345" s="23"/>
      <c r="I345" s="23"/>
      <c r="J345" s="23"/>
    </row>
    <row r="346" spans="1:10" x14ac:dyDescent="0.3">
      <c r="A346" s="384">
        <v>42590</v>
      </c>
      <c r="B346" s="385">
        <v>138.19999999999999</v>
      </c>
      <c r="C346" s="385">
        <f>VLOOKUP(A346,[1]KLADD!A:B,2,FALSE)</f>
        <v>614.79999999999995</v>
      </c>
      <c r="D346" s="386">
        <f t="shared" si="10"/>
        <v>-3.3566433566433643E-2</v>
      </c>
      <c r="E346" s="386">
        <f t="shared" si="10"/>
        <v>3.2964522340807171E-3</v>
      </c>
      <c r="F346" s="23"/>
      <c r="G346" s="23"/>
      <c r="H346" s="23"/>
      <c r="I346" s="23"/>
      <c r="J346" s="23"/>
    </row>
    <row r="347" spans="1:10" x14ac:dyDescent="0.3">
      <c r="A347" s="384">
        <v>42591</v>
      </c>
      <c r="B347" s="385">
        <v>139.19999999999999</v>
      </c>
      <c r="C347" s="385">
        <f>VLOOKUP(A347,[1]KLADD!A:B,2,FALSE)</f>
        <v>622.80999999999995</v>
      </c>
      <c r="D347" s="386">
        <f t="shared" si="10"/>
        <v>7.2358900144717806E-3</v>
      </c>
      <c r="E347" s="386">
        <f t="shared" si="10"/>
        <v>1.3028627195836031E-2</v>
      </c>
      <c r="F347" s="23"/>
      <c r="G347" s="23"/>
      <c r="H347" s="23"/>
      <c r="I347" s="23"/>
      <c r="J347" s="23"/>
    </row>
    <row r="348" spans="1:10" x14ac:dyDescent="0.3">
      <c r="A348" s="384">
        <v>42592</v>
      </c>
      <c r="B348" s="385">
        <v>137.30000000000001</v>
      </c>
      <c r="C348" s="385">
        <f>VLOOKUP(A348,[1]KLADD!A:B,2,FALSE)</f>
        <v>619.96</v>
      </c>
      <c r="D348" s="386">
        <f t="shared" si="10"/>
        <v>-1.3649425287356159E-2</v>
      </c>
      <c r="E348" s="386">
        <f t="shared" si="10"/>
        <v>-4.5760344246237369E-3</v>
      </c>
      <c r="F348" s="23"/>
      <c r="G348" s="23"/>
      <c r="H348" s="23"/>
      <c r="I348" s="23"/>
      <c r="J348" s="23"/>
    </row>
    <row r="349" spans="1:10" x14ac:dyDescent="0.3">
      <c r="A349" s="384">
        <v>42593</v>
      </c>
      <c r="B349" s="385">
        <v>139.19999999999999</v>
      </c>
      <c r="C349" s="385">
        <f>VLOOKUP(A349,[1]KLADD!A:B,2,FALSE)</f>
        <v>621.37</v>
      </c>
      <c r="D349" s="386">
        <f t="shared" si="10"/>
        <v>1.3838310269482717E-2</v>
      </c>
      <c r="E349" s="386">
        <f t="shared" si="10"/>
        <v>2.2743402800180141E-3</v>
      </c>
      <c r="F349" s="23"/>
      <c r="G349" s="23"/>
      <c r="H349" s="23"/>
      <c r="I349" s="23"/>
      <c r="J349" s="23"/>
    </row>
    <row r="350" spans="1:10" x14ac:dyDescent="0.3">
      <c r="A350" s="384">
        <v>42594</v>
      </c>
      <c r="B350" s="385">
        <v>138.4</v>
      </c>
      <c r="C350" s="385">
        <f>VLOOKUP(A350,[1]KLADD!A:B,2,FALSE)</f>
        <v>621.25</v>
      </c>
      <c r="D350" s="386">
        <f t="shared" si="10"/>
        <v>-5.7471264367814868E-3</v>
      </c>
      <c r="E350" s="386">
        <f t="shared" si="10"/>
        <v>-1.9312165054638066E-4</v>
      </c>
      <c r="F350" s="23"/>
      <c r="G350" s="23"/>
      <c r="H350" s="23"/>
      <c r="I350" s="23"/>
      <c r="J350" s="23"/>
    </row>
    <row r="351" spans="1:10" x14ac:dyDescent="0.3">
      <c r="A351" s="384">
        <v>42597</v>
      </c>
      <c r="B351" s="385">
        <v>133.69999999999999</v>
      </c>
      <c r="C351" s="385">
        <f>VLOOKUP(A351,[1]KLADD!A:B,2,FALSE)</f>
        <v>619.05999999999995</v>
      </c>
      <c r="D351" s="386">
        <f t="shared" si="10"/>
        <v>-3.3959537572254457E-2</v>
      </c>
      <c r="E351" s="386">
        <f t="shared" si="10"/>
        <v>-3.5251509054326836E-3</v>
      </c>
      <c r="F351" s="23"/>
      <c r="G351" s="23"/>
      <c r="H351" s="23"/>
      <c r="I351" s="23"/>
      <c r="J351" s="23"/>
    </row>
    <row r="352" spans="1:10" x14ac:dyDescent="0.3">
      <c r="A352" s="384">
        <v>42598</v>
      </c>
      <c r="B352" s="385">
        <v>132.69999999999999</v>
      </c>
      <c r="C352" s="385">
        <f>VLOOKUP(A352,[1]KLADD!A:B,2,FALSE)</f>
        <v>617.73</v>
      </c>
      <c r="D352" s="386">
        <f t="shared" si="10"/>
        <v>-7.4794315632011974E-3</v>
      </c>
      <c r="E352" s="386">
        <f t="shared" si="10"/>
        <v>-2.1484185700900195E-3</v>
      </c>
      <c r="F352" s="23"/>
      <c r="G352" s="23"/>
      <c r="H352" s="23"/>
      <c r="I352" s="23"/>
      <c r="J352" s="23"/>
    </row>
    <row r="353" spans="1:10" x14ac:dyDescent="0.3">
      <c r="A353" s="384">
        <v>42599</v>
      </c>
      <c r="B353" s="385">
        <v>131.69999999999999</v>
      </c>
      <c r="C353" s="385">
        <f>VLOOKUP(A353,[1]KLADD!A:B,2,FALSE)</f>
        <v>606.95000000000005</v>
      </c>
      <c r="D353" s="386">
        <f t="shared" si="10"/>
        <v>-7.5357950263752835E-3</v>
      </c>
      <c r="E353" s="386">
        <f t="shared" si="10"/>
        <v>-1.7450989914687604E-2</v>
      </c>
      <c r="F353" s="23"/>
      <c r="G353" s="23"/>
      <c r="H353" s="23"/>
      <c r="I353" s="23"/>
      <c r="J353" s="23"/>
    </row>
    <row r="354" spans="1:10" x14ac:dyDescent="0.3">
      <c r="A354" s="384">
        <v>42600</v>
      </c>
      <c r="B354" s="385">
        <v>127.8</v>
      </c>
      <c r="C354" s="385">
        <f>VLOOKUP(A354,[1]KLADD!A:B,2,FALSE)</f>
        <v>609.64</v>
      </c>
      <c r="D354" s="386">
        <f t="shared" si="10"/>
        <v>-2.9612756264236841E-2</v>
      </c>
      <c r="E354" s="386">
        <f t="shared" si="10"/>
        <v>4.4319960458026868E-3</v>
      </c>
      <c r="F354" s="23"/>
      <c r="G354" s="23"/>
      <c r="H354" s="23"/>
      <c r="I354" s="23"/>
      <c r="J354" s="23"/>
    </row>
    <row r="355" spans="1:10" x14ac:dyDescent="0.3">
      <c r="A355" s="384">
        <v>42601</v>
      </c>
      <c r="B355" s="385">
        <v>128.5</v>
      </c>
      <c r="C355" s="385">
        <f>VLOOKUP(A355,[1]KLADD!A:B,2,FALSE)</f>
        <v>612.53</v>
      </c>
      <c r="D355" s="386">
        <f t="shared" si="10"/>
        <v>5.4773082942097253E-3</v>
      </c>
      <c r="E355" s="386">
        <f t="shared" si="10"/>
        <v>4.7405025916934362E-3</v>
      </c>
      <c r="F355" s="23"/>
      <c r="G355" s="23"/>
      <c r="H355" s="23"/>
      <c r="I355" s="23"/>
      <c r="J355" s="23"/>
    </row>
    <row r="356" spans="1:10" x14ac:dyDescent="0.3">
      <c r="A356" s="384">
        <v>42604</v>
      </c>
      <c r="B356" s="385">
        <v>130.5</v>
      </c>
      <c r="C356" s="385">
        <f>VLOOKUP(A356,[1]KLADD!A:B,2,FALSE)</f>
        <v>612.41</v>
      </c>
      <c r="D356" s="386">
        <f t="shared" si="10"/>
        <v>1.556420233463035E-2</v>
      </c>
      <c r="E356" s="386">
        <f t="shared" si="10"/>
        <v>-1.9590877181526546E-4</v>
      </c>
      <c r="F356" s="23"/>
      <c r="G356" s="23"/>
      <c r="H356" s="23"/>
      <c r="I356" s="23"/>
      <c r="J356" s="23"/>
    </row>
    <row r="357" spans="1:10" x14ac:dyDescent="0.3">
      <c r="A357" s="384">
        <v>42605</v>
      </c>
      <c r="B357" s="385">
        <v>132.5</v>
      </c>
      <c r="C357" s="385">
        <f>VLOOKUP(A357,[1]KLADD!A:B,2,FALSE)</f>
        <v>618.02</v>
      </c>
      <c r="D357" s="386">
        <f t="shared" si="10"/>
        <v>1.532567049808429E-2</v>
      </c>
      <c r="E357" s="386">
        <f t="shared" si="10"/>
        <v>9.1605297104880943E-3</v>
      </c>
      <c r="F357" s="23"/>
      <c r="G357" s="23"/>
      <c r="H357" s="23"/>
      <c r="I357" s="23"/>
      <c r="J357" s="23"/>
    </row>
    <row r="358" spans="1:10" x14ac:dyDescent="0.3">
      <c r="A358" s="384">
        <v>42606</v>
      </c>
      <c r="B358" s="385">
        <v>131.19999999999999</v>
      </c>
      <c r="C358" s="385">
        <f>VLOOKUP(A358,[1]KLADD!A:B,2,FALSE)</f>
        <v>619.28</v>
      </c>
      <c r="D358" s="386">
        <f t="shared" si="10"/>
        <v>-9.8113207547170667E-3</v>
      </c>
      <c r="E358" s="386">
        <f t="shared" si="10"/>
        <v>2.0387689718779183E-3</v>
      </c>
      <c r="F358" s="23"/>
      <c r="G358" s="23"/>
      <c r="H358" s="23"/>
      <c r="I358" s="23"/>
      <c r="J358" s="23"/>
    </row>
    <row r="359" spans="1:10" x14ac:dyDescent="0.3">
      <c r="A359" s="384">
        <v>42607</v>
      </c>
      <c r="B359" s="385">
        <v>133</v>
      </c>
      <c r="C359" s="385">
        <f>VLOOKUP(A359,[1]KLADD!A:B,2,FALSE)</f>
        <v>616.67999999999995</v>
      </c>
      <c r="D359" s="386">
        <f t="shared" si="10"/>
        <v>1.371951219512204E-2</v>
      </c>
      <c r="E359" s="386">
        <f t="shared" si="10"/>
        <v>-4.1984239762304981E-3</v>
      </c>
      <c r="F359" s="23"/>
      <c r="G359" s="23"/>
      <c r="H359" s="23"/>
      <c r="I359" s="23"/>
      <c r="J359" s="23"/>
    </row>
    <row r="360" spans="1:10" x14ac:dyDescent="0.3">
      <c r="A360" s="384">
        <v>42608</v>
      </c>
      <c r="B360" s="385">
        <v>128.6</v>
      </c>
      <c r="C360" s="385">
        <f>VLOOKUP(A360,[1]KLADD!A:B,2,FALSE)</f>
        <v>618.41</v>
      </c>
      <c r="D360" s="386">
        <f t="shared" si="10"/>
        <v>-3.3082706766917339E-2</v>
      </c>
      <c r="E360" s="386">
        <f t="shared" si="10"/>
        <v>2.8053447493027474E-3</v>
      </c>
      <c r="F360" s="23"/>
      <c r="G360" s="23"/>
      <c r="H360" s="23"/>
      <c r="I360" s="23"/>
      <c r="J360" s="23"/>
    </row>
    <row r="361" spans="1:10" x14ac:dyDescent="0.3">
      <c r="A361" s="384">
        <v>42611</v>
      </c>
      <c r="B361" s="385">
        <v>127.9</v>
      </c>
      <c r="C361" s="385">
        <f>VLOOKUP(A361,[1]KLADD!A:B,2,FALSE)</f>
        <v>616.67999999999995</v>
      </c>
      <c r="D361" s="386">
        <f t="shared" si="10"/>
        <v>-5.4432348367028666E-3</v>
      </c>
      <c r="E361" s="386">
        <f t="shared" si="10"/>
        <v>-2.7974968063259296E-3</v>
      </c>
      <c r="F361" s="23"/>
      <c r="G361" s="23"/>
      <c r="H361" s="23"/>
      <c r="I361" s="23"/>
      <c r="J361" s="23"/>
    </row>
    <row r="362" spans="1:10" x14ac:dyDescent="0.3">
      <c r="A362" s="384">
        <v>42612</v>
      </c>
      <c r="B362" s="385">
        <v>129.4</v>
      </c>
      <c r="C362" s="385">
        <f>VLOOKUP(A362,[1]KLADD!A:B,2,FALSE)</f>
        <v>622.09</v>
      </c>
      <c r="D362" s="386">
        <f t="shared" si="10"/>
        <v>1.1727912431587178E-2</v>
      </c>
      <c r="E362" s="386">
        <f t="shared" si="10"/>
        <v>8.7727832911722158E-3</v>
      </c>
      <c r="F362" s="23"/>
      <c r="G362" s="23"/>
      <c r="H362" s="23"/>
      <c r="I362" s="23"/>
      <c r="J362" s="23"/>
    </row>
    <row r="363" spans="1:10" x14ac:dyDescent="0.3">
      <c r="A363" s="384">
        <v>42613</v>
      </c>
      <c r="B363" s="385">
        <v>128.80000000000001</v>
      </c>
      <c r="C363" s="385">
        <f>VLOOKUP(A363,[1]KLADD!A:B,2,FALSE)</f>
        <v>618.92999999999995</v>
      </c>
      <c r="D363" s="386">
        <f t="shared" si="10"/>
        <v>-4.6367851622874361E-3</v>
      </c>
      <c r="E363" s="386">
        <f t="shared" si="10"/>
        <v>-5.0796508543781149E-3</v>
      </c>
      <c r="F363" s="23"/>
      <c r="G363" s="23"/>
      <c r="H363" s="23"/>
      <c r="I363" s="23"/>
      <c r="J363" s="23"/>
    </row>
    <row r="364" spans="1:10" x14ac:dyDescent="0.3">
      <c r="A364" s="384">
        <v>42614</v>
      </c>
      <c r="B364" s="385">
        <v>130.1</v>
      </c>
      <c r="C364" s="385">
        <f>VLOOKUP(A364,[1]KLADD!A:B,2,FALSE)</f>
        <v>616.28</v>
      </c>
      <c r="D364" s="386">
        <f t="shared" si="10"/>
        <v>1.009316770186322E-2</v>
      </c>
      <c r="E364" s="386">
        <f t="shared" si="10"/>
        <v>-4.2815827314881772E-3</v>
      </c>
      <c r="F364" s="23"/>
      <c r="G364" s="23"/>
      <c r="H364" s="23"/>
      <c r="I364" s="23"/>
      <c r="J364" s="23"/>
    </row>
    <row r="365" spans="1:10" x14ac:dyDescent="0.3">
      <c r="A365" s="384">
        <v>42615</v>
      </c>
      <c r="B365" s="385">
        <v>131.69999999999999</v>
      </c>
      <c r="C365" s="385">
        <f>VLOOKUP(A365,[1]KLADD!A:B,2,FALSE)</f>
        <v>623.11</v>
      </c>
      <c r="D365" s="386">
        <f t="shared" si="10"/>
        <v>1.2298232129131394E-2</v>
      </c>
      <c r="E365" s="386">
        <f t="shared" si="10"/>
        <v>1.1082624780943793E-2</v>
      </c>
      <c r="F365" s="23"/>
      <c r="G365" s="23"/>
      <c r="H365" s="23"/>
      <c r="I365" s="23"/>
      <c r="J365" s="23"/>
    </row>
    <row r="366" spans="1:10" x14ac:dyDescent="0.3">
      <c r="A366" s="384">
        <v>42618</v>
      </c>
      <c r="B366" s="385">
        <v>131.69999999999999</v>
      </c>
      <c r="C366" s="385">
        <f>VLOOKUP(A366,[1]KLADD!A:B,2,FALSE)</f>
        <v>627.04999999999995</v>
      </c>
      <c r="D366" s="386">
        <f t="shared" si="10"/>
        <v>0</v>
      </c>
      <c r="E366" s="386">
        <f t="shared" si="10"/>
        <v>6.3231211182615283E-3</v>
      </c>
      <c r="F366" s="23"/>
      <c r="G366" s="23"/>
      <c r="H366" s="23"/>
      <c r="I366" s="23"/>
      <c r="J366" s="23"/>
    </row>
    <row r="367" spans="1:10" x14ac:dyDescent="0.3">
      <c r="A367" s="384">
        <v>42619</v>
      </c>
      <c r="B367" s="385">
        <v>129.4</v>
      </c>
      <c r="C367" s="385">
        <f>VLOOKUP(A367,[1]KLADD!A:B,2,FALSE)</f>
        <v>622.41</v>
      </c>
      <c r="D367" s="386">
        <f t="shared" si="10"/>
        <v>-1.7463933181472917E-2</v>
      </c>
      <c r="E367" s="386">
        <f t="shared" si="10"/>
        <v>-7.399728889243261E-3</v>
      </c>
      <c r="F367" s="23"/>
      <c r="G367" s="23"/>
      <c r="H367" s="23"/>
      <c r="I367" s="23"/>
      <c r="J367" s="23"/>
    </row>
    <row r="368" spans="1:10" x14ac:dyDescent="0.3">
      <c r="A368" s="384">
        <v>42620</v>
      </c>
      <c r="B368" s="385">
        <v>130.1</v>
      </c>
      <c r="C368" s="385">
        <f>VLOOKUP(A368,[1]KLADD!A:B,2,FALSE)</f>
        <v>626.4</v>
      </c>
      <c r="D368" s="386">
        <f t="shared" si="10"/>
        <v>5.4095826893353063E-3</v>
      </c>
      <c r="E368" s="386">
        <f t="shared" si="10"/>
        <v>6.4105653829469467E-3</v>
      </c>
      <c r="F368" s="23"/>
      <c r="G368" s="23"/>
      <c r="H368" s="23"/>
      <c r="I368" s="23"/>
      <c r="J368" s="23"/>
    </row>
    <row r="369" spans="1:10" x14ac:dyDescent="0.3">
      <c r="A369" s="384">
        <v>42621</v>
      </c>
      <c r="B369" s="385">
        <v>129.9</v>
      </c>
      <c r="C369" s="385">
        <f>VLOOKUP(A369,[1]KLADD!A:B,2,FALSE)</f>
        <v>624.92999999999995</v>
      </c>
      <c r="D369" s="386">
        <f t="shared" si="10"/>
        <v>-1.5372790161413423E-3</v>
      </c>
      <c r="E369" s="386">
        <f t="shared" si="10"/>
        <v>-2.3467432950192006E-3</v>
      </c>
      <c r="F369" s="23"/>
      <c r="G369" s="23"/>
      <c r="H369" s="23"/>
      <c r="I369" s="23"/>
      <c r="J369" s="23"/>
    </row>
    <row r="370" spans="1:10" x14ac:dyDescent="0.3">
      <c r="A370" s="384">
        <v>42622</v>
      </c>
      <c r="B370" s="385">
        <v>126.1</v>
      </c>
      <c r="C370" s="385">
        <f>VLOOKUP(A370,[1]KLADD!A:B,2,FALSE)</f>
        <v>619.53</v>
      </c>
      <c r="D370" s="386">
        <f t="shared" si="10"/>
        <v>-2.9253271747498161E-2</v>
      </c>
      <c r="E370" s="386">
        <f t="shared" si="10"/>
        <v>-8.6409677883922641E-3</v>
      </c>
      <c r="F370" s="23"/>
      <c r="G370" s="23"/>
      <c r="H370" s="23"/>
      <c r="I370" s="23"/>
      <c r="J370" s="23"/>
    </row>
    <row r="371" spans="1:10" x14ac:dyDescent="0.3">
      <c r="A371" s="384">
        <v>42625</v>
      </c>
      <c r="B371" s="385">
        <v>125.2</v>
      </c>
      <c r="C371" s="385">
        <f>VLOOKUP(A371,[1]KLADD!A:B,2,FALSE)</f>
        <v>608.49</v>
      </c>
      <c r="D371" s="386">
        <f t="shared" si="10"/>
        <v>-7.1371927042029465E-3</v>
      </c>
      <c r="E371" s="386">
        <f t="shared" si="10"/>
        <v>-1.7819960292479724E-2</v>
      </c>
      <c r="F371" s="23"/>
      <c r="G371" s="23"/>
      <c r="H371" s="23"/>
      <c r="I371" s="23"/>
      <c r="J371" s="23"/>
    </row>
    <row r="372" spans="1:10" x14ac:dyDescent="0.3">
      <c r="A372" s="384">
        <v>42626</v>
      </c>
      <c r="B372" s="385">
        <v>124.7</v>
      </c>
      <c r="C372" s="385">
        <f>VLOOKUP(A372,[1]KLADD!A:B,2,FALSE)</f>
        <v>603.1</v>
      </c>
      <c r="D372" s="386">
        <f t="shared" si="10"/>
        <v>-3.9936102236421724E-3</v>
      </c>
      <c r="E372" s="386">
        <f t="shared" si="10"/>
        <v>-8.8579927361172508E-3</v>
      </c>
      <c r="F372" s="23"/>
      <c r="G372" s="23"/>
      <c r="H372" s="23"/>
      <c r="I372" s="23"/>
      <c r="J372" s="23"/>
    </row>
    <row r="373" spans="1:10" x14ac:dyDescent="0.3">
      <c r="A373" s="384">
        <v>42627</v>
      </c>
      <c r="B373" s="385">
        <v>129.69999999999999</v>
      </c>
      <c r="C373" s="385">
        <f>VLOOKUP(A373,[1]KLADD!A:B,2,FALSE)</f>
        <v>602.58000000000004</v>
      </c>
      <c r="D373" s="386">
        <f t="shared" si="10"/>
        <v>4.0096230954290185E-2</v>
      </c>
      <c r="E373" s="386">
        <f t="shared" si="10"/>
        <v>-8.6221190515666023E-4</v>
      </c>
      <c r="F373" s="23"/>
      <c r="G373" s="23"/>
      <c r="H373" s="23"/>
      <c r="I373" s="23"/>
      <c r="J373" s="23"/>
    </row>
    <row r="374" spans="1:10" x14ac:dyDescent="0.3">
      <c r="A374" s="384">
        <v>42628</v>
      </c>
      <c r="B374" s="385">
        <v>129</v>
      </c>
      <c r="C374" s="385">
        <f>VLOOKUP(A374,[1]KLADD!A:B,2,FALSE)</f>
        <v>596.82000000000005</v>
      </c>
      <c r="D374" s="386">
        <f t="shared" si="10"/>
        <v>-5.397070161912018E-3</v>
      </c>
      <c r="E374" s="386">
        <f t="shared" si="10"/>
        <v>-9.5588967440007801E-3</v>
      </c>
      <c r="F374" s="23"/>
      <c r="G374" s="23"/>
      <c r="H374" s="23"/>
      <c r="I374" s="23"/>
      <c r="J374" s="23"/>
    </row>
    <row r="375" spans="1:10" x14ac:dyDescent="0.3">
      <c r="A375" s="384">
        <v>42629</v>
      </c>
      <c r="B375" s="385">
        <v>131.6</v>
      </c>
      <c r="C375" s="385">
        <f>VLOOKUP(A375,[1]KLADD!A:B,2,FALSE)</f>
        <v>601.25</v>
      </c>
      <c r="D375" s="386">
        <f t="shared" si="10"/>
        <v>2.0155038759689877E-2</v>
      </c>
      <c r="E375" s="386">
        <f t="shared" si="10"/>
        <v>7.4226735028986119E-3</v>
      </c>
      <c r="F375" s="23"/>
      <c r="G375" s="23"/>
      <c r="H375" s="23"/>
      <c r="I375" s="23"/>
      <c r="J375" s="23"/>
    </row>
    <row r="376" spans="1:10" x14ac:dyDescent="0.3">
      <c r="A376" s="384">
        <v>42632</v>
      </c>
      <c r="B376" s="385">
        <v>132.1</v>
      </c>
      <c r="C376" s="385">
        <f>VLOOKUP(A376,[1]KLADD!A:B,2,FALSE)</f>
        <v>607.36</v>
      </c>
      <c r="D376" s="386">
        <f t="shared" si="10"/>
        <v>3.7993920972644378E-3</v>
      </c>
      <c r="E376" s="386">
        <f t="shared" si="10"/>
        <v>1.0162162162162185E-2</v>
      </c>
      <c r="F376" s="23"/>
      <c r="G376" s="23"/>
      <c r="H376" s="23"/>
      <c r="I376" s="23"/>
      <c r="J376" s="23"/>
    </row>
    <row r="377" spans="1:10" x14ac:dyDescent="0.3">
      <c r="A377" s="384">
        <v>42633</v>
      </c>
      <c r="B377" s="385">
        <v>134.80000000000001</v>
      </c>
      <c r="C377" s="385">
        <f>VLOOKUP(A377,[1]KLADD!A:B,2,FALSE)</f>
        <v>609.16</v>
      </c>
      <c r="D377" s="386">
        <f t="shared" si="10"/>
        <v>2.0439061317184083E-2</v>
      </c>
      <c r="E377" s="386">
        <f t="shared" si="10"/>
        <v>2.9636459430979231E-3</v>
      </c>
      <c r="F377" s="23"/>
      <c r="G377" s="23"/>
      <c r="H377" s="23"/>
      <c r="I377" s="23"/>
      <c r="J377" s="23"/>
    </row>
    <row r="378" spans="1:10" x14ac:dyDescent="0.3">
      <c r="A378" s="384">
        <v>42634</v>
      </c>
      <c r="B378" s="385">
        <v>134.9</v>
      </c>
      <c r="C378" s="385">
        <f>VLOOKUP(A378,[1]KLADD!A:B,2,FALSE)</f>
        <v>610.05999999999995</v>
      </c>
      <c r="D378" s="386">
        <f t="shared" si="10"/>
        <v>7.4183976261123371E-4</v>
      </c>
      <c r="E378" s="386">
        <f t="shared" si="10"/>
        <v>1.4774443495961279E-3</v>
      </c>
      <c r="F378" s="23"/>
      <c r="G378" s="23"/>
      <c r="H378" s="23"/>
      <c r="I378" s="23"/>
      <c r="J378" s="23"/>
    </row>
    <row r="379" spans="1:10" x14ac:dyDescent="0.3">
      <c r="A379" s="384">
        <v>42635</v>
      </c>
      <c r="B379" s="385">
        <v>137.80000000000001</v>
      </c>
      <c r="C379" s="385">
        <f>VLOOKUP(A379,[1]KLADD!A:B,2,FALSE)</f>
        <v>618.32000000000005</v>
      </c>
      <c r="D379" s="386">
        <f t="shared" si="10"/>
        <v>2.149740548554489E-2</v>
      </c>
      <c r="E379" s="386">
        <f t="shared" si="10"/>
        <v>1.353965183752435E-2</v>
      </c>
      <c r="F379" s="23"/>
      <c r="G379" s="23"/>
      <c r="H379" s="23"/>
      <c r="I379" s="23"/>
      <c r="J379" s="23"/>
    </row>
    <row r="380" spans="1:10" x14ac:dyDescent="0.3">
      <c r="A380" s="384">
        <v>42636</v>
      </c>
      <c r="B380" s="385">
        <v>138.5</v>
      </c>
      <c r="C380" s="385">
        <f>VLOOKUP(A380,[1]KLADD!A:B,2,FALSE)</f>
        <v>617.79</v>
      </c>
      <c r="D380" s="386">
        <f t="shared" si="10"/>
        <v>5.0798258345427331E-3</v>
      </c>
      <c r="E380" s="386">
        <f t="shared" si="10"/>
        <v>-8.571613404064018E-4</v>
      </c>
      <c r="F380" s="23"/>
      <c r="G380" s="23"/>
      <c r="H380" s="23"/>
      <c r="I380" s="23"/>
      <c r="J380" s="23"/>
    </row>
    <row r="381" spans="1:10" x14ac:dyDescent="0.3">
      <c r="A381" s="384">
        <v>42639</v>
      </c>
      <c r="B381" s="385">
        <v>136.5</v>
      </c>
      <c r="C381" s="385">
        <f>VLOOKUP(A381,[1]KLADD!A:B,2,FALSE)</f>
        <v>609.04</v>
      </c>
      <c r="D381" s="386">
        <f t="shared" si="10"/>
        <v>-1.444043321299639E-2</v>
      </c>
      <c r="E381" s="386">
        <f t="shared" si="10"/>
        <v>-1.4163388853817641E-2</v>
      </c>
      <c r="F381" s="23"/>
      <c r="G381" s="23"/>
      <c r="H381" s="23"/>
      <c r="I381" s="23"/>
      <c r="J381" s="23"/>
    </row>
    <row r="382" spans="1:10" x14ac:dyDescent="0.3">
      <c r="A382" s="384">
        <v>42640</v>
      </c>
      <c r="B382" s="385">
        <v>136.19999999999999</v>
      </c>
      <c r="C382" s="385">
        <f>VLOOKUP(A382,[1]KLADD!A:B,2,FALSE)</f>
        <v>604.79</v>
      </c>
      <c r="D382" s="386">
        <f t="shared" si="10"/>
        <v>-2.1978021978022811E-3</v>
      </c>
      <c r="E382" s="386">
        <f t="shared" si="10"/>
        <v>-6.9781951924339945E-3</v>
      </c>
      <c r="F382" s="23"/>
      <c r="G382" s="23"/>
      <c r="H382" s="23"/>
      <c r="I382" s="23"/>
      <c r="J382" s="23"/>
    </row>
    <row r="383" spans="1:10" x14ac:dyDescent="0.3">
      <c r="A383" s="384">
        <v>42641</v>
      </c>
      <c r="B383" s="385">
        <v>138.6</v>
      </c>
      <c r="C383" s="385">
        <f>VLOOKUP(A383,[1]KLADD!A:B,2,FALSE)</f>
        <v>609.42999999999995</v>
      </c>
      <c r="D383" s="386">
        <f t="shared" si="10"/>
        <v>1.7621145374449382E-2</v>
      </c>
      <c r="E383" s="386">
        <f t="shared" si="10"/>
        <v>7.6720845252070749E-3</v>
      </c>
      <c r="F383" s="23"/>
      <c r="G383" s="23"/>
      <c r="H383" s="23"/>
      <c r="I383" s="23"/>
      <c r="J383" s="23"/>
    </row>
    <row r="384" spans="1:10" x14ac:dyDescent="0.3">
      <c r="A384" s="384">
        <v>42642</v>
      </c>
      <c r="B384" s="385">
        <v>139.9</v>
      </c>
      <c r="C384" s="385">
        <f>VLOOKUP(A384,[1]KLADD!A:B,2,FALSE)</f>
        <v>623.08000000000004</v>
      </c>
      <c r="D384" s="386">
        <f t="shared" si="10"/>
        <v>9.3795093795094615E-3</v>
      </c>
      <c r="E384" s="386">
        <f t="shared" si="10"/>
        <v>2.2397978438869259E-2</v>
      </c>
      <c r="F384" s="23"/>
      <c r="G384" s="23"/>
      <c r="H384" s="23"/>
      <c r="I384" s="23"/>
      <c r="J384" s="23"/>
    </row>
    <row r="385" spans="1:10" x14ac:dyDescent="0.3">
      <c r="A385" s="384">
        <v>42643</v>
      </c>
      <c r="B385" s="385">
        <v>143.1</v>
      </c>
      <c r="C385" s="385">
        <f>VLOOKUP(A385,[1]KLADD!A:B,2,FALSE)</f>
        <v>622.69000000000005</v>
      </c>
      <c r="D385" s="386">
        <f t="shared" si="10"/>
        <v>2.2873481057898416E-2</v>
      </c>
      <c r="E385" s="386">
        <f t="shared" si="10"/>
        <v>-6.2592283494894126E-4</v>
      </c>
      <c r="F385" s="23"/>
      <c r="G385" s="23"/>
      <c r="H385" s="23"/>
      <c r="I385" s="23"/>
      <c r="J385" s="23"/>
    </row>
    <row r="386" spans="1:10" x14ac:dyDescent="0.3">
      <c r="A386" s="384">
        <v>42646</v>
      </c>
      <c r="B386" s="385">
        <v>143.5</v>
      </c>
      <c r="C386" s="385">
        <f>VLOOKUP(A386,[1]KLADD!A:B,2,FALSE)</f>
        <v>622.64</v>
      </c>
      <c r="D386" s="386">
        <f t="shared" si="10"/>
        <v>2.795248078266986E-3</v>
      </c>
      <c r="E386" s="386">
        <f t="shared" si="10"/>
        <v>-8.0296776887485284E-5</v>
      </c>
      <c r="F386" s="23"/>
      <c r="G386" s="23"/>
      <c r="H386" s="23"/>
      <c r="I386" s="23"/>
      <c r="J386" s="23"/>
    </row>
    <row r="387" spans="1:10" x14ac:dyDescent="0.3">
      <c r="A387" s="384">
        <v>42647</v>
      </c>
      <c r="B387" s="385">
        <v>146.1</v>
      </c>
      <c r="C387" s="385">
        <f>VLOOKUP(A387,[1]KLADD!A:B,2,FALSE)</f>
        <v>630.85</v>
      </c>
      <c r="D387" s="386">
        <f t="shared" si="10"/>
        <v>1.8118466898954664E-2</v>
      </c>
      <c r="E387" s="386">
        <f t="shared" si="10"/>
        <v>1.3185789541308038E-2</v>
      </c>
      <c r="F387" s="23"/>
      <c r="G387" s="23"/>
      <c r="H387" s="23"/>
      <c r="I387" s="23"/>
      <c r="J387" s="23"/>
    </row>
    <row r="388" spans="1:10" x14ac:dyDescent="0.3">
      <c r="A388" s="384">
        <v>42648</v>
      </c>
      <c r="B388" s="385">
        <v>145.19999999999999</v>
      </c>
      <c r="C388" s="385">
        <f>VLOOKUP(A388,[1]KLADD!A:B,2,FALSE)</f>
        <v>631.72</v>
      </c>
      <c r="D388" s="386">
        <f t="shared" ref="D388:E451" si="11">(B388-B387)/B387</f>
        <v>-6.1601642710472672E-3</v>
      </c>
      <c r="E388" s="386">
        <f t="shared" si="11"/>
        <v>1.3790917016723539E-3</v>
      </c>
      <c r="F388" s="23"/>
      <c r="G388" s="23"/>
      <c r="H388" s="23"/>
      <c r="I388" s="23"/>
      <c r="J388" s="23"/>
    </row>
    <row r="389" spans="1:10" x14ac:dyDescent="0.3">
      <c r="A389" s="384">
        <v>42649</v>
      </c>
      <c r="B389" s="385">
        <v>145.69999999999999</v>
      </c>
      <c r="C389" s="385">
        <f>VLOOKUP(A389,[1]KLADD!A:B,2,FALSE)</f>
        <v>633.16999999999996</v>
      </c>
      <c r="D389" s="386">
        <f t="shared" si="11"/>
        <v>3.4435261707988982E-3</v>
      </c>
      <c r="E389" s="386">
        <f t="shared" si="11"/>
        <v>2.2953207117076104E-3</v>
      </c>
      <c r="F389" s="23"/>
      <c r="G389" s="23"/>
      <c r="H389" s="23"/>
      <c r="I389" s="23"/>
      <c r="J389" s="23"/>
    </row>
    <row r="390" spans="1:10" x14ac:dyDescent="0.3">
      <c r="A390" s="384">
        <v>42650</v>
      </c>
      <c r="B390" s="385">
        <v>144.4</v>
      </c>
      <c r="C390" s="385">
        <f>VLOOKUP(A390,[1]KLADD!A:B,2,FALSE)</f>
        <v>629.39</v>
      </c>
      <c r="D390" s="386">
        <f t="shared" si="11"/>
        <v>-8.9224433768015313E-3</v>
      </c>
      <c r="E390" s="386">
        <f t="shared" si="11"/>
        <v>-5.9699606740685326E-3</v>
      </c>
      <c r="F390" s="23"/>
      <c r="G390" s="23"/>
      <c r="H390" s="23"/>
      <c r="I390" s="23"/>
      <c r="J390" s="23"/>
    </row>
    <row r="391" spans="1:10" x14ac:dyDescent="0.3">
      <c r="A391" s="384">
        <v>42653</v>
      </c>
      <c r="B391" s="385">
        <v>148.5</v>
      </c>
      <c r="C391" s="385">
        <f>VLOOKUP(A391,[1]KLADD!A:B,2,FALSE)</f>
        <v>639.54999999999995</v>
      </c>
      <c r="D391" s="386">
        <f t="shared" si="11"/>
        <v>2.8393351800553975E-2</v>
      </c>
      <c r="E391" s="386">
        <f t="shared" si="11"/>
        <v>1.6142614277316083E-2</v>
      </c>
      <c r="F391" s="23"/>
      <c r="G391" s="23"/>
      <c r="H391" s="23"/>
      <c r="I391" s="23"/>
      <c r="J391" s="23"/>
    </row>
    <row r="392" spans="1:10" x14ac:dyDescent="0.3">
      <c r="A392" s="384">
        <v>42654</v>
      </c>
      <c r="B392" s="385">
        <v>150.1</v>
      </c>
      <c r="C392" s="385">
        <f>VLOOKUP(A392,[1]KLADD!A:B,2,FALSE)</f>
        <v>638.54999999999995</v>
      </c>
      <c r="D392" s="386">
        <f t="shared" si="11"/>
        <v>1.0774410774410737E-2</v>
      </c>
      <c r="E392" s="386">
        <f t="shared" si="11"/>
        <v>-1.5635994058322258E-3</v>
      </c>
      <c r="F392" s="23"/>
      <c r="G392" s="23"/>
      <c r="H392" s="23"/>
      <c r="I392" s="23"/>
      <c r="J392" s="23"/>
    </row>
    <row r="393" spans="1:10" x14ac:dyDescent="0.3">
      <c r="A393" s="384">
        <v>42655</v>
      </c>
      <c r="B393" s="385">
        <v>148.80000000000001</v>
      </c>
      <c r="C393" s="385">
        <f>VLOOKUP(A393,[1]KLADD!A:B,2,FALSE)</f>
        <v>635.09</v>
      </c>
      <c r="D393" s="386">
        <f t="shared" si="11"/>
        <v>-8.6608927381744364E-3</v>
      </c>
      <c r="E393" s="386">
        <f t="shared" si="11"/>
        <v>-5.4185263487587865E-3</v>
      </c>
      <c r="F393" s="23"/>
      <c r="G393" s="23"/>
      <c r="H393" s="23"/>
      <c r="I393" s="23"/>
      <c r="J393" s="23"/>
    </row>
    <row r="394" spans="1:10" x14ac:dyDescent="0.3">
      <c r="A394" s="384">
        <v>42656</v>
      </c>
      <c r="B394" s="385">
        <v>150.19999999999999</v>
      </c>
      <c r="C394" s="385">
        <f>VLOOKUP(A394,[1]KLADD!A:B,2,FALSE)</f>
        <v>630.63</v>
      </c>
      <c r="D394" s="386">
        <f t="shared" si="11"/>
        <v>9.4086021505374803E-3</v>
      </c>
      <c r="E394" s="386">
        <f t="shared" si="11"/>
        <v>-7.0226267143240111E-3</v>
      </c>
      <c r="F394" s="23"/>
      <c r="G394" s="23"/>
      <c r="H394" s="23"/>
      <c r="I394" s="23"/>
      <c r="J394" s="23"/>
    </row>
    <row r="395" spans="1:10" x14ac:dyDescent="0.3">
      <c r="A395" s="384">
        <v>42657</v>
      </c>
      <c r="B395" s="385">
        <v>152.80000000000001</v>
      </c>
      <c r="C395" s="385">
        <f>VLOOKUP(A395,[1]KLADD!A:B,2,FALSE)</f>
        <v>637.52</v>
      </c>
      <c r="D395" s="386">
        <f t="shared" si="11"/>
        <v>1.7310252996005478E-2</v>
      </c>
      <c r="E395" s="386">
        <f t="shared" si="11"/>
        <v>1.0925582354153762E-2</v>
      </c>
      <c r="F395" s="23"/>
      <c r="G395" s="23"/>
      <c r="H395" s="23"/>
      <c r="I395" s="23"/>
      <c r="J395" s="23"/>
    </row>
    <row r="396" spans="1:10" x14ac:dyDescent="0.3">
      <c r="A396" s="384">
        <v>42660</v>
      </c>
      <c r="B396" s="385">
        <v>146.6</v>
      </c>
      <c r="C396" s="385">
        <f>VLOOKUP(A396,[1]KLADD!A:B,2,FALSE)</f>
        <v>632.11</v>
      </c>
      <c r="D396" s="386">
        <f t="shared" si="11"/>
        <v>-4.0575916230366597E-2</v>
      </c>
      <c r="E396" s="386">
        <f t="shared" si="11"/>
        <v>-8.4860082820930605E-3</v>
      </c>
      <c r="F396" s="23"/>
      <c r="G396" s="23"/>
      <c r="H396" s="23"/>
      <c r="I396" s="23"/>
      <c r="J396" s="23"/>
    </row>
    <row r="397" spans="1:10" x14ac:dyDescent="0.3">
      <c r="A397" s="384">
        <v>42661</v>
      </c>
      <c r="B397" s="385">
        <v>147.4</v>
      </c>
      <c r="C397" s="385">
        <f>VLOOKUP(A397,[1]KLADD!A:B,2,FALSE)</f>
        <v>633.70000000000005</v>
      </c>
      <c r="D397" s="386">
        <f t="shared" si="11"/>
        <v>5.4570259208732022E-3</v>
      </c>
      <c r="E397" s="386">
        <f t="shared" si="11"/>
        <v>2.5153849804623114E-3</v>
      </c>
      <c r="F397" s="23"/>
      <c r="G397" s="23"/>
      <c r="H397" s="23"/>
      <c r="I397" s="23"/>
      <c r="J397" s="23"/>
    </row>
    <row r="398" spans="1:10" x14ac:dyDescent="0.3">
      <c r="A398" s="384">
        <v>42662</v>
      </c>
      <c r="B398" s="385">
        <v>149.6</v>
      </c>
      <c r="C398" s="385">
        <f>VLOOKUP(A398,[1]KLADD!A:B,2,FALSE)</f>
        <v>638.14</v>
      </c>
      <c r="D398" s="386">
        <f t="shared" si="11"/>
        <v>1.492537313432828E-2</v>
      </c>
      <c r="E398" s="386">
        <f t="shared" si="11"/>
        <v>7.0064699384565889E-3</v>
      </c>
      <c r="F398" s="23"/>
      <c r="G398" s="23"/>
      <c r="H398" s="23"/>
      <c r="I398" s="23"/>
      <c r="J398" s="23"/>
    </row>
    <row r="399" spans="1:10" x14ac:dyDescent="0.3">
      <c r="A399" s="384">
        <v>42663</v>
      </c>
      <c r="B399" s="385">
        <v>149</v>
      </c>
      <c r="C399" s="385">
        <f>VLOOKUP(A399,[1]KLADD!A:B,2,FALSE)</f>
        <v>638.30999999999995</v>
      </c>
      <c r="D399" s="386">
        <f t="shared" si="11"/>
        <v>-4.0106951871657377E-3</v>
      </c>
      <c r="E399" s="386">
        <f t="shared" si="11"/>
        <v>2.6639922274102718E-4</v>
      </c>
      <c r="F399" s="23"/>
      <c r="G399" s="23"/>
      <c r="H399" s="23"/>
      <c r="I399" s="23"/>
      <c r="J399" s="23"/>
    </row>
    <row r="400" spans="1:10" x14ac:dyDescent="0.3">
      <c r="A400" s="384">
        <v>42664</v>
      </c>
      <c r="B400" s="385">
        <v>148.30000000000001</v>
      </c>
      <c r="C400" s="385">
        <f>VLOOKUP(A400,[1]KLADD!A:B,2,FALSE)</f>
        <v>641.53</v>
      </c>
      <c r="D400" s="386">
        <f t="shared" si="11"/>
        <v>-4.6979865771811314E-3</v>
      </c>
      <c r="E400" s="386">
        <f t="shared" si="11"/>
        <v>5.0445708198211328E-3</v>
      </c>
      <c r="F400" s="23"/>
      <c r="G400" s="23"/>
      <c r="H400" s="23"/>
      <c r="I400" s="23"/>
      <c r="J400" s="23"/>
    </row>
    <row r="401" spans="1:10" x14ac:dyDescent="0.3">
      <c r="A401" s="384">
        <v>42667</v>
      </c>
      <c r="B401" s="385">
        <v>148.69999999999999</v>
      </c>
      <c r="C401" s="385">
        <f>VLOOKUP(A401,[1]KLADD!A:B,2,FALSE)</f>
        <v>642.04</v>
      </c>
      <c r="D401" s="386">
        <f t="shared" si="11"/>
        <v>2.697235333782719E-3</v>
      </c>
      <c r="E401" s="386">
        <f t="shared" si="11"/>
        <v>7.9497451405232951E-4</v>
      </c>
      <c r="F401" s="23"/>
      <c r="G401" s="23"/>
      <c r="H401" s="23"/>
      <c r="I401" s="23"/>
      <c r="J401" s="23"/>
    </row>
    <row r="402" spans="1:10" x14ac:dyDescent="0.3">
      <c r="A402" s="384">
        <v>42668</v>
      </c>
      <c r="B402" s="385">
        <v>150.69999999999999</v>
      </c>
      <c r="C402" s="385">
        <f>VLOOKUP(A402,[1]KLADD!A:B,2,FALSE)</f>
        <v>645.91999999999996</v>
      </c>
      <c r="D402" s="386">
        <f t="shared" si="11"/>
        <v>1.3449899125756557E-2</v>
      </c>
      <c r="E402" s="386">
        <f t="shared" si="11"/>
        <v>6.0432371814840126E-3</v>
      </c>
      <c r="F402" s="23"/>
      <c r="G402" s="23"/>
      <c r="H402" s="23"/>
      <c r="I402" s="23"/>
      <c r="J402" s="23"/>
    </row>
    <row r="403" spans="1:10" x14ac:dyDescent="0.3">
      <c r="A403" s="384">
        <v>42669</v>
      </c>
      <c r="B403" s="385">
        <v>148.9</v>
      </c>
      <c r="C403" s="385">
        <f>VLOOKUP(A403,[1]KLADD!A:B,2,FALSE)</f>
        <v>633.44000000000005</v>
      </c>
      <c r="D403" s="386">
        <f t="shared" si="11"/>
        <v>-1.1944260119442489E-2</v>
      </c>
      <c r="E403" s="386">
        <f t="shared" si="11"/>
        <v>-1.9321278176863861E-2</v>
      </c>
      <c r="F403" s="23"/>
      <c r="G403" s="23"/>
      <c r="H403" s="23"/>
      <c r="I403" s="23"/>
      <c r="J403" s="23"/>
    </row>
    <row r="404" spans="1:10" x14ac:dyDescent="0.3">
      <c r="A404" s="384">
        <v>42670</v>
      </c>
      <c r="B404" s="385">
        <v>149.69999999999999</v>
      </c>
      <c r="C404" s="385">
        <f>VLOOKUP(A404,[1]KLADD!A:B,2,FALSE)</f>
        <v>642.77</v>
      </c>
      <c r="D404" s="386">
        <f t="shared" si="11"/>
        <v>5.3727333781059964E-3</v>
      </c>
      <c r="E404" s="386">
        <f t="shared" si="11"/>
        <v>1.4729098257135524E-2</v>
      </c>
      <c r="F404" s="23"/>
      <c r="G404" s="23"/>
      <c r="H404" s="23"/>
      <c r="I404" s="23"/>
      <c r="J404" s="23"/>
    </row>
    <row r="405" spans="1:10" x14ac:dyDescent="0.3">
      <c r="A405" s="384">
        <v>42671</v>
      </c>
      <c r="B405" s="385">
        <v>149.1</v>
      </c>
      <c r="C405" s="385">
        <f>VLOOKUP(A405,[1]KLADD!A:B,2,FALSE)</f>
        <v>642.24</v>
      </c>
      <c r="D405" s="386">
        <f t="shared" si="11"/>
        <v>-4.0080160320640906E-3</v>
      </c>
      <c r="E405" s="386">
        <f t="shared" si="11"/>
        <v>-8.2455621762056832E-4</v>
      </c>
      <c r="F405" s="23"/>
      <c r="G405" s="23"/>
      <c r="H405" s="23"/>
      <c r="I405" s="23"/>
      <c r="J405" s="23"/>
    </row>
    <row r="406" spans="1:10" x14ac:dyDescent="0.3">
      <c r="A406" s="384">
        <v>42674</v>
      </c>
      <c r="B406" s="385">
        <v>149.9</v>
      </c>
      <c r="C406" s="385">
        <f>VLOOKUP(A406,[1]KLADD!A:B,2,FALSE)</f>
        <v>638.20000000000005</v>
      </c>
      <c r="D406" s="386">
        <f t="shared" si="11"/>
        <v>5.3655264922871319E-3</v>
      </c>
      <c r="E406" s="386">
        <f t="shared" si="11"/>
        <v>-6.2904833084204718E-3</v>
      </c>
      <c r="F406" s="23"/>
      <c r="G406" s="23"/>
      <c r="H406" s="23"/>
      <c r="I406" s="23"/>
      <c r="J406" s="23"/>
    </row>
    <row r="407" spans="1:10" x14ac:dyDescent="0.3">
      <c r="A407" s="384">
        <v>42675</v>
      </c>
      <c r="B407" s="385">
        <v>150.6</v>
      </c>
      <c r="C407" s="385">
        <f>VLOOKUP(A407,[1]KLADD!A:B,2,FALSE)</f>
        <v>639.6</v>
      </c>
      <c r="D407" s="386">
        <f t="shared" si="11"/>
        <v>4.6697798532354144E-3</v>
      </c>
      <c r="E407" s="386">
        <f t="shared" si="11"/>
        <v>2.1936696960200208E-3</v>
      </c>
      <c r="F407" s="23"/>
      <c r="G407" s="23"/>
      <c r="H407" s="23"/>
      <c r="I407" s="23"/>
      <c r="J407" s="23"/>
    </row>
    <row r="408" spans="1:10" x14ac:dyDescent="0.3">
      <c r="A408" s="384">
        <v>42676</v>
      </c>
      <c r="B408" s="385">
        <v>144</v>
      </c>
      <c r="C408" s="385">
        <f>VLOOKUP(A408,[1]KLADD!A:B,2,FALSE)</f>
        <v>626.70000000000005</v>
      </c>
      <c r="D408" s="386">
        <f t="shared" si="11"/>
        <v>-4.3824701195219085E-2</v>
      </c>
      <c r="E408" s="386">
        <f t="shared" si="11"/>
        <v>-2.0168855534709158E-2</v>
      </c>
      <c r="F408" s="23"/>
      <c r="G408" s="23"/>
      <c r="H408" s="23"/>
      <c r="I408" s="23"/>
      <c r="J408" s="23"/>
    </row>
    <row r="409" spans="1:10" x14ac:dyDescent="0.3">
      <c r="A409" s="384">
        <v>42677</v>
      </c>
      <c r="B409" s="385">
        <v>145.4</v>
      </c>
      <c r="C409" s="385">
        <f>VLOOKUP(A409,[1]KLADD!A:B,2,FALSE)</f>
        <v>630.05999999999995</v>
      </c>
      <c r="D409" s="386">
        <f t="shared" si="11"/>
        <v>9.7222222222222623E-3</v>
      </c>
      <c r="E409" s="386">
        <f t="shared" si="11"/>
        <v>5.3614169459069725E-3</v>
      </c>
      <c r="F409" s="23"/>
      <c r="G409" s="23"/>
      <c r="H409" s="23"/>
      <c r="I409" s="23"/>
      <c r="J409" s="23"/>
    </row>
    <row r="410" spans="1:10" x14ac:dyDescent="0.3">
      <c r="A410" s="384">
        <v>42678</v>
      </c>
      <c r="B410" s="385">
        <v>144.30000000000001</v>
      </c>
      <c r="C410" s="385">
        <f>VLOOKUP(A410,[1]KLADD!A:B,2,FALSE)</f>
        <v>625.9</v>
      </c>
      <c r="D410" s="386">
        <f t="shared" si="11"/>
        <v>-7.5653370013754762E-3</v>
      </c>
      <c r="E410" s="386">
        <f t="shared" si="11"/>
        <v>-6.6025457892898588E-3</v>
      </c>
      <c r="F410" s="23"/>
      <c r="G410" s="23"/>
      <c r="H410" s="23"/>
      <c r="I410" s="23"/>
      <c r="J410" s="23"/>
    </row>
    <row r="411" spans="1:10" x14ac:dyDescent="0.3">
      <c r="A411" s="384">
        <v>42681</v>
      </c>
      <c r="B411" s="385">
        <v>146</v>
      </c>
      <c r="C411" s="385">
        <f>VLOOKUP(A411,[1]KLADD!A:B,2,FALSE)</f>
        <v>633.1</v>
      </c>
      <c r="D411" s="386">
        <f t="shared" si="11"/>
        <v>1.1781011781011701E-2</v>
      </c>
      <c r="E411" s="386">
        <f t="shared" si="11"/>
        <v>1.1503435053523E-2</v>
      </c>
      <c r="F411" s="23"/>
      <c r="G411" s="23"/>
      <c r="H411" s="23"/>
      <c r="I411" s="23"/>
      <c r="J411" s="23"/>
    </row>
    <row r="412" spans="1:10" x14ac:dyDescent="0.3">
      <c r="A412" s="384">
        <v>42682</v>
      </c>
      <c r="B412" s="385">
        <v>148.19999999999999</v>
      </c>
      <c r="C412" s="385">
        <f>VLOOKUP(A412,[1]KLADD!A:B,2,FALSE)</f>
        <v>635.45000000000005</v>
      </c>
      <c r="D412" s="386">
        <f t="shared" si="11"/>
        <v>1.5068493150684854E-2</v>
      </c>
      <c r="E412" s="386">
        <f t="shared" si="11"/>
        <v>3.7118938556310577E-3</v>
      </c>
      <c r="F412" s="23"/>
      <c r="G412" s="23"/>
      <c r="H412" s="23"/>
      <c r="I412" s="23"/>
      <c r="J412" s="23"/>
    </row>
    <row r="413" spans="1:10" x14ac:dyDescent="0.3">
      <c r="A413" s="384">
        <v>42683</v>
      </c>
      <c r="B413" s="385">
        <v>146</v>
      </c>
      <c r="C413" s="385">
        <f>VLOOKUP(A413,[1]KLADD!A:B,2,FALSE)</f>
        <v>637.84</v>
      </c>
      <c r="D413" s="386">
        <f t="shared" si="11"/>
        <v>-1.4844804318488454E-2</v>
      </c>
      <c r="E413" s="386">
        <f t="shared" si="11"/>
        <v>3.7611141710598571E-3</v>
      </c>
      <c r="F413" s="23"/>
      <c r="G413" s="23"/>
      <c r="H413" s="23"/>
      <c r="I413" s="23"/>
      <c r="J413" s="23"/>
    </row>
    <row r="414" spans="1:10" x14ac:dyDescent="0.3">
      <c r="A414" s="384">
        <v>42684</v>
      </c>
      <c r="B414" s="385">
        <v>144.30000000000001</v>
      </c>
      <c r="C414" s="385">
        <f>VLOOKUP(A414,[1]KLADD!A:B,2,FALSE)</f>
        <v>645.99</v>
      </c>
      <c r="D414" s="386">
        <f t="shared" si="11"/>
        <v>-1.1643835616438279E-2</v>
      </c>
      <c r="E414" s="386">
        <f t="shared" si="11"/>
        <v>1.2777499059325187E-2</v>
      </c>
      <c r="F414" s="23"/>
      <c r="G414" s="23"/>
      <c r="H414" s="23"/>
      <c r="I414" s="23"/>
      <c r="J414" s="23"/>
    </row>
    <row r="415" spans="1:10" x14ac:dyDescent="0.3">
      <c r="A415" s="384">
        <v>42685</v>
      </c>
      <c r="B415" s="385">
        <v>143.9</v>
      </c>
      <c r="C415" s="385">
        <f>VLOOKUP(A415,[1]KLADD!A:B,2,FALSE)</f>
        <v>640.28</v>
      </c>
      <c r="D415" s="386">
        <f t="shared" si="11"/>
        <v>-2.772002772002811E-3</v>
      </c>
      <c r="E415" s="386">
        <f t="shared" si="11"/>
        <v>-8.8391461168130098E-3</v>
      </c>
      <c r="F415" s="23"/>
      <c r="G415" s="23"/>
      <c r="H415" s="23"/>
      <c r="I415" s="23"/>
      <c r="J415" s="23"/>
    </row>
    <row r="416" spans="1:10" x14ac:dyDescent="0.3">
      <c r="A416" s="384">
        <v>42688</v>
      </c>
      <c r="B416" s="385">
        <v>144.5</v>
      </c>
      <c r="C416" s="385">
        <f>VLOOKUP(A416,[1]KLADD!A:B,2,FALSE)</f>
        <v>638.83000000000004</v>
      </c>
      <c r="D416" s="386">
        <f t="shared" si="11"/>
        <v>4.1695621959693839E-3</v>
      </c>
      <c r="E416" s="386">
        <f t="shared" si="11"/>
        <v>-2.2646342225275378E-3</v>
      </c>
      <c r="F416" s="23"/>
      <c r="G416" s="23"/>
      <c r="H416" s="23"/>
      <c r="I416" s="23"/>
      <c r="J416" s="23"/>
    </row>
    <row r="417" spans="1:10" x14ac:dyDescent="0.3">
      <c r="A417" s="384">
        <v>42689</v>
      </c>
      <c r="B417" s="385">
        <v>147.6</v>
      </c>
      <c r="C417" s="385">
        <f>VLOOKUP(A417,[1]KLADD!A:B,2,FALSE)</f>
        <v>646.6</v>
      </c>
      <c r="D417" s="386">
        <f t="shared" si="11"/>
        <v>2.1453287197231795E-2</v>
      </c>
      <c r="E417" s="386">
        <f t="shared" si="11"/>
        <v>1.2162860228855848E-2</v>
      </c>
      <c r="F417" s="23"/>
      <c r="G417" s="23"/>
      <c r="H417" s="23"/>
      <c r="I417" s="23"/>
      <c r="J417" s="23"/>
    </row>
    <row r="418" spans="1:10" x14ac:dyDescent="0.3">
      <c r="A418" s="384">
        <v>42690</v>
      </c>
      <c r="B418" s="385">
        <v>147.5</v>
      </c>
      <c r="C418" s="385">
        <f>VLOOKUP(A418,[1]KLADD!A:B,2,FALSE)</f>
        <v>645.25</v>
      </c>
      <c r="D418" s="386">
        <f t="shared" si="11"/>
        <v>-6.7750677506771219E-4</v>
      </c>
      <c r="E418" s="386">
        <f t="shared" si="11"/>
        <v>-2.0878441076399978E-3</v>
      </c>
      <c r="F418" s="23"/>
      <c r="G418" s="23"/>
      <c r="H418" s="23"/>
      <c r="I418" s="23"/>
      <c r="J418" s="23"/>
    </row>
    <row r="419" spans="1:10" x14ac:dyDescent="0.3">
      <c r="A419" s="384">
        <v>42691</v>
      </c>
      <c r="B419" s="385">
        <v>149.1</v>
      </c>
      <c r="C419" s="385">
        <f>VLOOKUP(A419,[1]KLADD!A:B,2,FALSE)</f>
        <v>647.79999999999995</v>
      </c>
      <c r="D419" s="386">
        <f t="shared" si="11"/>
        <v>1.0847457627118605E-2</v>
      </c>
      <c r="E419" s="386">
        <f t="shared" si="11"/>
        <v>3.9519566059666089E-3</v>
      </c>
      <c r="F419" s="23"/>
      <c r="G419" s="23"/>
      <c r="H419" s="23"/>
      <c r="I419" s="23"/>
      <c r="J419" s="23"/>
    </row>
    <row r="420" spans="1:10" x14ac:dyDescent="0.3">
      <c r="A420" s="384">
        <v>42692</v>
      </c>
      <c r="B420" s="385">
        <v>149.6</v>
      </c>
      <c r="C420" s="385">
        <f>VLOOKUP(A420,[1]KLADD!A:B,2,FALSE)</f>
        <v>647.67999999999995</v>
      </c>
      <c r="D420" s="386">
        <f t="shared" si="11"/>
        <v>3.3534540576794099E-3</v>
      </c>
      <c r="E420" s="386">
        <f t="shared" si="11"/>
        <v>-1.8524235875270849E-4</v>
      </c>
      <c r="F420" s="23"/>
      <c r="G420" s="23"/>
      <c r="H420" s="23"/>
      <c r="I420" s="23"/>
      <c r="J420" s="23"/>
    </row>
    <row r="421" spans="1:10" x14ac:dyDescent="0.3">
      <c r="A421" s="384">
        <v>42695</v>
      </c>
      <c r="B421" s="385">
        <v>151.1</v>
      </c>
      <c r="C421" s="385">
        <f>VLOOKUP(A421,[1]KLADD!A:B,2,FALSE)</f>
        <v>653.38</v>
      </c>
      <c r="D421" s="386">
        <f t="shared" si="11"/>
        <v>1.0026737967914439E-2</v>
      </c>
      <c r="E421" s="386">
        <f t="shared" si="11"/>
        <v>8.8006422924901892E-3</v>
      </c>
      <c r="F421" s="23"/>
      <c r="G421" s="23"/>
      <c r="H421" s="23"/>
      <c r="I421" s="23"/>
      <c r="J421" s="23"/>
    </row>
    <row r="422" spans="1:10" x14ac:dyDescent="0.3">
      <c r="A422" s="384">
        <v>42696</v>
      </c>
      <c r="B422" s="385">
        <v>151</v>
      </c>
      <c r="C422" s="385">
        <f>VLOOKUP(A422,[1]KLADD!A:B,2,FALSE)</f>
        <v>657.06</v>
      </c>
      <c r="D422" s="386">
        <f t="shared" si="11"/>
        <v>-6.6181336863000871E-4</v>
      </c>
      <c r="E422" s="386">
        <f t="shared" si="11"/>
        <v>5.6322507575988709E-3</v>
      </c>
      <c r="F422" s="23"/>
      <c r="G422" s="23"/>
      <c r="H422" s="23"/>
      <c r="I422" s="23"/>
      <c r="J422" s="23"/>
    </row>
    <row r="423" spans="1:10" x14ac:dyDescent="0.3">
      <c r="A423" s="384">
        <v>42697</v>
      </c>
      <c r="B423" s="385">
        <v>151.6</v>
      </c>
      <c r="C423" s="385">
        <f>VLOOKUP(A423,[1]KLADD!A:B,2,FALSE)</f>
        <v>656.96</v>
      </c>
      <c r="D423" s="386">
        <f t="shared" si="11"/>
        <v>3.9735099337747971E-3</v>
      </c>
      <c r="E423" s="386">
        <f t="shared" si="11"/>
        <v>-1.5219310260845137E-4</v>
      </c>
      <c r="F423" s="23"/>
      <c r="G423" s="23"/>
      <c r="H423" s="23"/>
      <c r="I423" s="23"/>
      <c r="J423" s="23"/>
    </row>
    <row r="424" spans="1:10" x14ac:dyDescent="0.3">
      <c r="A424" s="384">
        <v>42698</v>
      </c>
      <c r="B424" s="385">
        <v>150.80000000000001</v>
      </c>
      <c r="C424" s="385">
        <f>VLOOKUP(A424,[1]KLADD!A:B,2,FALSE)</f>
        <v>658.55</v>
      </c>
      <c r="D424" s="386">
        <f t="shared" si="11"/>
        <v>-5.2770448548811544E-3</v>
      </c>
      <c r="E424" s="386">
        <f t="shared" si="11"/>
        <v>2.4202386751094708E-3</v>
      </c>
      <c r="F424" s="23"/>
      <c r="G424" s="23"/>
      <c r="H424" s="23"/>
      <c r="I424" s="23"/>
      <c r="J424" s="23"/>
    </row>
    <row r="425" spans="1:10" x14ac:dyDescent="0.3">
      <c r="A425" s="384">
        <v>42699</v>
      </c>
      <c r="B425" s="385">
        <v>154</v>
      </c>
      <c r="C425" s="385">
        <f>VLOOKUP(A425,[1]KLADD!A:B,2,FALSE)</f>
        <v>658.44</v>
      </c>
      <c r="D425" s="386">
        <f t="shared" si="11"/>
        <v>2.1220159151193557E-2</v>
      </c>
      <c r="E425" s="386">
        <f t="shared" si="11"/>
        <v>-1.6703363449988606E-4</v>
      </c>
      <c r="F425" s="23"/>
      <c r="G425" s="23"/>
      <c r="H425" s="23"/>
      <c r="I425" s="23"/>
      <c r="J425" s="23"/>
    </row>
    <row r="426" spans="1:10" x14ac:dyDescent="0.3">
      <c r="A426" s="384">
        <v>42702</v>
      </c>
      <c r="B426" s="385">
        <v>154.1</v>
      </c>
      <c r="C426" s="385">
        <f>VLOOKUP(A426,[1]KLADD!A:B,2,FALSE)</f>
        <v>654.86</v>
      </c>
      <c r="D426" s="386">
        <f t="shared" si="11"/>
        <v>6.4935064935061249E-4</v>
      </c>
      <c r="E426" s="386">
        <f t="shared" si="11"/>
        <v>-5.4370937367110754E-3</v>
      </c>
      <c r="F426" s="23"/>
      <c r="G426" s="23"/>
      <c r="H426" s="23"/>
      <c r="I426" s="23"/>
      <c r="J426" s="23"/>
    </row>
    <row r="427" spans="1:10" x14ac:dyDescent="0.3">
      <c r="A427" s="384">
        <v>42703</v>
      </c>
      <c r="B427" s="385">
        <v>154.69999999999999</v>
      </c>
      <c r="C427" s="385">
        <f>VLOOKUP(A427,[1]KLADD!A:B,2,FALSE)</f>
        <v>649.79999999999995</v>
      </c>
      <c r="D427" s="386">
        <f t="shared" si="11"/>
        <v>3.893575600259535E-3</v>
      </c>
      <c r="E427" s="386">
        <f t="shared" si="11"/>
        <v>-7.7268423785237439E-3</v>
      </c>
      <c r="F427" s="23"/>
      <c r="G427" s="23"/>
      <c r="H427" s="23"/>
      <c r="I427" s="23"/>
      <c r="J427" s="23"/>
    </row>
    <row r="428" spans="1:10" x14ac:dyDescent="0.3">
      <c r="A428" s="384">
        <v>42704</v>
      </c>
      <c r="B428" s="385">
        <v>153.1</v>
      </c>
      <c r="C428" s="385">
        <f>VLOOKUP(A428,[1]KLADD!A:B,2,FALSE)</f>
        <v>656.63</v>
      </c>
      <c r="D428" s="386">
        <f t="shared" si="11"/>
        <v>-1.0342598577892659E-2</v>
      </c>
      <c r="E428" s="386">
        <f t="shared" si="11"/>
        <v>1.0510926438904342E-2</v>
      </c>
      <c r="F428" s="23"/>
      <c r="G428" s="23"/>
      <c r="H428" s="23"/>
      <c r="I428" s="23"/>
      <c r="J428" s="23"/>
    </row>
    <row r="429" spans="1:10" x14ac:dyDescent="0.3">
      <c r="A429" s="384">
        <v>42705</v>
      </c>
      <c r="B429" s="385">
        <v>150.30000000000001</v>
      </c>
      <c r="C429" s="385">
        <f>VLOOKUP(A429,[1]KLADD!A:B,2,FALSE)</f>
        <v>662.79</v>
      </c>
      <c r="D429" s="386">
        <f t="shared" si="11"/>
        <v>-1.8288700195950247E-2</v>
      </c>
      <c r="E429" s="386">
        <f t="shared" si="11"/>
        <v>9.3812344851742502E-3</v>
      </c>
      <c r="F429" s="23"/>
      <c r="G429" s="23"/>
      <c r="H429" s="23"/>
      <c r="I429" s="23"/>
      <c r="J429" s="23"/>
    </row>
    <row r="430" spans="1:10" x14ac:dyDescent="0.3">
      <c r="A430" s="384">
        <v>42706</v>
      </c>
      <c r="B430" s="385">
        <v>151.1</v>
      </c>
      <c r="C430" s="385">
        <f>VLOOKUP(A430,[1]KLADD!A:B,2,FALSE)</f>
        <v>657.55</v>
      </c>
      <c r="D430" s="386">
        <f t="shared" si="11"/>
        <v>5.3226879574183828E-3</v>
      </c>
      <c r="E430" s="386">
        <f t="shared" si="11"/>
        <v>-7.9059732343578042E-3</v>
      </c>
      <c r="F430" s="23"/>
      <c r="G430" s="23"/>
      <c r="H430" s="23"/>
      <c r="I430" s="23"/>
      <c r="J430" s="23"/>
    </row>
    <row r="431" spans="1:10" x14ac:dyDescent="0.3">
      <c r="A431" s="384">
        <v>42709</v>
      </c>
      <c r="B431" s="385">
        <v>152</v>
      </c>
      <c r="C431" s="385">
        <f>VLOOKUP(A431,[1]KLADD!A:B,2,FALSE)</f>
        <v>663.65</v>
      </c>
      <c r="D431" s="386">
        <f t="shared" si="11"/>
        <v>5.9563203176704544E-3</v>
      </c>
      <c r="E431" s="386">
        <f t="shared" si="11"/>
        <v>9.2768610752034415E-3</v>
      </c>
      <c r="F431" s="23"/>
      <c r="G431" s="23"/>
      <c r="H431" s="23"/>
      <c r="I431" s="23"/>
      <c r="J431" s="23"/>
    </row>
    <row r="432" spans="1:10" x14ac:dyDescent="0.3">
      <c r="A432" s="384">
        <v>42710</v>
      </c>
      <c r="B432" s="385">
        <v>152</v>
      </c>
      <c r="C432" s="385">
        <f>VLOOKUP(A432,[1]KLADD!A:B,2,FALSE)</f>
        <v>663.1</v>
      </c>
      <c r="D432" s="386">
        <f t="shared" si="11"/>
        <v>0</v>
      </c>
      <c r="E432" s="386">
        <f t="shared" si="11"/>
        <v>-8.2875009417607856E-4</v>
      </c>
      <c r="F432" s="23"/>
      <c r="G432" s="23"/>
      <c r="H432" s="23"/>
      <c r="I432" s="23"/>
      <c r="J432" s="23"/>
    </row>
    <row r="433" spans="1:10" x14ac:dyDescent="0.3">
      <c r="A433" s="384">
        <v>42711</v>
      </c>
      <c r="B433" s="385">
        <v>150.5</v>
      </c>
      <c r="C433" s="385">
        <f>VLOOKUP(A433,[1]KLADD!A:B,2,FALSE)</f>
        <v>669.47</v>
      </c>
      <c r="D433" s="386">
        <f t="shared" si="11"/>
        <v>-9.8684210526315784E-3</v>
      </c>
      <c r="E433" s="386">
        <f t="shared" si="11"/>
        <v>9.6063942090182548E-3</v>
      </c>
      <c r="F433" s="23"/>
      <c r="G433" s="23"/>
      <c r="H433" s="23"/>
      <c r="I433" s="23"/>
      <c r="J433" s="23"/>
    </row>
    <row r="434" spans="1:10" x14ac:dyDescent="0.3">
      <c r="A434" s="384">
        <v>42712</v>
      </c>
      <c r="B434" s="385">
        <v>151.6</v>
      </c>
      <c r="C434" s="385">
        <f>VLOOKUP(A434,[1]KLADD!A:B,2,FALSE)</f>
        <v>677.86</v>
      </c>
      <c r="D434" s="386">
        <f t="shared" si="11"/>
        <v>7.3089700996677364E-3</v>
      </c>
      <c r="E434" s="386">
        <f t="shared" si="11"/>
        <v>1.2532301671471442E-2</v>
      </c>
      <c r="F434" s="23"/>
      <c r="G434" s="23"/>
      <c r="H434" s="23"/>
      <c r="I434" s="23"/>
      <c r="J434" s="23"/>
    </row>
    <row r="435" spans="1:10" x14ac:dyDescent="0.3">
      <c r="A435" s="384">
        <v>42713</v>
      </c>
      <c r="B435" s="385">
        <v>153.30000000000001</v>
      </c>
      <c r="C435" s="385">
        <f>VLOOKUP(A435,[1]KLADD!A:B,2,FALSE)</f>
        <v>683.03</v>
      </c>
      <c r="D435" s="386">
        <f t="shared" si="11"/>
        <v>1.1213720316622804E-2</v>
      </c>
      <c r="E435" s="386">
        <f t="shared" si="11"/>
        <v>7.6269436166759496E-3</v>
      </c>
      <c r="F435" s="23"/>
      <c r="G435" s="23"/>
      <c r="H435" s="23"/>
      <c r="I435" s="23"/>
      <c r="J435" s="23"/>
    </row>
    <row r="436" spans="1:10" x14ac:dyDescent="0.3">
      <c r="A436" s="384">
        <v>42716</v>
      </c>
      <c r="B436" s="385">
        <v>153.19999999999999</v>
      </c>
      <c r="C436" s="385">
        <f>VLOOKUP(A436,[1]KLADD!A:B,2,FALSE)</f>
        <v>686.1</v>
      </c>
      <c r="D436" s="386">
        <f t="shared" si="11"/>
        <v>-6.5231572080901978E-4</v>
      </c>
      <c r="E436" s="386">
        <f t="shared" si="11"/>
        <v>4.4946781254118417E-3</v>
      </c>
      <c r="F436" s="23"/>
      <c r="G436" s="23"/>
      <c r="H436" s="23"/>
      <c r="I436" s="23"/>
      <c r="J436" s="23"/>
    </row>
    <row r="437" spans="1:10" x14ac:dyDescent="0.3">
      <c r="A437" s="384">
        <v>42717</v>
      </c>
      <c r="B437" s="385">
        <v>154.30000000000001</v>
      </c>
      <c r="C437" s="385">
        <f>VLOOKUP(A437,[1]KLADD!A:B,2,FALSE)</f>
        <v>683.53</v>
      </c>
      <c r="D437" s="386">
        <f t="shared" si="11"/>
        <v>7.1801566579635951E-3</v>
      </c>
      <c r="E437" s="386">
        <f t="shared" si="11"/>
        <v>-3.7458096487393237E-3</v>
      </c>
      <c r="F437" s="23"/>
      <c r="G437" s="23"/>
      <c r="H437" s="23"/>
      <c r="I437" s="23"/>
      <c r="J437" s="23"/>
    </row>
    <row r="438" spans="1:10" x14ac:dyDescent="0.3">
      <c r="A438" s="384">
        <v>42718</v>
      </c>
      <c r="B438" s="385">
        <v>155</v>
      </c>
      <c r="C438" s="385">
        <f>VLOOKUP(A438,[1]KLADD!A:B,2,FALSE)</f>
        <v>680.92</v>
      </c>
      <c r="D438" s="386">
        <f t="shared" si="11"/>
        <v>4.536616979909194E-3</v>
      </c>
      <c r="E438" s="386">
        <f t="shared" si="11"/>
        <v>-3.818413237165909E-3</v>
      </c>
      <c r="F438" s="23"/>
      <c r="G438" s="23"/>
      <c r="H438" s="23"/>
      <c r="I438" s="23"/>
      <c r="J438" s="23"/>
    </row>
    <row r="439" spans="1:10" x14ac:dyDescent="0.3">
      <c r="A439" s="384">
        <v>42719</v>
      </c>
      <c r="B439" s="385">
        <v>154.5</v>
      </c>
      <c r="C439" s="385">
        <f>VLOOKUP(A439,[1]KLADD!A:B,2,FALSE)</f>
        <v>675.27</v>
      </c>
      <c r="D439" s="386">
        <f t="shared" si="11"/>
        <v>-3.2258064516129032E-3</v>
      </c>
      <c r="E439" s="386">
        <f t="shared" si="11"/>
        <v>-8.2975973682664298E-3</v>
      </c>
      <c r="F439" s="23"/>
      <c r="G439" s="23"/>
      <c r="H439" s="23"/>
      <c r="I439" s="23"/>
      <c r="J439" s="23"/>
    </row>
    <row r="440" spans="1:10" x14ac:dyDescent="0.3">
      <c r="A440" s="384">
        <v>42720</v>
      </c>
      <c r="B440" s="385">
        <v>153</v>
      </c>
      <c r="C440" s="385">
        <f>VLOOKUP(A440,[1]KLADD!A:B,2,FALSE)</f>
        <v>680.37</v>
      </c>
      <c r="D440" s="386">
        <f t="shared" si="11"/>
        <v>-9.7087378640776691E-3</v>
      </c>
      <c r="E440" s="386">
        <f t="shared" si="11"/>
        <v>7.5525345417388938E-3</v>
      </c>
      <c r="F440" s="23"/>
      <c r="G440" s="23"/>
      <c r="H440" s="23"/>
      <c r="I440" s="23"/>
      <c r="J440" s="23"/>
    </row>
    <row r="441" spans="1:10" x14ac:dyDescent="0.3">
      <c r="A441" s="384">
        <v>42723</v>
      </c>
      <c r="B441" s="385">
        <v>155.5</v>
      </c>
      <c r="C441" s="385">
        <f>VLOOKUP(A441,[1]KLADD!A:B,2,FALSE)</f>
        <v>678.69</v>
      </c>
      <c r="D441" s="386">
        <f t="shared" si="11"/>
        <v>1.6339869281045753E-2</v>
      </c>
      <c r="E441" s="386">
        <f t="shared" si="11"/>
        <v>-2.4692446756910944E-3</v>
      </c>
      <c r="F441" s="23"/>
      <c r="G441" s="23"/>
      <c r="H441" s="23"/>
      <c r="I441" s="23"/>
      <c r="J441" s="23"/>
    </row>
    <row r="442" spans="1:10" x14ac:dyDescent="0.3">
      <c r="A442" s="384">
        <v>42724</v>
      </c>
      <c r="B442" s="385">
        <v>154</v>
      </c>
      <c r="C442" s="385">
        <f>VLOOKUP(A442,[1]KLADD!A:B,2,FALSE)</f>
        <v>678.1</v>
      </c>
      <c r="D442" s="386">
        <f t="shared" si="11"/>
        <v>-9.6463022508038593E-3</v>
      </c>
      <c r="E442" s="386">
        <f t="shared" si="11"/>
        <v>-8.6932178166767118E-4</v>
      </c>
      <c r="F442" s="23"/>
      <c r="G442" s="23"/>
      <c r="H442" s="23"/>
      <c r="I442" s="23"/>
      <c r="J442" s="23"/>
    </row>
    <row r="443" spans="1:10" x14ac:dyDescent="0.3">
      <c r="A443" s="384">
        <v>42725</v>
      </c>
      <c r="B443" s="385">
        <v>154.5</v>
      </c>
      <c r="C443" s="385">
        <f>VLOOKUP(A443,[1]KLADD!A:B,2,FALSE)</f>
        <v>675.61</v>
      </c>
      <c r="D443" s="386">
        <f t="shared" si="11"/>
        <v>3.246753246753247E-3</v>
      </c>
      <c r="E443" s="386">
        <f t="shared" si="11"/>
        <v>-3.6720247751069299E-3</v>
      </c>
      <c r="F443" s="23"/>
      <c r="G443" s="23"/>
      <c r="H443" s="23"/>
      <c r="I443" s="23"/>
      <c r="J443" s="23"/>
    </row>
    <row r="444" spans="1:10" x14ac:dyDescent="0.3">
      <c r="A444" s="384">
        <v>42726</v>
      </c>
      <c r="B444" s="385">
        <v>153.4</v>
      </c>
      <c r="C444" s="385">
        <f>VLOOKUP(A444,[1]KLADD!A:B,2,FALSE)</f>
        <v>678.04</v>
      </c>
      <c r="D444" s="386">
        <f t="shared" si="11"/>
        <v>-7.1197411003235877E-3</v>
      </c>
      <c r="E444" s="386">
        <f t="shared" si="11"/>
        <v>3.5967496040614408E-3</v>
      </c>
      <c r="F444" s="23"/>
      <c r="G444" s="23"/>
      <c r="H444" s="23"/>
      <c r="I444" s="23"/>
      <c r="J444" s="23"/>
    </row>
    <row r="445" spans="1:10" x14ac:dyDescent="0.3">
      <c r="A445" s="384">
        <v>42727</v>
      </c>
      <c r="B445" s="385">
        <v>156.6</v>
      </c>
      <c r="C445" s="385">
        <f>VLOOKUP(A445,[1]KLADD!A:B,2,FALSE)</f>
        <v>679.74</v>
      </c>
      <c r="D445" s="386">
        <f t="shared" si="11"/>
        <v>2.086049543676655E-2</v>
      </c>
      <c r="E445" s="386">
        <f t="shared" si="11"/>
        <v>2.5072267122884279E-3</v>
      </c>
      <c r="F445" s="23"/>
      <c r="G445" s="23"/>
      <c r="H445" s="23"/>
      <c r="I445" s="23"/>
      <c r="J445" s="23"/>
    </row>
    <row r="446" spans="1:10" x14ac:dyDescent="0.3">
      <c r="A446" s="384">
        <v>42731</v>
      </c>
      <c r="B446" s="385">
        <v>156.9</v>
      </c>
      <c r="C446" s="385">
        <f>VLOOKUP(A446,[1]KLADD!A:B,2,FALSE)</f>
        <v>683.65</v>
      </c>
      <c r="D446" s="386">
        <f t="shared" si="11"/>
        <v>1.9157088122606092E-3</v>
      </c>
      <c r="E446" s="386">
        <f t="shared" si="11"/>
        <v>5.7521993703474389E-3</v>
      </c>
      <c r="F446" s="23"/>
      <c r="G446" s="23"/>
      <c r="H446" s="23"/>
      <c r="I446" s="23"/>
      <c r="J446" s="23"/>
    </row>
    <row r="447" spans="1:10" x14ac:dyDescent="0.3">
      <c r="A447" s="384">
        <v>42732</v>
      </c>
      <c r="B447" s="385">
        <v>157.1</v>
      </c>
      <c r="C447" s="385">
        <f>VLOOKUP(A447,[1]KLADD!A:B,2,FALSE)</f>
        <v>685.61</v>
      </c>
      <c r="D447" s="386">
        <f t="shared" si="11"/>
        <v>1.2746972594008198E-3</v>
      </c>
      <c r="E447" s="386">
        <f t="shared" si="11"/>
        <v>2.8669640898120918E-3</v>
      </c>
      <c r="F447" s="23"/>
      <c r="G447" s="23"/>
      <c r="H447" s="23"/>
      <c r="I447" s="23"/>
      <c r="J447" s="23"/>
    </row>
    <row r="448" spans="1:10" x14ac:dyDescent="0.3">
      <c r="A448" s="384">
        <v>42733</v>
      </c>
      <c r="B448" s="385">
        <v>156.80000000000001</v>
      </c>
      <c r="C448" s="385">
        <f>VLOOKUP(A448,[1]KLADD!A:B,2,FALSE)</f>
        <v>686.36</v>
      </c>
      <c r="D448" s="386">
        <f t="shared" si="11"/>
        <v>-1.9096117122850602E-3</v>
      </c>
      <c r="E448" s="386">
        <f t="shared" si="11"/>
        <v>1.0939163664473973E-3</v>
      </c>
      <c r="F448" s="23"/>
      <c r="G448" s="23"/>
      <c r="H448" s="23"/>
      <c r="I448" s="23"/>
      <c r="J448" s="23"/>
    </row>
    <row r="449" spans="1:10" ht="15" thickBot="1" x14ac:dyDescent="0.35">
      <c r="A449" s="387">
        <v>42734</v>
      </c>
      <c r="B449" s="388">
        <v>155.69999999999999</v>
      </c>
      <c r="C449" s="388">
        <f>VLOOKUP(A449,[1]KLADD!A:B,2,FALSE)</f>
        <v>683.87</v>
      </c>
      <c r="D449" s="389">
        <f t="shared" si="11"/>
        <v>-7.0153061224491244E-3</v>
      </c>
      <c r="E449" s="389">
        <f t="shared" si="11"/>
        <v>-3.6278337898479063E-3</v>
      </c>
      <c r="F449" s="23"/>
      <c r="G449" s="23"/>
      <c r="H449" s="23"/>
      <c r="I449" s="23"/>
      <c r="J449" s="23"/>
    </row>
    <row r="450" spans="1:10" x14ac:dyDescent="0.3">
      <c r="A450" s="390">
        <v>42737</v>
      </c>
      <c r="B450" s="391">
        <v>156.5</v>
      </c>
      <c r="C450" s="391">
        <f>VLOOKUP(A450,[1]KLADD!A:B,2,FALSE)</f>
        <v>691.51</v>
      </c>
      <c r="D450" s="392">
        <f t="shared" si="11"/>
        <v>5.1380860629416276E-3</v>
      </c>
      <c r="E450" s="392">
        <f t="shared" si="11"/>
        <v>1.1171713922236662E-2</v>
      </c>
      <c r="F450" s="23"/>
      <c r="G450" s="23"/>
      <c r="H450" s="23"/>
      <c r="I450" s="23"/>
      <c r="J450" s="23"/>
    </row>
    <row r="451" spans="1:10" x14ac:dyDescent="0.3">
      <c r="A451" s="393">
        <v>42738</v>
      </c>
      <c r="B451" s="394">
        <v>154.4</v>
      </c>
      <c r="C451" s="394">
        <f>VLOOKUP(A451,[1]KLADD!A:B,2,FALSE)</f>
        <v>693.98</v>
      </c>
      <c r="D451" s="395">
        <f t="shared" si="11"/>
        <v>-1.3418530351437663E-2</v>
      </c>
      <c r="E451" s="395">
        <f t="shared" si="11"/>
        <v>3.5718933927203181E-3</v>
      </c>
      <c r="F451" s="23"/>
      <c r="G451" s="23"/>
      <c r="H451" s="23"/>
      <c r="I451" s="23"/>
      <c r="J451" s="23"/>
    </row>
    <row r="452" spans="1:10" x14ac:dyDescent="0.3">
      <c r="A452" s="393">
        <v>42739</v>
      </c>
      <c r="B452" s="394">
        <v>154.19999999999999</v>
      </c>
      <c r="C452" s="394">
        <f>VLOOKUP(A452,[1]KLADD!A:B,2,FALSE)</f>
        <v>692.13</v>
      </c>
      <c r="D452" s="395">
        <f t="shared" ref="D452:E515" si="12">(B452-B451)/B451</f>
        <v>-1.2953367875648773E-3</v>
      </c>
      <c r="E452" s="395">
        <f t="shared" si="12"/>
        <v>-2.6657828755872253E-3</v>
      </c>
      <c r="F452" s="23"/>
      <c r="G452" s="23"/>
      <c r="H452" s="23"/>
      <c r="I452" s="23"/>
      <c r="J452" s="23"/>
    </row>
    <row r="453" spans="1:10" x14ac:dyDescent="0.3">
      <c r="A453" s="393">
        <v>42740</v>
      </c>
      <c r="B453" s="394">
        <v>149.19999999999999</v>
      </c>
      <c r="C453" s="394">
        <f>VLOOKUP(A453,[1]KLADD!A:B,2,FALSE)</f>
        <v>696.22</v>
      </c>
      <c r="D453" s="395">
        <f t="shared" si="12"/>
        <v>-3.2425421530479899E-2</v>
      </c>
      <c r="E453" s="395">
        <f t="shared" si="12"/>
        <v>5.909294496698643E-3</v>
      </c>
      <c r="F453" s="23"/>
      <c r="G453" s="23"/>
      <c r="H453" s="23"/>
      <c r="I453" s="23"/>
      <c r="J453" s="23"/>
    </row>
    <row r="454" spans="1:10" x14ac:dyDescent="0.3">
      <c r="A454" s="393">
        <v>42741</v>
      </c>
      <c r="B454" s="394">
        <v>150.19999999999999</v>
      </c>
      <c r="C454" s="394">
        <f>VLOOKUP(A454,[1]KLADD!A:B,2,FALSE)</f>
        <v>694.57</v>
      </c>
      <c r="D454" s="395">
        <f t="shared" si="12"/>
        <v>6.7024128686327079E-3</v>
      </c>
      <c r="E454" s="395">
        <f t="shared" si="12"/>
        <v>-2.3699405360374268E-3</v>
      </c>
      <c r="F454" s="23"/>
      <c r="G454" s="23"/>
      <c r="H454" s="23"/>
      <c r="I454" s="23"/>
      <c r="J454" s="23"/>
    </row>
    <row r="455" spans="1:10" x14ac:dyDescent="0.3">
      <c r="A455" s="393">
        <v>42744</v>
      </c>
      <c r="B455" s="394">
        <v>145.5</v>
      </c>
      <c r="C455" s="394">
        <f>VLOOKUP(A455,[1]KLADD!A:B,2,FALSE)</f>
        <v>689.52</v>
      </c>
      <c r="D455" s="395">
        <f t="shared" si="12"/>
        <v>-3.1291611185086478E-2</v>
      </c>
      <c r="E455" s="395">
        <f t="shared" si="12"/>
        <v>-7.2706854600689168E-3</v>
      </c>
      <c r="F455" s="23"/>
      <c r="G455" s="23"/>
      <c r="H455" s="23"/>
      <c r="I455" s="23"/>
      <c r="J455" s="23"/>
    </row>
    <row r="456" spans="1:10" x14ac:dyDescent="0.3">
      <c r="A456" s="393">
        <v>42745</v>
      </c>
      <c r="B456" s="394">
        <v>147</v>
      </c>
      <c r="C456" s="394">
        <f>VLOOKUP(A456,[1]KLADD!A:B,2,FALSE)</f>
        <v>690.24</v>
      </c>
      <c r="D456" s="395">
        <f t="shared" si="12"/>
        <v>1.0309278350515464E-2</v>
      </c>
      <c r="E456" s="395">
        <f t="shared" si="12"/>
        <v>1.0442046641142059E-3</v>
      </c>
      <c r="F456" s="23"/>
      <c r="G456" s="23"/>
      <c r="H456" s="23"/>
      <c r="I456" s="23"/>
      <c r="J456" s="23"/>
    </row>
    <row r="457" spans="1:10" x14ac:dyDescent="0.3">
      <c r="A457" s="393">
        <v>42746</v>
      </c>
      <c r="B457" s="394">
        <v>149.6</v>
      </c>
      <c r="C457" s="394">
        <f>VLOOKUP(A457,[1]KLADD!A:B,2,FALSE)</f>
        <v>694.91</v>
      </c>
      <c r="D457" s="395">
        <f t="shared" si="12"/>
        <v>1.7687074829931933E-2</v>
      </c>
      <c r="E457" s="395">
        <f t="shared" si="12"/>
        <v>6.7657626332869132E-3</v>
      </c>
      <c r="F457" s="23"/>
      <c r="G457" s="23"/>
      <c r="H457" s="23"/>
      <c r="I457" s="23"/>
      <c r="J457" s="23"/>
    </row>
    <row r="458" spans="1:10" x14ac:dyDescent="0.3">
      <c r="A458" s="393">
        <v>42747</v>
      </c>
      <c r="B458" s="394">
        <v>149.1</v>
      </c>
      <c r="C458" s="394">
        <f>VLOOKUP(A458,[1]KLADD!A:B,2,FALSE)</f>
        <v>692.93</v>
      </c>
      <c r="D458" s="395">
        <f t="shared" si="12"/>
        <v>-3.3422459893048127E-3</v>
      </c>
      <c r="E458" s="395">
        <f t="shared" si="12"/>
        <v>-2.849289836093909E-3</v>
      </c>
      <c r="F458" s="23"/>
      <c r="G458" s="23"/>
      <c r="H458" s="23"/>
      <c r="I458" s="23"/>
      <c r="J458" s="23"/>
    </row>
    <row r="459" spans="1:10" x14ac:dyDescent="0.3">
      <c r="A459" s="393">
        <v>42748</v>
      </c>
      <c r="B459" s="394">
        <v>148.5</v>
      </c>
      <c r="C459" s="394">
        <f>VLOOKUP(A459,[1]KLADD!A:B,2,FALSE)</f>
        <v>696.24</v>
      </c>
      <c r="D459" s="395">
        <f t="shared" si="12"/>
        <v>-4.0241448692152539E-3</v>
      </c>
      <c r="E459" s="395">
        <f t="shared" si="12"/>
        <v>4.7768172831311375E-3</v>
      </c>
      <c r="F459" s="23"/>
      <c r="G459" s="23"/>
      <c r="H459" s="23"/>
      <c r="I459" s="23"/>
      <c r="J459" s="23"/>
    </row>
    <row r="460" spans="1:10" x14ac:dyDescent="0.3">
      <c r="A460" s="393">
        <v>42751</v>
      </c>
      <c r="B460" s="394">
        <v>148.30000000000001</v>
      </c>
      <c r="C460" s="394">
        <f>VLOOKUP(A460,[1]KLADD!A:B,2,FALSE)</f>
        <v>691.5</v>
      </c>
      <c r="D460" s="395">
        <f t="shared" si="12"/>
        <v>-1.3468013468012703E-3</v>
      </c>
      <c r="E460" s="395">
        <f t="shared" si="12"/>
        <v>-6.8079972423302441E-3</v>
      </c>
      <c r="F460" s="23"/>
      <c r="G460" s="23"/>
      <c r="H460" s="23"/>
      <c r="I460" s="23"/>
      <c r="J460" s="23"/>
    </row>
    <row r="461" spans="1:10" x14ac:dyDescent="0.3">
      <c r="A461" s="393">
        <v>42752</v>
      </c>
      <c r="B461" s="394">
        <v>148.69999999999999</v>
      </c>
      <c r="C461" s="394">
        <f>VLOOKUP(A461,[1]KLADD!A:B,2,FALSE)</f>
        <v>689.87</v>
      </c>
      <c r="D461" s="395">
        <f t="shared" si="12"/>
        <v>2.697235333782719E-3</v>
      </c>
      <c r="E461" s="395">
        <f t="shared" si="12"/>
        <v>-2.3571945046999211E-3</v>
      </c>
      <c r="F461" s="23"/>
      <c r="G461" s="23"/>
      <c r="H461" s="23"/>
      <c r="I461" s="23"/>
      <c r="J461" s="23"/>
    </row>
    <row r="462" spans="1:10" x14ac:dyDescent="0.3">
      <c r="A462" s="393">
        <v>42753</v>
      </c>
      <c r="B462" s="394">
        <v>154.5</v>
      </c>
      <c r="C462" s="394">
        <f>VLOOKUP(A462,[1]KLADD!A:B,2,FALSE)</f>
        <v>693.25</v>
      </c>
      <c r="D462" s="395">
        <f t="shared" si="12"/>
        <v>3.9004707464694095E-2</v>
      </c>
      <c r="E462" s="395">
        <f t="shared" si="12"/>
        <v>4.8994738139069615E-3</v>
      </c>
      <c r="F462" s="23"/>
      <c r="G462" s="23"/>
      <c r="H462" s="23"/>
      <c r="I462" s="23"/>
      <c r="J462" s="23"/>
    </row>
    <row r="463" spans="1:10" x14ac:dyDescent="0.3">
      <c r="A463" s="393">
        <v>42754</v>
      </c>
      <c r="B463" s="394">
        <v>156.1</v>
      </c>
      <c r="C463" s="394">
        <f>VLOOKUP(A463,[1]KLADD!A:B,2,FALSE)</f>
        <v>698.78</v>
      </c>
      <c r="D463" s="395">
        <f t="shared" si="12"/>
        <v>1.0355987055016145E-2</v>
      </c>
      <c r="E463" s="395">
        <f t="shared" si="12"/>
        <v>7.9769203029209854E-3</v>
      </c>
      <c r="F463" s="23"/>
      <c r="G463" s="23"/>
      <c r="H463" s="23"/>
      <c r="I463" s="23"/>
      <c r="J463" s="23"/>
    </row>
    <row r="464" spans="1:10" x14ac:dyDescent="0.3">
      <c r="A464" s="393">
        <v>42755</v>
      </c>
      <c r="B464" s="394">
        <v>156.1</v>
      </c>
      <c r="C464" s="394">
        <f>VLOOKUP(A464,[1]KLADD!A:B,2,FALSE)</f>
        <v>700.85</v>
      </c>
      <c r="D464" s="395">
        <f t="shared" si="12"/>
        <v>0</v>
      </c>
      <c r="E464" s="395">
        <f t="shared" si="12"/>
        <v>2.962305732848751E-3</v>
      </c>
      <c r="F464" s="23"/>
      <c r="G464" s="23"/>
      <c r="H464" s="23"/>
      <c r="I464" s="23"/>
      <c r="J464" s="23"/>
    </row>
    <row r="465" spans="1:10" x14ac:dyDescent="0.3">
      <c r="A465" s="393">
        <v>42758</v>
      </c>
      <c r="B465" s="394">
        <v>154.1</v>
      </c>
      <c r="C465" s="394">
        <f>VLOOKUP(A465,[1]KLADD!A:B,2,FALSE)</f>
        <v>697.17</v>
      </c>
      <c r="D465" s="395">
        <f t="shared" si="12"/>
        <v>-1.2812299807815503E-2</v>
      </c>
      <c r="E465" s="395">
        <f t="shared" si="12"/>
        <v>-5.2507669258758131E-3</v>
      </c>
      <c r="F465" s="23"/>
      <c r="G465" s="23"/>
      <c r="H465" s="23"/>
      <c r="I465" s="23"/>
      <c r="J465" s="23"/>
    </row>
    <row r="466" spans="1:10" x14ac:dyDescent="0.3">
      <c r="A466" s="393">
        <v>42759</v>
      </c>
      <c r="B466" s="394">
        <v>155.5</v>
      </c>
      <c r="C466" s="394">
        <f>VLOOKUP(A466,[1]KLADD!A:B,2,FALSE)</f>
        <v>701.48</v>
      </c>
      <c r="D466" s="395">
        <f t="shared" si="12"/>
        <v>9.0850097339390378E-3</v>
      </c>
      <c r="E466" s="395">
        <f t="shared" si="12"/>
        <v>6.182136351248705E-3</v>
      </c>
      <c r="F466" s="23"/>
      <c r="G466" s="23"/>
      <c r="H466" s="23"/>
      <c r="I466" s="23"/>
      <c r="J466" s="23"/>
    </row>
    <row r="467" spans="1:10" x14ac:dyDescent="0.3">
      <c r="A467" s="393">
        <v>42760</v>
      </c>
      <c r="B467" s="394">
        <v>152.30000000000001</v>
      </c>
      <c r="C467" s="394">
        <f>VLOOKUP(A467,[1]KLADD!A:B,2,FALSE)</f>
        <v>708.88</v>
      </c>
      <c r="D467" s="395">
        <f t="shared" si="12"/>
        <v>-2.0578778135048159E-2</v>
      </c>
      <c r="E467" s="395">
        <f t="shared" si="12"/>
        <v>1.0549124707760702E-2</v>
      </c>
      <c r="F467" s="23"/>
      <c r="G467" s="23"/>
      <c r="H467" s="23"/>
      <c r="I467" s="23"/>
      <c r="J467" s="23"/>
    </row>
    <row r="468" spans="1:10" x14ac:dyDescent="0.3">
      <c r="A468" s="393">
        <v>42761</v>
      </c>
      <c r="B468" s="394">
        <v>149</v>
      </c>
      <c r="C468" s="394">
        <f>VLOOKUP(A468,[1]KLADD!A:B,2,FALSE)</f>
        <v>709.47</v>
      </c>
      <c r="D468" s="395">
        <f t="shared" si="12"/>
        <v>-2.1667760998030278E-2</v>
      </c>
      <c r="E468" s="395">
        <f t="shared" si="12"/>
        <v>8.3229883760302424E-4</v>
      </c>
      <c r="F468" s="23"/>
      <c r="G468" s="23"/>
      <c r="H468" s="23"/>
      <c r="I468" s="23"/>
      <c r="J468" s="23"/>
    </row>
    <row r="469" spans="1:10" x14ac:dyDescent="0.3">
      <c r="A469" s="393">
        <v>42762</v>
      </c>
      <c r="B469" s="394">
        <v>148.5</v>
      </c>
      <c r="C469" s="394">
        <f>VLOOKUP(A469,[1]KLADD!A:B,2,FALSE)</f>
        <v>707.98</v>
      </c>
      <c r="D469" s="395">
        <f t="shared" si="12"/>
        <v>-3.3557046979865771E-3</v>
      </c>
      <c r="E469" s="395">
        <f t="shared" si="12"/>
        <v>-2.1001592738241351E-3</v>
      </c>
      <c r="F469" s="23"/>
      <c r="G469" s="23"/>
      <c r="H469" s="23"/>
      <c r="I469" s="23"/>
      <c r="J469" s="23"/>
    </row>
    <row r="470" spans="1:10" x14ac:dyDescent="0.3">
      <c r="A470" s="393">
        <v>42765</v>
      </c>
      <c r="B470" s="394">
        <v>146</v>
      </c>
      <c r="C470" s="394">
        <f>VLOOKUP(A470,[1]KLADD!A:B,2,FALSE)</f>
        <v>698</v>
      </c>
      <c r="D470" s="395">
        <f t="shared" si="12"/>
        <v>-1.6835016835016835E-2</v>
      </c>
      <c r="E470" s="395">
        <f t="shared" si="12"/>
        <v>-1.4096443402356024E-2</v>
      </c>
      <c r="F470" s="23"/>
      <c r="G470" s="23"/>
      <c r="H470" s="23"/>
      <c r="I470" s="23"/>
      <c r="J470" s="23"/>
    </row>
    <row r="471" spans="1:10" x14ac:dyDescent="0.3">
      <c r="A471" s="393">
        <v>42766</v>
      </c>
      <c r="B471" s="394">
        <v>145.80000000000001</v>
      </c>
      <c r="C471" s="394">
        <f>VLOOKUP(A471,[1]KLADD!A:B,2,FALSE)</f>
        <v>693.12</v>
      </c>
      <c r="D471" s="395">
        <f t="shared" si="12"/>
        <v>-1.3698630136985523E-3</v>
      </c>
      <c r="E471" s="395">
        <f t="shared" si="12"/>
        <v>-6.9914040114613116E-3</v>
      </c>
      <c r="F471" s="23"/>
      <c r="G471" s="23"/>
      <c r="H471" s="23"/>
      <c r="I471" s="23"/>
      <c r="J471" s="23"/>
    </row>
    <row r="472" spans="1:10" x14ac:dyDescent="0.3">
      <c r="A472" s="393">
        <v>42767</v>
      </c>
      <c r="B472" s="394">
        <v>147.5</v>
      </c>
      <c r="C472" s="394">
        <f>VLOOKUP(A472,[1]KLADD!A:B,2,FALSE)</f>
        <v>701.78</v>
      </c>
      <c r="D472" s="395">
        <f t="shared" si="12"/>
        <v>1.1659807956104173E-2</v>
      </c>
      <c r="E472" s="395">
        <f t="shared" si="12"/>
        <v>1.2494228993536426E-2</v>
      </c>
      <c r="F472" s="23"/>
      <c r="G472" s="23"/>
      <c r="H472" s="23"/>
      <c r="I472" s="23"/>
      <c r="J472" s="23"/>
    </row>
    <row r="473" spans="1:10" x14ac:dyDescent="0.3">
      <c r="A473" s="393">
        <v>42768</v>
      </c>
      <c r="B473" s="394">
        <v>147.1</v>
      </c>
      <c r="C473" s="394">
        <f>VLOOKUP(A473,[1]KLADD!A:B,2,FALSE)</f>
        <v>694.05</v>
      </c>
      <c r="D473" s="395">
        <f t="shared" si="12"/>
        <v>-2.7118644067796994E-3</v>
      </c>
      <c r="E473" s="395">
        <f t="shared" si="12"/>
        <v>-1.1014847958049558E-2</v>
      </c>
      <c r="F473" s="23"/>
      <c r="G473" s="23"/>
      <c r="H473" s="23"/>
      <c r="I473" s="23"/>
      <c r="J473" s="23"/>
    </row>
    <row r="474" spans="1:10" x14ac:dyDescent="0.3">
      <c r="A474" s="393">
        <v>42769</v>
      </c>
      <c r="B474" s="394">
        <v>148.1</v>
      </c>
      <c r="C474" s="394">
        <f>VLOOKUP(A474,[1]KLADD!A:B,2,FALSE)</f>
        <v>702</v>
      </c>
      <c r="D474" s="395">
        <f t="shared" si="12"/>
        <v>6.7980965329707682E-3</v>
      </c>
      <c r="E474" s="395">
        <f t="shared" si="12"/>
        <v>1.1454506159498662E-2</v>
      </c>
      <c r="F474" s="23"/>
      <c r="G474" s="23"/>
      <c r="H474" s="23"/>
      <c r="I474" s="23"/>
      <c r="J474" s="23"/>
    </row>
    <row r="475" spans="1:10" x14ac:dyDescent="0.3">
      <c r="A475" s="393">
        <v>42772</v>
      </c>
      <c r="B475" s="394">
        <v>146.80000000000001</v>
      </c>
      <c r="C475" s="394">
        <f>VLOOKUP(A475,[1]KLADD!A:B,2,FALSE)</f>
        <v>701.58</v>
      </c>
      <c r="D475" s="395">
        <f t="shared" si="12"/>
        <v>-8.7778528021605871E-3</v>
      </c>
      <c r="E475" s="395">
        <f t="shared" si="12"/>
        <v>-5.9829059829053996E-4</v>
      </c>
      <c r="F475" s="23"/>
      <c r="G475" s="23"/>
      <c r="H475" s="23"/>
      <c r="I475" s="23"/>
      <c r="J475" s="23"/>
    </row>
    <row r="476" spans="1:10" x14ac:dyDescent="0.3">
      <c r="A476" s="393">
        <v>42773</v>
      </c>
      <c r="B476" s="394">
        <v>148.69999999999999</v>
      </c>
      <c r="C476" s="394">
        <f>VLOOKUP(A476,[1]KLADD!A:B,2,FALSE)</f>
        <v>701.53</v>
      </c>
      <c r="D476" s="395">
        <f t="shared" si="12"/>
        <v>1.2942779291552978E-2</v>
      </c>
      <c r="E476" s="395">
        <f t="shared" si="12"/>
        <v>-7.1267710026038663E-5</v>
      </c>
      <c r="F476" s="23"/>
      <c r="G476" s="23"/>
      <c r="H476" s="23"/>
      <c r="I476" s="23"/>
      <c r="J476" s="23"/>
    </row>
    <row r="477" spans="1:10" x14ac:dyDescent="0.3">
      <c r="A477" s="393">
        <v>42774</v>
      </c>
      <c r="B477" s="394">
        <v>152.69999999999999</v>
      </c>
      <c r="C477" s="394">
        <f>VLOOKUP(A477,[1]KLADD!A:B,2,FALSE)</f>
        <v>697.69</v>
      </c>
      <c r="D477" s="395">
        <f t="shared" si="12"/>
        <v>2.6899798251513115E-2</v>
      </c>
      <c r="E477" s="395">
        <f t="shared" si="12"/>
        <v>-5.4737502316364491E-3</v>
      </c>
      <c r="F477" s="23"/>
      <c r="G477" s="23"/>
      <c r="H477" s="23"/>
      <c r="I477" s="23"/>
      <c r="J477" s="23"/>
    </row>
    <row r="478" spans="1:10" x14ac:dyDescent="0.3">
      <c r="A478" s="393">
        <v>42775</v>
      </c>
      <c r="B478" s="394">
        <v>152.80000000000001</v>
      </c>
      <c r="C478" s="394">
        <f>VLOOKUP(A478,[1]KLADD!A:B,2,FALSE)</f>
        <v>694.51</v>
      </c>
      <c r="D478" s="395">
        <f t="shared" si="12"/>
        <v>6.5487884741337755E-4</v>
      </c>
      <c r="E478" s="395">
        <f t="shared" si="12"/>
        <v>-4.5578982069401355E-3</v>
      </c>
      <c r="F478" s="23"/>
      <c r="G478" s="23"/>
      <c r="H478" s="23"/>
      <c r="I478" s="23"/>
      <c r="J478" s="23"/>
    </row>
    <row r="479" spans="1:10" x14ac:dyDescent="0.3">
      <c r="A479" s="393">
        <v>42776</v>
      </c>
      <c r="B479" s="394">
        <v>151.1</v>
      </c>
      <c r="C479" s="394">
        <f>VLOOKUP(A479,[1]KLADD!A:B,2,FALSE)</f>
        <v>696.2</v>
      </c>
      <c r="D479" s="395">
        <f t="shared" si="12"/>
        <v>-1.1125654450261891E-2</v>
      </c>
      <c r="E479" s="395">
        <f t="shared" si="12"/>
        <v>2.4333702898447175E-3</v>
      </c>
      <c r="F479" s="23"/>
      <c r="G479" s="23"/>
      <c r="H479" s="23"/>
      <c r="I479" s="23"/>
      <c r="J479" s="23"/>
    </row>
    <row r="480" spans="1:10" x14ac:dyDescent="0.3">
      <c r="A480" s="393">
        <v>42779</v>
      </c>
      <c r="B480" s="394">
        <v>151.30000000000001</v>
      </c>
      <c r="C480" s="394">
        <f>VLOOKUP(A480,[1]KLADD!A:B,2,FALSE)</f>
        <v>702.92</v>
      </c>
      <c r="D480" s="395">
        <f t="shared" si="12"/>
        <v>1.3236267372602056E-3</v>
      </c>
      <c r="E480" s="395">
        <f t="shared" si="12"/>
        <v>9.6523987359952781E-3</v>
      </c>
      <c r="F480" s="23"/>
      <c r="G480" s="23"/>
      <c r="H480" s="23"/>
      <c r="I480" s="23"/>
      <c r="J480" s="23"/>
    </row>
    <row r="481" spans="1:10" x14ac:dyDescent="0.3">
      <c r="A481" s="393">
        <v>42780</v>
      </c>
      <c r="B481" s="394">
        <v>152</v>
      </c>
      <c r="C481" s="394">
        <f>VLOOKUP(A481,[1]KLADD!A:B,2,FALSE)</f>
        <v>701.06</v>
      </c>
      <c r="D481" s="395">
        <f t="shared" si="12"/>
        <v>4.6265697290151257E-3</v>
      </c>
      <c r="E481" s="395">
        <f t="shared" si="12"/>
        <v>-2.6461048198941754E-3</v>
      </c>
      <c r="F481" s="23"/>
      <c r="G481" s="23"/>
      <c r="H481" s="23"/>
      <c r="I481" s="23"/>
      <c r="J481" s="23"/>
    </row>
    <row r="482" spans="1:10" x14ac:dyDescent="0.3">
      <c r="A482" s="393">
        <v>42781</v>
      </c>
      <c r="B482" s="394">
        <v>144.6</v>
      </c>
      <c r="C482" s="394">
        <f>VLOOKUP(A482,[1]KLADD!A:B,2,FALSE)</f>
        <v>694.35</v>
      </c>
      <c r="D482" s="395">
        <f t="shared" si="12"/>
        <v>-4.868421052631583E-2</v>
      </c>
      <c r="E482" s="395">
        <f t="shared" si="12"/>
        <v>-9.5712207229052045E-3</v>
      </c>
      <c r="F482" s="23"/>
      <c r="G482" s="23"/>
      <c r="H482" s="23"/>
      <c r="I482" s="23"/>
      <c r="J482" s="23"/>
    </row>
    <row r="483" spans="1:10" x14ac:dyDescent="0.3">
      <c r="A483" s="393">
        <v>42782</v>
      </c>
      <c r="B483" s="394">
        <v>144</v>
      </c>
      <c r="C483" s="394">
        <f>VLOOKUP(A483,[1]KLADD!A:B,2,FALSE)</f>
        <v>692.78</v>
      </c>
      <c r="D483" s="395">
        <f t="shared" si="12"/>
        <v>-4.1493775933609568E-3</v>
      </c>
      <c r="E483" s="395">
        <f t="shared" si="12"/>
        <v>-2.2611075106215165E-3</v>
      </c>
      <c r="F483" s="23"/>
      <c r="G483" s="23"/>
      <c r="H483" s="23"/>
      <c r="I483" s="23"/>
      <c r="J483" s="23"/>
    </row>
    <row r="484" spans="1:10" x14ac:dyDescent="0.3">
      <c r="A484" s="393">
        <v>42783</v>
      </c>
      <c r="B484" s="394">
        <v>144</v>
      </c>
      <c r="C484" s="394">
        <f>VLOOKUP(A484,[1]KLADD!A:B,2,FALSE)</f>
        <v>687.63</v>
      </c>
      <c r="D484" s="395">
        <f t="shared" si="12"/>
        <v>0</v>
      </c>
      <c r="E484" s="395">
        <f t="shared" si="12"/>
        <v>-7.4338173734807261E-3</v>
      </c>
      <c r="F484" s="23"/>
      <c r="G484" s="23"/>
      <c r="H484" s="23"/>
      <c r="I484" s="23"/>
      <c r="J484" s="23"/>
    </row>
    <row r="485" spans="1:10" x14ac:dyDescent="0.3">
      <c r="A485" s="393">
        <v>42786</v>
      </c>
      <c r="B485" s="394">
        <v>146.6</v>
      </c>
      <c r="C485" s="394">
        <f>VLOOKUP(A485,[1]KLADD!A:B,2,FALSE)</f>
        <v>691.5</v>
      </c>
      <c r="D485" s="395">
        <f t="shared" si="12"/>
        <v>1.8055555555555516E-2</v>
      </c>
      <c r="E485" s="395">
        <f t="shared" si="12"/>
        <v>5.6280267004057485E-3</v>
      </c>
      <c r="F485" s="23"/>
      <c r="G485" s="23"/>
      <c r="H485" s="23"/>
      <c r="I485" s="23"/>
      <c r="J485" s="23"/>
    </row>
    <row r="486" spans="1:10" x14ac:dyDescent="0.3">
      <c r="A486" s="393">
        <v>42787</v>
      </c>
      <c r="B486" s="394">
        <v>149.19999999999999</v>
      </c>
      <c r="C486" s="394">
        <f>VLOOKUP(A486,[1]KLADD!A:B,2,FALSE)</f>
        <v>699.59</v>
      </c>
      <c r="D486" s="395">
        <f t="shared" si="12"/>
        <v>1.7735334242837617E-2</v>
      </c>
      <c r="E486" s="395">
        <f t="shared" si="12"/>
        <v>1.1699204627621159E-2</v>
      </c>
      <c r="F486" s="23"/>
      <c r="G486" s="23"/>
      <c r="H486" s="23"/>
      <c r="I486" s="23"/>
      <c r="J486" s="23"/>
    </row>
    <row r="487" spans="1:10" x14ac:dyDescent="0.3">
      <c r="A487" s="393">
        <v>42788</v>
      </c>
      <c r="B487" s="394">
        <v>149.1</v>
      </c>
      <c r="C487" s="394">
        <f>VLOOKUP(A487,[1]KLADD!A:B,2,FALSE)</f>
        <v>694.59</v>
      </c>
      <c r="D487" s="395">
        <f t="shared" si="12"/>
        <v>-6.7024128686323273E-4</v>
      </c>
      <c r="E487" s="395">
        <f t="shared" si="12"/>
        <v>-7.1470432681999454E-3</v>
      </c>
      <c r="F487" s="23"/>
      <c r="G487" s="23"/>
      <c r="H487" s="23"/>
      <c r="I487" s="23"/>
      <c r="J487" s="23"/>
    </row>
    <row r="488" spans="1:10" x14ac:dyDescent="0.3">
      <c r="A488" s="393">
        <v>42789</v>
      </c>
      <c r="B488" s="394">
        <v>148.30000000000001</v>
      </c>
      <c r="C488" s="394">
        <f>VLOOKUP(A488,[1]KLADD!A:B,2,FALSE)</f>
        <v>693.29</v>
      </c>
      <c r="D488" s="395">
        <f t="shared" si="12"/>
        <v>-5.3655264922869419E-3</v>
      </c>
      <c r="E488" s="395">
        <f t="shared" si="12"/>
        <v>-1.8716077110238676E-3</v>
      </c>
      <c r="F488" s="23"/>
      <c r="G488" s="23"/>
      <c r="H488" s="23"/>
      <c r="I488" s="23"/>
      <c r="J488" s="23"/>
    </row>
    <row r="489" spans="1:10" x14ac:dyDescent="0.3">
      <c r="A489" s="393">
        <v>42790</v>
      </c>
      <c r="B489" s="394">
        <v>145.19999999999999</v>
      </c>
      <c r="C489" s="394">
        <f>VLOOKUP(A489,[1]KLADD!A:B,2,FALSE)</f>
        <v>687.25</v>
      </c>
      <c r="D489" s="395">
        <f t="shared" si="12"/>
        <v>-2.0903573836817416E-2</v>
      </c>
      <c r="E489" s="395">
        <f t="shared" si="12"/>
        <v>-8.7120829667238289E-3</v>
      </c>
      <c r="F489" s="23"/>
      <c r="G489" s="23"/>
      <c r="H489" s="23"/>
      <c r="I489" s="23"/>
      <c r="J489" s="23"/>
    </row>
    <row r="490" spans="1:10" x14ac:dyDescent="0.3">
      <c r="A490" s="393">
        <v>42793</v>
      </c>
      <c r="B490" s="394">
        <v>146.19999999999999</v>
      </c>
      <c r="C490" s="394">
        <f>VLOOKUP(A490,[1]KLADD!A:B,2,FALSE)</f>
        <v>687.73</v>
      </c>
      <c r="D490" s="395">
        <f t="shared" si="12"/>
        <v>6.8870523415977963E-3</v>
      </c>
      <c r="E490" s="395">
        <f t="shared" si="12"/>
        <v>6.9843579483451176E-4</v>
      </c>
      <c r="F490" s="23"/>
      <c r="G490" s="23"/>
      <c r="H490" s="23"/>
      <c r="I490" s="23"/>
      <c r="J490" s="23"/>
    </row>
    <row r="491" spans="1:10" x14ac:dyDescent="0.3">
      <c r="A491" s="393">
        <v>42794</v>
      </c>
      <c r="B491" s="394">
        <v>146.6</v>
      </c>
      <c r="C491" s="394">
        <f>VLOOKUP(A491,[1]KLADD!A:B,2,FALSE)</f>
        <v>690.27</v>
      </c>
      <c r="D491" s="395">
        <f t="shared" si="12"/>
        <v>2.7359781121751416E-3</v>
      </c>
      <c r="E491" s="395">
        <f t="shared" si="12"/>
        <v>3.6933098745146548E-3</v>
      </c>
      <c r="F491" s="23"/>
      <c r="G491" s="23"/>
      <c r="H491" s="23"/>
      <c r="I491" s="23"/>
      <c r="J491" s="23"/>
    </row>
    <row r="492" spans="1:10" x14ac:dyDescent="0.3">
      <c r="A492" s="393">
        <v>42795</v>
      </c>
      <c r="B492" s="394">
        <v>145</v>
      </c>
      <c r="C492" s="394">
        <f>VLOOKUP(A492,[1]KLADD!A:B,2,FALSE)</f>
        <v>696.84</v>
      </c>
      <c r="D492" s="395">
        <f t="shared" si="12"/>
        <v>-1.091405184174621E-2</v>
      </c>
      <c r="E492" s="395">
        <f t="shared" si="12"/>
        <v>9.5180146899040228E-3</v>
      </c>
      <c r="F492" s="23"/>
      <c r="G492" s="23"/>
      <c r="H492" s="23"/>
      <c r="I492" s="23"/>
      <c r="J492" s="23"/>
    </row>
    <row r="493" spans="1:10" x14ac:dyDescent="0.3">
      <c r="A493" s="393">
        <v>42796</v>
      </c>
      <c r="B493" s="394">
        <v>145.80000000000001</v>
      </c>
      <c r="C493" s="394">
        <f>VLOOKUP(A493,[1]KLADD!A:B,2,FALSE)</f>
        <v>699.57</v>
      </c>
      <c r="D493" s="395">
        <f t="shared" si="12"/>
        <v>5.5172413793104233E-3</v>
      </c>
      <c r="E493" s="395">
        <f t="shared" si="12"/>
        <v>3.9176855519201222E-3</v>
      </c>
      <c r="F493" s="23"/>
      <c r="G493" s="23"/>
      <c r="H493" s="23"/>
      <c r="I493" s="23"/>
      <c r="J493" s="23"/>
    </row>
    <row r="494" spans="1:10" x14ac:dyDescent="0.3">
      <c r="A494" s="393">
        <v>42797</v>
      </c>
      <c r="B494" s="394">
        <v>140</v>
      </c>
      <c r="C494" s="394">
        <f>VLOOKUP(A494,[1]KLADD!A:B,2,FALSE)</f>
        <v>691.95</v>
      </c>
      <c r="D494" s="395">
        <f t="shared" si="12"/>
        <v>-3.9780521262002821E-2</v>
      </c>
      <c r="E494" s="395">
        <f t="shared" si="12"/>
        <v>-1.0892405334705611E-2</v>
      </c>
      <c r="F494" s="23"/>
      <c r="G494" s="23"/>
      <c r="H494" s="23"/>
      <c r="I494" s="23"/>
      <c r="J494" s="23"/>
    </row>
    <row r="495" spans="1:10" x14ac:dyDescent="0.3">
      <c r="A495" s="393">
        <v>42800</v>
      </c>
      <c r="B495" s="394">
        <v>139</v>
      </c>
      <c r="C495" s="394">
        <f>VLOOKUP(A495,[1]KLADD!A:B,2,FALSE)</f>
        <v>690.91</v>
      </c>
      <c r="D495" s="395">
        <f t="shared" si="12"/>
        <v>-7.1428571428571426E-3</v>
      </c>
      <c r="E495" s="395">
        <f t="shared" si="12"/>
        <v>-1.502998771587654E-3</v>
      </c>
      <c r="F495" s="23"/>
      <c r="G495" s="23"/>
      <c r="H495" s="23"/>
      <c r="I495" s="23"/>
      <c r="J495" s="23"/>
    </row>
    <row r="496" spans="1:10" x14ac:dyDescent="0.3">
      <c r="A496" s="393">
        <v>42801</v>
      </c>
      <c r="B496" s="394">
        <v>139.30000000000001</v>
      </c>
      <c r="C496" s="394">
        <f>VLOOKUP(A496,[1]KLADD!A:B,2,FALSE)</f>
        <v>692.93</v>
      </c>
      <c r="D496" s="395">
        <f t="shared" si="12"/>
        <v>2.1582733812950459E-3</v>
      </c>
      <c r="E496" s="395">
        <f t="shared" si="12"/>
        <v>2.9236803635784426E-3</v>
      </c>
      <c r="F496" s="23"/>
      <c r="G496" s="23"/>
      <c r="H496" s="23"/>
      <c r="I496" s="23"/>
      <c r="J496" s="23"/>
    </row>
    <row r="497" spans="1:10" x14ac:dyDescent="0.3">
      <c r="A497" s="393">
        <v>42802</v>
      </c>
      <c r="B497" s="394">
        <v>137.9</v>
      </c>
      <c r="C497" s="394">
        <f>VLOOKUP(A497,[1]KLADD!A:B,2,FALSE)</f>
        <v>691.39</v>
      </c>
      <c r="D497" s="395">
        <f t="shared" si="12"/>
        <v>-1.0050251256281447E-2</v>
      </c>
      <c r="E497" s="395">
        <f t="shared" si="12"/>
        <v>-2.2224467117890174E-3</v>
      </c>
      <c r="F497" s="23"/>
      <c r="G497" s="23"/>
      <c r="H497" s="23"/>
      <c r="I497" s="23"/>
      <c r="J497" s="23"/>
    </row>
    <row r="498" spans="1:10" x14ac:dyDescent="0.3">
      <c r="A498" s="393">
        <v>42803</v>
      </c>
      <c r="B498" s="394">
        <v>139.1</v>
      </c>
      <c r="C498" s="394">
        <f>VLOOKUP(A498,[1]KLADD!A:B,2,FALSE)</f>
        <v>689.51</v>
      </c>
      <c r="D498" s="395">
        <f t="shared" si="12"/>
        <v>8.7019579405365373E-3</v>
      </c>
      <c r="E498" s="395">
        <f t="shared" si="12"/>
        <v>-2.7191599531378751E-3</v>
      </c>
      <c r="F498" s="23"/>
      <c r="G498" s="23"/>
      <c r="H498" s="23"/>
      <c r="I498" s="23"/>
      <c r="J498" s="23"/>
    </row>
    <row r="499" spans="1:10" x14ac:dyDescent="0.3">
      <c r="A499" s="393">
        <v>42804</v>
      </c>
      <c r="B499" s="394">
        <v>140</v>
      </c>
      <c r="C499" s="394">
        <f>VLOOKUP(A499,[1]KLADD!A:B,2,FALSE)</f>
        <v>698.64</v>
      </c>
      <c r="D499" s="395">
        <f t="shared" si="12"/>
        <v>6.4701653486700624E-3</v>
      </c>
      <c r="E499" s="395">
        <f t="shared" si="12"/>
        <v>1.3241287290974743E-2</v>
      </c>
      <c r="F499" s="23"/>
      <c r="G499" s="23"/>
      <c r="H499" s="23"/>
      <c r="I499" s="23"/>
      <c r="J499" s="23"/>
    </row>
    <row r="500" spans="1:10" x14ac:dyDescent="0.3">
      <c r="A500" s="393">
        <v>42807</v>
      </c>
      <c r="B500" s="394">
        <v>140.30000000000001</v>
      </c>
      <c r="C500" s="394">
        <f>VLOOKUP(A500,[1]KLADD!A:B,2,FALSE)</f>
        <v>700.15</v>
      </c>
      <c r="D500" s="395">
        <f t="shared" si="12"/>
        <v>2.1428571428572241E-3</v>
      </c>
      <c r="E500" s="395">
        <f t="shared" si="12"/>
        <v>2.1613420359555577E-3</v>
      </c>
      <c r="F500" s="23"/>
      <c r="G500" s="23"/>
      <c r="H500" s="23"/>
      <c r="I500" s="23"/>
      <c r="J500" s="23"/>
    </row>
    <row r="501" spans="1:10" x14ac:dyDescent="0.3">
      <c r="A501" s="393">
        <v>42808</v>
      </c>
      <c r="B501" s="394">
        <v>140</v>
      </c>
      <c r="C501" s="394">
        <f>VLOOKUP(A501,[1]KLADD!A:B,2,FALSE)</f>
        <v>694.65</v>
      </c>
      <c r="D501" s="395">
        <f t="shared" si="12"/>
        <v>-2.1382751247327964E-3</v>
      </c>
      <c r="E501" s="395">
        <f t="shared" si="12"/>
        <v>-7.8554595443833461E-3</v>
      </c>
      <c r="F501" s="23"/>
      <c r="G501" s="23"/>
      <c r="H501" s="23"/>
      <c r="I501" s="23"/>
      <c r="J501" s="23"/>
    </row>
    <row r="502" spans="1:10" x14ac:dyDescent="0.3">
      <c r="A502" s="393">
        <v>42809</v>
      </c>
      <c r="B502" s="394">
        <v>140</v>
      </c>
      <c r="C502" s="394">
        <f>VLOOKUP(A502,[1]KLADD!A:B,2,FALSE)</f>
        <v>697.62</v>
      </c>
      <c r="D502" s="395">
        <f t="shared" si="12"/>
        <v>0</v>
      </c>
      <c r="E502" s="395">
        <f t="shared" si="12"/>
        <v>4.2755344418052652E-3</v>
      </c>
      <c r="F502" s="23"/>
      <c r="G502" s="23"/>
      <c r="H502" s="23"/>
      <c r="I502" s="23"/>
      <c r="J502" s="23"/>
    </row>
    <row r="503" spans="1:10" x14ac:dyDescent="0.3">
      <c r="A503" s="393">
        <v>42810</v>
      </c>
      <c r="B503" s="394">
        <v>140.6</v>
      </c>
      <c r="C503" s="394">
        <f>VLOOKUP(A503,[1]KLADD!A:B,2,FALSE)</f>
        <v>702.89</v>
      </c>
      <c r="D503" s="395">
        <f t="shared" si="12"/>
        <v>4.2857142857142452E-3</v>
      </c>
      <c r="E503" s="395">
        <f t="shared" si="12"/>
        <v>7.5542558986267331E-3</v>
      </c>
      <c r="F503" s="23"/>
      <c r="G503" s="23"/>
      <c r="H503" s="23"/>
      <c r="I503" s="23"/>
      <c r="J503" s="23"/>
    </row>
    <row r="504" spans="1:10" x14ac:dyDescent="0.3">
      <c r="A504" s="393">
        <v>42811</v>
      </c>
      <c r="B504" s="394">
        <v>140.4</v>
      </c>
      <c r="C504" s="394">
        <f>VLOOKUP(A504,[1]KLADD!A:B,2,FALSE)</f>
        <v>703.89</v>
      </c>
      <c r="D504" s="395">
        <f t="shared" si="12"/>
        <v>-1.4224751066855522E-3</v>
      </c>
      <c r="E504" s="395">
        <f t="shared" si="12"/>
        <v>1.4226977194155559E-3</v>
      </c>
      <c r="F504" s="23"/>
      <c r="G504" s="23"/>
      <c r="H504" s="23"/>
      <c r="I504" s="23"/>
      <c r="J504" s="23"/>
    </row>
    <row r="505" spans="1:10" x14ac:dyDescent="0.3">
      <c r="A505" s="393">
        <v>42814</v>
      </c>
      <c r="B505" s="394">
        <v>140.9</v>
      </c>
      <c r="C505" s="394">
        <f>VLOOKUP(A505,[1]KLADD!A:B,2,FALSE)</f>
        <v>703.56</v>
      </c>
      <c r="D505" s="395">
        <f t="shared" si="12"/>
        <v>3.5612535612535613E-3</v>
      </c>
      <c r="E505" s="395">
        <f t="shared" si="12"/>
        <v>-4.6882325363343836E-4</v>
      </c>
      <c r="F505" s="23"/>
      <c r="G505" s="23"/>
      <c r="H505" s="23"/>
      <c r="I505" s="23"/>
      <c r="J505" s="23"/>
    </row>
    <row r="506" spans="1:10" x14ac:dyDescent="0.3">
      <c r="A506" s="393">
        <v>42815</v>
      </c>
      <c r="B506" s="394">
        <v>141.30000000000001</v>
      </c>
      <c r="C506" s="394">
        <f>VLOOKUP(A506,[1]KLADD!A:B,2,FALSE)</f>
        <v>702.96</v>
      </c>
      <c r="D506" s="395">
        <f t="shared" si="12"/>
        <v>2.8388928317956402E-3</v>
      </c>
      <c r="E506" s="395">
        <f t="shared" si="12"/>
        <v>-8.528057308543821E-4</v>
      </c>
      <c r="F506" s="23"/>
      <c r="G506" s="23"/>
      <c r="H506" s="23"/>
      <c r="I506" s="23"/>
      <c r="J506" s="23"/>
    </row>
    <row r="507" spans="1:10" x14ac:dyDescent="0.3">
      <c r="A507" s="393">
        <v>42816</v>
      </c>
      <c r="B507" s="394">
        <v>138.69999999999999</v>
      </c>
      <c r="C507" s="394">
        <f>VLOOKUP(A507,[1]KLADD!A:B,2,FALSE)</f>
        <v>693.57</v>
      </c>
      <c r="D507" s="395">
        <f t="shared" si="12"/>
        <v>-1.8400566171266966E-2</v>
      </c>
      <c r="E507" s="395">
        <f t="shared" si="12"/>
        <v>-1.3357801297371096E-2</v>
      </c>
      <c r="F507" s="23"/>
      <c r="G507" s="23"/>
      <c r="H507" s="23"/>
      <c r="I507" s="23"/>
      <c r="J507" s="23"/>
    </row>
    <row r="508" spans="1:10" x14ac:dyDescent="0.3">
      <c r="A508" s="393">
        <v>42817</v>
      </c>
      <c r="B508" s="394">
        <v>137.6</v>
      </c>
      <c r="C508" s="394">
        <f>VLOOKUP(A508,[1]KLADD!A:B,2,FALSE)</f>
        <v>693.96</v>
      </c>
      <c r="D508" s="395">
        <f t="shared" si="12"/>
        <v>-7.9307858687815026E-3</v>
      </c>
      <c r="E508" s="395">
        <f t="shared" si="12"/>
        <v>5.6230805830700047E-4</v>
      </c>
      <c r="F508" s="23"/>
      <c r="G508" s="23"/>
      <c r="H508" s="23"/>
      <c r="I508" s="23"/>
      <c r="J508" s="23"/>
    </row>
    <row r="509" spans="1:10" x14ac:dyDescent="0.3">
      <c r="A509" s="393">
        <v>42818</v>
      </c>
      <c r="B509" s="394">
        <v>134.30000000000001</v>
      </c>
      <c r="C509" s="394">
        <f>VLOOKUP(A509,[1]KLADD!A:B,2,FALSE)</f>
        <v>693.6</v>
      </c>
      <c r="D509" s="395">
        <f t="shared" si="12"/>
        <v>-2.398255813953476E-2</v>
      </c>
      <c r="E509" s="395">
        <f t="shared" si="12"/>
        <v>-5.1876188829329305E-4</v>
      </c>
      <c r="F509" s="23"/>
      <c r="G509" s="23"/>
      <c r="H509" s="23"/>
      <c r="I509" s="23"/>
      <c r="J509" s="23"/>
    </row>
    <row r="510" spans="1:10" x14ac:dyDescent="0.3">
      <c r="A510" s="393">
        <v>42821</v>
      </c>
      <c r="B510" s="394">
        <v>132.9</v>
      </c>
      <c r="C510" s="394">
        <f>VLOOKUP(A510,[1]KLADD!A:B,2,FALSE)</f>
        <v>679.76</v>
      </c>
      <c r="D510" s="395">
        <f t="shared" si="12"/>
        <v>-1.0424422933730495E-2</v>
      </c>
      <c r="E510" s="395">
        <f t="shared" si="12"/>
        <v>-1.9953863898500623E-2</v>
      </c>
      <c r="F510" s="23"/>
      <c r="G510" s="23"/>
      <c r="H510" s="23"/>
      <c r="I510" s="23"/>
      <c r="J510" s="23"/>
    </row>
    <row r="511" spans="1:10" x14ac:dyDescent="0.3">
      <c r="A511" s="393">
        <v>42822</v>
      </c>
      <c r="B511" s="394">
        <v>134.9</v>
      </c>
      <c r="C511" s="394">
        <f>VLOOKUP(A511,[1]KLADD!A:B,2,FALSE)</f>
        <v>685.64</v>
      </c>
      <c r="D511" s="395">
        <f t="shared" si="12"/>
        <v>1.5048908954100828E-2</v>
      </c>
      <c r="E511" s="395">
        <f t="shared" si="12"/>
        <v>8.6501118041661697E-3</v>
      </c>
      <c r="F511" s="23"/>
      <c r="G511" s="23"/>
      <c r="H511" s="23"/>
      <c r="I511" s="23"/>
      <c r="J511" s="23"/>
    </row>
    <row r="512" spans="1:10" x14ac:dyDescent="0.3">
      <c r="A512" s="393">
        <v>42823</v>
      </c>
      <c r="B512" s="394">
        <v>132.5</v>
      </c>
      <c r="C512" s="394">
        <f>VLOOKUP(A512,[1]KLADD!A:B,2,FALSE)</f>
        <v>686.39</v>
      </c>
      <c r="D512" s="395">
        <f t="shared" si="12"/>
        <v>-1.7790956263899226E-2</v>
      </c>
      <c r="E512" s="395">
        <f t="shared" si="12"/>
        <v>1.0938685024210956E-3</v>
      </c>
      <c r="F512" s="23"/>
      <c r="G512" s="23"/>
      <c r="H512" s="23"/>
      <c r="I512" s="23"/>
      <c r="J512" s="23"/>
    </row>
    <row r="513" spans="1:10" x14ac:dyDescent="0.3">
      <c r="A513" s="393">
        <v>42824</v>
      </c>
      <c r="B513" s="394">
        <v>133.1</v>
      </c>
      <c r="C513" s="394">
        <f>VLOOKUP(A513,[1]KLADD!A:B,2,FALSE)</f>
        <v>691.7</v>
      </c>
      <c r="D513" s="395">
        <f t="shared" si="12"/>
        <v>4.5283018867924097E-3</v>
      </c>
      <c r="E513" s="395">
        <f t="shared" si="12"/>
        <v>7.7361266918225197E-3</v>
      </c>
      <c r="F513" s="23"/>
      <c r="G513" s="23"/>
      <c r="H513" s="23"/>
      <c r="I513" s="23"/>
      <c r="J513" s="23"/>
    </row>
    <row r="514" spans="1:10" x14ac:dyDescent="0.3">
      <c r="A514" s="393">
        <v>42825</v>
      </c>
      <c r="B514" s="394">
        <v>130.9</v>
      </c>
      <c r="C514" s="394">
        <f>VLOOKUP(A514,[1]KLADD!A:B,2,FALSE)</f>
        <v>687.85</v>
      </c>
      <c r="D514" s="395">
        <f t="shared" si="12"/>
        <v>-1.6528925619834624E-2</v>
      </c>
      <c r="E514" s="395">
        <f t="shared" si="12"/>
        <v>-5.5659968194304212E-3</v>
      </c>
      <c r="F514" s="23"/>
      <c r="G514" s="23"/>
      <c r="H514" s="23"/>
      <c r="I514" s="23"/>
      <c r="J514" s="23"/>
    </row>
    <row r="515" spans="1:10" x14ac:dyDescent="0.3">
      <c r="A515" s="393">
        <v>42828</v>
      </c>
      <c r="B515" s="394">
        <v>130.9</v>
      </c>
      <c r="C515" s="394">
        <f>VLOOKUP(A515,[1]KLADD!A:B,2,FALSE)</f>
        <v>692.01</v>
      </c>
      <c r="D515" s="395">
        <f t="shared" si="12"/>
        <v>0</v>
      </c>
      <c r="E515" s="395">
        <f t="shared" si="12"/>
        <v>6.0478301955367714E-3</v>
      </c>
      <c r="F515" s="23"/>
      <c r="G515" s="23"/>
      <c r="H515" s="23"/>
      <c r="I515" s="23"/>
      <c r="J515" s="23"/>
    </row>
    <row r="516" spans="1:10" x14ac:dyDescent="0.3">
      <c r="A516" s="393">
        <v>42829</v>
      </c>
      <c r="B516" s="394">
        <v>129.6</v>
      </c>
      <c r="C516" s="394">
        <f>VLOOKUP(A516,[1]KLADD!A:B,2,FALSE)</f>
        <v>687.04</v>
      </c>
      <c r="D516" s="395">
        <f t="shared" ref="D516:E579" si="13">(B516-B515)/B515</f>
        <v>-9.9312452253629592E-3</v>
      </c>
      <c r="E516" s="395">
        <f t="shared" si="13"/>
        <v>-7.1819771390587237E-3</v>
      </c>
      <c r="F516" s="23"/>
      <c r="G516" s="23"/>
      <c r="H516" s="23"/>
      <c r="I516" s="23"/>
      <c r="J516" s="23"/>
    </row>
    <row r="517" spans="1:10" x14ac:dyDescent="0.3">
      <c r="A517" s="393">
        <v>42830</v>
      </c>
      <c r="B517" s="394">
        <v>129.9</v>
      </c>
      <c r="C517" s="394">
        <f>VLOOKUP(A517,[1]KLADD!A:B,2,FALSE)</f>
        <v>693.09</v>
      </c>
      <c r="D517" s="395">
        <f t="shared" si="13"/>
        <v>2.3148148148149027E-3</v>
      </c>
      <c r="E517" s="395">
        <f t="shared" si="13"/>
        <v>8.8058919422450924E-3</v>
      </c>
      <c r="F517" s="23"/>
      <c r="G517" s="23"/>
      <c r="H517" s="23"/>
      <c r="I517" s="23"/>
      <c r="J517" s="23"/>
    </row>
    <row r="518" spans="1:10" x14ac:dyDescent="0.3">
      <c r="A518" s="393">
        <v>42831</v>
      </c>
      <c r="B518" s="394">
        <v>134</v>
      </c>
      <c r="C518" s="394">
        <f>VLOOKUP(A518,[1]KLADD!A:B,2,FALSE)</f>
        <v>691.98</v>
      </c>
      <c r="D518" s="395">
        <f t="shared" si="13"/>
        <v>3.1562740569668929E-2</v>
      </c>
      <c r="E518" s="395">
        <f t="shared" si="13"/>
        <v>-1.601523611652186E-3</v>
      </c>
      <c r="F518" s="23"/>
      <c r="G518" s="23"/>
      <c r="H518" s="23"/>
      <c r="I518" s="23"/>
      <c r="J518" s="23"/>
    </row>
    <row r="519" spans="1:10" x14ac:dyDescent="0.3">
      <c r="A519" s="393">
        <v>42832</v>
      </c>
      <c r="B519" s="394">
        <v>133.69999999999999</v>
      </c>
      <c r="C519" s="394">
        <f>VLOOKUP(A519,[1]KLADD!A:B,2,FALSE)</f>
        <v>692.45</v>
      </c>
      <c r="D519" s="395">
        <f t="shared" si="13"/>
        <v>-2.2388059701493384E-3</v>
      </c>
      <c r="E519" s="395">
        <f t="shared" si="13"/>
        <v>6.7921038180298167E-4</v>
      </c>
      <c r="F519" s="23"/>
      <c r="G519" s="23"/>
      <c r="H519" s="23"/>
      <c r="I519" s="23"/>
      <c r="J519" s="23"/>
    </row>
    <row r="520" spans="1:10" x14ac:dyDescent="0.3">
      <c r="A520" s="393">
        <v>42835</v>
      </c>
      <c r="B520" s="394">
        <v>133</v>
      </c>
      <c r="C520" s="394">
        <f>VLOOKUP(A520,[1]KLADD!A:B,2,FALSE)</f>
        <v>694.49</v>
      </c>
      <c r="D520" s="395">
        <f t="shared" si="13"/>
        <v>-5.235602094240753E-3</v>
      </c>
      <c r="E520" s="395">
        <f t="shared" si="13"/>
        <v>2.9460610874430838E-3</v>
      </c>
      <c r="F520" s="23"/>
      <c r="G520" s="23"/>
      <c r="H520" s="23"/>
      <c r="I520" s="23"/>
      <c r="J520" s="23"/>
    </row>
    <row r="521" spans="1:10" x14ac:dyDescent="0.3">
      <c r="A521" s="393">
        <v>42836</v>
      </c>
      <c r="B521" s="394">
        <v>133.69999999999999</v>
      </c>
      <c r="C521" s="394">
        <f>VLOOKUP(A521,[1]KLADD!A:B,2,FALSE)</f>
        <v>692.9</v>
      </c>
      <c r="D521" s="395">
        <f t="shared" si="13"/>
        <v>5.263157894736757E-3</v>
      </c>
      <c r="E521" s="395">
        <f t="shared" si="13"/>
        <v>-2.2894498120923723E-3</v>
      </c>
      <c r="F521" s="23"/>
      <c r="G521" s="23"/>
      <c r="H521" s="23"/>
      <c r="I521" s="23"/>
      <c r="J521" s="23"/>
    </row>
    <row r="522" spans="1:10" x14ac:dyDescent="0.3">
      <c r="A522" s="393">
        <v>42837</v>
      </c>
      <c r="B522" s="394">
        <v>133.1</v>
      </c>
      <c r="C522" s="394">
        <f>VLOOKUP(A522,[1]KLADD!A:B,2,FALSE)</f>
        <v>696.87</v>
      </c>
      <c r="D522" s="395">
        <f t="shared" si="13"/>
        <v>-4.4876589379206763E-3</v>
      </c>
      <c r="E522" s="395">
        <f t="shared" si="13"/>
        <v>5.7295425025256563E-3</v>
      </c>
      <c r="F522" s="23"/>
      <c r="G522" s="23"/>
      <c r="H522" s="23"/>
      <c r="I522" s="23"/>
      <c r="J522" s="23"/>
    </row>
    <row r="523" spans="1:10" x14ac:dyDescent="0.3">
      <c r="A523" s="393">
        <v>42843</v>
      </c>
      <c r="B523" s="394">
        <v>137.1</v>
      </c>
      <c r="C523" s="394">
        <f>VLOOKUP(A523,[1]KLADD!A:B,2,FALSE)</f>
        <v>685.38</v>
      </c>
      <c r="D523" s="395">
        <f t="shared" si="13"/>
        <v>3.005259203606311E-2</v>
      </c>
      <c r="E523" s="395">
        <f t="shared" si="13"/>
        <v>-1.6488010676309797E-2</v>
      </c>
      <c r="F523" s="23"/>
      <c r="G523" s="23"/>
      <c r="H523" s="23"/>
      <c r="I523" s="23"/>
      <c r="J523" s="23"/>
    </row>
    <row r="524" spans="1:10" x14ac:dyDescent="0.3">
      <c r="A524" s="393">
        <v>42844</v>
      </c>
      <c r="B524" s="394">
        <v>134.1</v>
      </c>
      <c r="C524" s="394">
        <f>VLOOKUP(A524,[1]KLADD!A:B,2,FALSE)</f>
        <v>682.45</v>
      </c>
      <c r="D524" s="395">
        <f t="shared" si="13"/>
        <v>-2.1881838074398249E-2</v>
      </c>
      <c r="E524" s="395">
        <f t="shared" si="13"/>
        <v>-4.2750007295222362E-3</v>
      </c>
      <c r="F524" s="23"/>
      <c r="G524" s="23"/>
      <c r="H524" s="23"/>
      <c r="I524" s="23"/>
      <c r="J524" s="23"/>
    </row>
    <row r="525" spans="1:10" x14ac:dyDescent="0.3">
      <c r="A525" s="393">
        <v>42845</v>
      </c>
      <c r="B525" s="394">
        <v>135</v>
      </c>
      <c r="C525" s="394">
        <f>VLOOKUP(A525,[1]KLADD!A:B,2,FALSE)</f>
        <v>683.46</v>
      </c>
      <c r="D525" s="395">
        <f t="shared" si="13"/>
        <v>6.7114093959731967E-3</v>
      </c>
      <c r="E525" s="395">
        <f t="shared" si="13"/>
        <v>1.4799619019708269E-3</v>
      </c>
      <c r="F525" s="23"/>
      <c r="G525" s="23"/>
      <c r="H525" s="23"/>
      <c r="I525" s="23"/>
      <c r="J525" s="23"/>
    </row>
    <row r="526" spans="1:10" x14ac:dyDescent="0.3">
      <c r="A526" s="393">
        <v>42846</v>
      </c>
      <c r="B526" s="394">
        <v>133.5</v>
      </c>
      <c r="C526" s="394">
        <f>VLOOKUP(A526,[1]KLADD!A:B,2,FALSE)</f>
        <v>683.02</v>
      </c>
      <c r="D526" s="395">
        <f t="shared" si="13"/>
        <v>-1.1111111111111112E-2</v>
      </c>
      <c r="E526" s="395">
        <f t="shared" si="13"/>
        <v>-6.4378310361989661E-4</v>
      </c>
      <c r="F526" s="23"/>
      <c r="G526" s="23"/>
      <c r="H526" s="23"/>
      <c r="I526" s="23"/>
      <c r="J526" s="23"/>
    </row>
    <row r="527" spans="1:10" x14ac:dyDescent="0.3">
      <c r="A527" s="393">
        <v>42849</v>
      </c>
      <c r="B527" s="394">
        <v>135.6</v>
      </c>
      <c r="C527" s="394">
        <f>VLOOKUP(A527,[1]KLADD!A:B,2,FALSE)</f>
        <v>691.44</v>
      </c>
      <c r="D527" s="395">
        <f t="shared" si="13"/>
        <v>1.5730337078651641E-2</v>
      </c>
      <c r="E527" s="395">
        <f t="shared" si="13"/>
        <v>1.2327603876899759E-2</v>
      </c>
      <c r="F527" s="23"/>
      <c r="G527" s="23"/>
      <c r="H527" s="23"/>
      <c r="I527" s="23"/>
      <c r="J527" s="23"/>
    </row>
    <row r="528" spans="1:10" x14ac:dyDescent="0.3">
      <c r="A528" s="393">
        <v>42850</v>
      </c>
      <c r="B528" s="394">
        <v>138.69999999999999</v>
      </c>
      <c r="C528" s="394">
        <f>VLOOKUP(A528,[1]KLADD!A:B,2,FALSE)</f>
        <v>698.52</v>
      </c>
      <c r="D528" s="395">
        <f t="shared" si="13"/>
        <v>2.286135693215335E-2</v>
      </c>
      <c r="E528" s="395">
        <f t="shared" si="13"/>
        <v>1.0239500173550744E-2</v>
      </c>
      <c r="F528" s="23"/>
      <c r="G528" s="23"/>
      <c r="H528" s="23"/>
      <c r="I528" s="23"/>
      <c r="J528" s="23"/>
    </row>
    <row r="529" spans="1:10" x14ac:dyDescent="0.3">
      <c r="A529" s="393">
        <v>42851</v>
      </c>
      <c r="B529" s="394">
        <v>139</v>
      </c>
      <c r="C529" s="394">
        <f>VLOOKUP(A529,[1]KLADD!A:B,2,FALSE)</f>
        <v>698.5</v>
      </c>
      <c r="D529" s="395">
        <f t="shared" si="13"/>
        <v>2.1629416005768667E-3</v>
      </c>
      <c r="E529" s="395">
        <f t="shared" si="13"/>
        <v>-2.863196472539342E-5</v>
      </c>
      <c r="F529" s="23"/>
      <c r="G529" s="23"/>
      <c r="H529" s="23"/>
      <c r="I529" s="23"/>
      <c r="J529" s="23"/>
    </row>
    <row r="530" spans="1:10" x14ac:dyDescent="0.3">
      <c r="A530" s="393">
        <v>42852</v>
      </c>
      <c r="B530" s="394">
        <v>141.19999999999999</v>
      </c>
      <c r="C530" s="394">
        <f>VLOOKUP(A530,[1]KLADD!A:B,2,FALSE)</f>
        <v>698.73</v>
      </c>
      <c r="D530" s="395">
        <f t="shared" si="13"/>
        <v>1.582733812949632E-2</v>
      </c>
      <c r="E530" s="395">
        <f t="shared" si="13"/>
        <v>3.2927702219043406E-4</v>
      </c>
      <c r="F530" s="23"/>
      <c r="G530" s="23"/>
      <c r="H530" s="23"/>
      <c r="I530" s="23"/>
      <c r="J530" s="23"/>
    </row>
    <row r="531" spans="1:10" x14ac:dyDescent="0.3">
      <c r="A531" s="393">
        <v>42853</v>
      </c>
      <c r="B531" s="394">
        <v>142.80000000000001</v>
      </c>
      <c r="C531" s="394">
        <f>VLOOKUP(A531,[1]KLADD!A:B,2,FALSE)</f>
        <v>697.66</v>
      </c>
      <c r="D531" s="395">
        <f t="shared" si="13"/>
        <v>1.1331444759206961E-2</v>
      </c>
      <c r="E531" s="395">
        <f t="shared" si="13"/>
        <v>-1.531349734518412E-3</v>
      </c>
      <c r="F531" s="23"/>
      <c r="G531" s="23"/>
      <c r="H531" s="23"/>
      <c r="I531" s="23"/>
      <c r="J531" s="23"/>
    </row>
    <row r="532" spans="1:10" x14ac:dyDescent="0.3">
      <c r="A532" s="393">
        <v>42857</v>
      </c>
      <c r="B532" s="394">
        <v>144.30000000000001</v>
      </c>
      <c r="C532" s="394">
        <f>VLOOKUP(A532,[1]KLADD!A:B,2,FALSE)</f>
        <v>704.89</v>
      </c>
      <c r="D532" s="395">
        <f t="shared" si="13"/>
        <v>1.0504201680672268E-2</v>
      </c>
      <c r="E532" s="395">
        <f t="shared" si="13"/>
        <v>1.0363214173092937E-2</v>
      </c>
      <c r="F532" s="23"/>
      <c r="G532" s="23"/>
      <c r="H532" s="23"/>
      <c r="I532" s="23"/>
      <c r="J532" s="23"/>
    </row>
    <row r="533" spans="1:10" x14ac:dyDescent="0.3">
      <c r="A533" s="393">
        <v>42858</v>
      </c>
      <c r="B533" s="394">
        <v>143.4</v>
      </c>
      <c r="C533" s="394">
        <f>VLOOKUP(A533,[1]KLADD!A:B,2,FALSE)</f>
        <v>703.79</v>
      </c>
      <c r="D533" s="395">
        <f t="shared" si="13"/>
        <v>-6.2370062370062755E-3</v>
      </c>
      <c r="E533" s="395">
        <f t="shared" si="13"/>
        <v>-1.5605271744527837E-3</v>
      </c>
      <c r="F533" s="23"/>
      <c r="G533" s="23"/>
      <c r="H533" s="23"/>
      <c r="I533" s="23"/>
      <c r="J533" s="23"/>
    </row>
    <row r="534" spans="1:10" x14ac:dyDescent="0.3">
      <c r="A534" s="393">
        <v>42859</v>
      </c>
      <c r="B534" s="394">
        <v>142.6</v>
      </c>
      <c r="C534" s="394">
        <f>VLOOKUP(A534,[1]KLADD!A:B,2,FALSE)</f>
        <v>699.97</v>
      </c>
      <c r="D534" s="395">
        <f t="shared" si="13"/>
        <v>-5.5788005578801345E-3</v>
      </c>
      <c r="E534" s="395">
        <f t="shared" si="13"/>
        <v>-5.4277554384119363E-3</v>
      </c>
      <c r="F534" s="23"/>
      <c r="G534" s="23"/>
      <c r="H534" s="23"/>
      <c r="I534" s="23"/>
      <c r="J534" s="23"/>
    </row>
    <row r="535" spans="1:10" x14ac:dyDescent="0.3">
      <c r="A535" s="393">
        <v>42860</v>
      </c>
      <c r="B535" s="394">
        <v>150.1</v>
      </c>
      <c r="C535" s="394">
        <f>VLOOKUP(A535,[1]KLADD!A:B,2,FALSE)</f>
        <v>709.61</v>
      </c>
      <c r="D535" s="395">
        <f t="shared" si="13"/>
        <v>5.2594670406732123E-2</v>
      </c>
      <c r="E535" s="395">
        <f t="shared" si="13"/>
        <v>1.3772018800805729E-2</v>
      </c>
      <c r="F535" s="23"/>
      <c r="G535" s="23"/>
      <c r="H535" s="23"/>
      <c r="I535" s="23"/>
      <c r="J535" s="23"/>
    </row>
    <row r="536" spans="1:10" x14ac:dyDescent="0.3">
      <c r="A536" s="393">
        <v>42863</v>
      </c>
      <c r="B536" s="394">
        <v>150.4</v>
      </c>
      <c r="C536" s="394">
        <f>VLOOKUP(A536,[1]KLADD!A:B,2,FALSE)</f>
        <v>712.95</v>
      </c>
      <c r="D536" s="395">
        <f t="shared" si="13"/>
        <v>1.9986675549634337E-3</v>
      </c>
      <c r="E536" s="395">
        <f t="shared" si="13"/>
        <v>4.7068107833881032E-3</v>
      </c>
      <c r="F536" s="23"/>
      <c r="G536" s="23"/>
      <c r="H536" s="23"/>
      <c r="I536" s="23"/>
      <c r="J536" s="23"/>
    </row>
    <row r="537" spans="1:10" x14ac:dyDescent="0.3">
      <c r="A537" s="393">
        <v>42864</v>
      </c>
      <c r="B537" s="394">
        <v>153</v>
      </c>
      <c r="C537" s="394">
        <f>VLOOKUP(A537,[1]KLADD!A:B,2,FALSE)</f>
        <v>719.5</v>
      </c>
      <c r="D537" s="395">
        <f t="shared" si="13"/>
        <v>1.7287234042553154E-2</v>
      </c>
      <c r="E537" s="395">
        <f t="shared" si="13"/>
        <v>9.1871800266497706E-3</v>
      </c>
      <c r="F537" s="23"/>
      <c r="G537" s="23"/>
      <c r="H537" s="23"/>
      <c r="I537" s="23"/>
      <c r="J537" s="23"/>
    </row>
    <row r="538" spans="1:10" x14ac:dyDescent="0.3">
      <c r="A538" s="393">
        <v>42865</v>
      </c>
      <c r="B538" s="394">
        <v>150.80000000000001</v>
      </c>
      <c r="C538" s="394">
        <f>VLOOKUP(A538,[1]KLADD!A:B,2,FALSE)</f>
        <v>719.18</v>
      </c>
      <c r="D538" s="395">
        <f t="shared" si="13"/>
        <v>-1.4379084967320188E-2</v>
      </c>
      <c r="E538" s="395">
        <f t="shared" si="13"/>
        <v>-4.4475330090347465E-4</v>
      </c>
      <c r="F538" s="23"/>
      <c r="G538" s="23"/>
      <c r="H538" s="23"/>
      <c r="I538" s="23"/>
      <c r="J538" s="23"/>
    </row>
    <row r="539" spans="1:10" x14ac:dyDescent="0.3">
      <c r="A539" s="393">
        <v>42866</v>
      </c>
      <c r="B539" s="394">
        <v>147</v>
      </c>
      <c r="C539" s="394">
        <f>VLOOKUP(A539,[1]KLADD!A:B,2,FALSE)</f>
        <v>718.13</v>
      </c>
      <c r="D539" s="395">
        <f t="shared" si="13"/>
        <v>-2.5198938992042515E-2</v>
      </c>
      <c r="E539" s="395">
        <f t="shared" si="13"/>
        <v>-1.4599961066769857E-3</v>
      </c>
      <c r="F539" s="23"/>
      <c r="G539" s="23"/>
      <c r="H539" s="23"/>
      <c r="I539" s="23"/>
      <c r="J539" s="23"/>
    </row>
    <row r="540" spans="1:10" x14ac:dyDescent="0.3">
      <c r="A540" s="393">
        <v>42867</v>
      </c>
      <c r="B540" s="394">
        <v>149.5</v>
      </c>
      <c r="C540" s="394">
        <f>VLOOKUP(A540,[1]KLADD!A:B,2,FALSE)</f>
        <v>721.14</v>
      </c>
      <c r="D540" s="395">
        <f t="shared" si="13"/>
        <v>1.7006802721088437E-2</v>
      </c>
      <c r="E540" s="395">
        <f t="shared" si="13"/>
        <v>4.1914416609805894E-3</v>
      </c>
      <c r="F540" s="23"/>
      <c r="G540" s="23"/>
      <c r="H540" s="23"/>
      <c r="I540" s="23"/>
      <c r="J540" s="23"/>
    </row>
    <row r="541" spans="1:10" x14ac:dyDescent="0.3">
      <c r="A541" s="393">
        <v>42870</v>
      </c>
      <c r="B541" s="394">
        <v>148.4</v>
      </c>
      <c r="C541" s="394">
        <f>VLOOKUP(A541,[1]KLADD!A:B,2,FALSE)</f>
        <v>724.66</v>
      </c>
      <c r="D541" s="395">
        <f t="shared" si="13"/>
        <v>-7.357859531772537E-3</v>
      </c>
      <c r="E541" s="395">
        <f t="shared" si="13"/>
        <v>4.8811603849460324E-3</v>
      </c>
      <c r="F541" s="23"/>
      <c r="G541" s="23"/>
      <c r="H541" s="23"/>
      <c r="I541" s="23"/>
      <c r="J541" s="23"/>
    </row>
    <row r="542" spans="1:10" x14ac:dyDescent="0.3">
      <c r="A542" s="393">
        <v>42871</v>
      </c>
      <c r="B542" s="394">
        <v>152.30000000000001</v>
      </c>
      <c r="C542" s="394">
        <f>VLOOKUP(A542,[1]KLADD!A:B,2,FALSE)</f>
        <v>728.29</v>
      </c>
      <c r="D542" s="395">
        <f t="shared" si="13"/>
        <v>2.6280323450134809E-2</v>
      </c>
      <c r="E542" s="395">
        <f t="shared" si="13"/>
        <v>5.0092457152319646E-3</v>
      </c>
      <c r="F542" s="23"/>
      <c r="G542" s="23"/>
      <c r="H542" s="23"/>
      <c r="I542" s="23"/>
      <c r="J542" s="23"/>
    </row>
    <row r="543" spans="1:10" x14ac:dyDescent="0.3">
      <c r="A543" s="393">
        <v>42873</v>
      </c>
      <c r="B543" s="394">
        <v>150</v>
      </c>
      <c r="C543" s="394">
        <f>VLOOKUP(A543,[1]KLADD!A:B,2,FALSE)</f>
        <v>712.67</v>
      </c>
      <c r="D543" s="395">
        <f t="shared" si="13"/>
        <v>-1.5101772816809004E-2</v>
      </c>
      <c r="E543" s="395">
        <f t="shared" si="13"/>
        <v>-2.1447500308942873E-2</v>
      </c>
      <c r="F543" s="23"/>
      <c r="G543" s="23"/>
      <c r="H543" s="23"/>
      <c r="I543" s="23"/>
      <c r="J543" s="23"/>
    </row>
    <row r="544" spans="1:10" x14ac:dyDescent="0.3">
      <c r="A544" s="393">
        <v>42874</v>
      </c>
      <c r="B544" s="394">
        <v>154.6</v>
      </c>
      <c r="C544" s="394">
        <f>VLOOKUP(A544,[1]KLADD!A:B,2,FALSE)</f>
        <v>722.7</v>
      </c>
      <c r="D544" s="395">
        <f t="shared" si="13"/>
        <v>3.066666666666663E-2</v>
      </c>
      <c r="E544" s="395">
        <f t="shared" si="13"/>
        <v>1.4073835014803608E-2</v>
      </c>
      <c r="F544" s="23"/>
      <c r="G544" s="23"/>
      <c r="H544" s="23"/>
      <c r="I544" s="23"/>
      <c r="J544" s="23"/>
    </row>
    <row r="545" spans="1:10" x14ac:dyDescent="0.3">
      <c r="A545" s="393">
        <v>42877</v>
      </c>
      <c r="B545" s="394">
        <v>152.5</v>
      </c>
      <c r="C545" s="394">
        <f>VLOOKUP(A545,[1]KLADD!A:B,2,FALSE)</f>
        <v>723.76</v>
      </c>
      <c r="D545" s="395">
        <f t="shared" si="13"/>
        <v>-1.3583441138421698E-2</v>
      </c>
      <c r="E545" s="395">
        <f t="shared" si="13"/>
        <v>1.4667220146671446E-3</v>
      </c>
      <c r="F545" s="23"/>
      <c r="G545" s="23"/>
      <c r="H545" s="23"/>
      <c r="I545" s="23"/>
      <c r="J545" s="23"/>
    </row>
    <row r="546" spans="1:10" x14ac:dyDescent="0.3">
      <c r="A546" s="393">
        <v>42878</v>
      </c>
      <c r="B546" s="394">
        <v>150.6</v>
      </c>
      <c r="C546" s="394">
        <f>VLOOKUP(A546,[1]KLADD!A:B,2,FALSE)</f>
        <v>721.49</v>
      </c>
      <c r="D546" s="395">
        <f t="shared" si="13"/>
        <v>-1.245901639344266E-2</v>
      </c>
      <c r="E546" s="395">
        <f t="shared" si="13"/>
        <v>-3.1363988062340854E-3</v>
      </c>
      <c r="F546" s="23"/>
      <c r="G546" s="23"/>
      <c r="H546" s="23"/>
      <c r="I546" s="23"/>
      <c r="J546" s="23"/>
    </row>
    <row r="547" spans="1:10" x14ac:dyDescent="0.3">
      <c r="A547" s="393">
        <v>42879</v>
      </c>
      <c r="B547" s="394">
        <v>151.9</v>
      </c>
      <c r="C547" s="394">
        <f>VLOOKUP(A547,[1]KLADD!A:B,2,FALSE)</f>
        <v>725.95</v>
      </c>
      <c r="D547" s="395">
        <f t="shared" si="13"/>
        <v>8.632138114209903E-3</v>
      </c>
      <c r="E547" s="395">
        <f t="shared" si="13"/>
        <v>6.1816518593466804E-3</v>
      </c>
      <c r="F547" s="23"/>
      <c r="G547" s="23"/>
      <c r="H547" s="23"/>
      <c r="I547" s="23"/>
      <c r="J547" s="23"/>
    </row>
    <row r="548" spans="1:10" x14ac:dyDescent="0.3">
      <c r="A548" s="393">
        <v>42881</v>
      </c>
      <c r="B548" s="394">
        <v>145.6</v>
      </c>
      <c r="C548" s="394">
        <f>VLOOKUP(A548,[1]KLADD!A:B,2,FALSE)</f>
        <v>718.74</v>
      </c>
      <c r="D548" s="395">
        <f t="shared" si="13"/>
        <v>-4.1474654377880255E-2</v>
      </c>
      <c r="E548" s="395">
        <f t="shared" si="13"/>
        <v>-9.9318134857773067E-3</v>
      </c>
      <c r="F548" s="23"/>
      <c r="G548" s="23"/>
      <c r="H548" s="23"/>
      <c r="I548" s="23"/>
      <c r="J548" s="23"/>
    </row>
    <row r="549" spans="1:10" x14ac:dyDescent="0.3">
      <c r="A549" s="393">
        <v>42884</v>
      </c>
      <c r="B549" s="394">
        <v>145.1</v>
      </c>
      <c r="C549" s="394">
        <f>VLOOKUP(A549,[1]KLADD!A:B,2,FALSE)</f>
        <v>718.2</v>
      </c>
      <c r="D549" s="395">
        <f t="shared" si="13"/>
        <v>-3.434065934065934E-3</v>
      </c>
      <c r="E549" s="395">
        <f t="shared" si="13"/>
        <v>-7.5131480090152717E-4</v>
      </c>
      <c r="F549" s="23"/>
      <c r="G549" s="23"/>
      <c r="H549" s="23"/>
      <c r="I549" s="23"/>
      <c r="J549" s="23"/>
    </row>
    <row r="550" spans="1:10" x14ac:dyDescent="0.3">
      <c r="A550" s="393">
        <v>42885</v>
      </c>
      <c r="B550" s="394">
        <v>148</v>
      </c>
      <c r="C550" s="394">
        <f>VLOOKUP(A550,[1]KLADD!A:B,2,FALSE)</f>
        <v>718.32</v>
      </c>
      <c r="D550" s="395">
        <f t="shared" si="13"/>
        <v>1.9986216402481088E-2</v>
      </c>
      <c r="E550" s="395">
        <f t="shared" si="13"/>
        <v>1.6708437761069972E-4</v>
      </c>
      <c r="F550" s="23"/>
      <c r="G550" s="23"/>
      <c r="H550" s="23"/>
      <c r="I550" s="23"/>
      <c r="J550" s="23"/>
    </row>
    <row r="551" spans="1:10" x14ac:dyDescent="0.3">
      <c r="A551" s="393">
        <v>42886</v>
      </c>
      <c r="B551" s="394">
        <v>148</v>
      </c>
      <c r="C551" s="394">
        <f>VLOOKUP(A551,[1]KLADD!A:B,2,FALSE)</f>
        <v>710.34</v>
      </c>
      <c r="D551" s="395">
        <f t="shared" si="13"/>
        <v>0</v>
      </c>
      <c r="E551" s="395">
        <f t="shared" si="13"/>
        <v>-1.1109254928165745E-2</v>
      </c>
      <c r="F551" s="23"/>
      <c r="G551" s="23"/>
      <c r="H551" s="23"/>
      <c r="I551" s="23"/>
      <c r="J551" s="23"/>
    </row>
    <row r="552" spans="1:10" x14ac:dyDescent="0.3">
      <c r="A552" s="393">
        <v>42887</v>
      </c>
      <c r="B552" s="394">
        <v>151</v>
      </c>
      <c r="C552" s="394">
        <f>VLOOKUP(A552,[1]KLADD!A:B,2,FALSE)</f>
        <v>713.19</v>
      </c>
      <c r="D552" s="395">
        <f t="shared" si="13"/>
        <v>2.0270270270270271E-2</v>
      </c>
      <c r="E552" s="395">
        <f t="shared" si="13"/>
        <v>4.0121631894586007E-3</v>
      </c>
      <c r="F552" s="23"/>
      <c r="G552" s="23"/>
      <c r="H552" s="23"/>
      <c r="I552" s="23"/>
      <c r="J552" s="23"/>
    </row>
    <row r="553" spans="1:10" x14ac:dyDescent="0.3">
      <c r="A553" s="393">
        <v>42888</v>
      </c>
      <c r="B553" s="394">
        <v>149</v>
      </c>
      <c r="C553" s="394">
        <f>VLOOKUP(A553,[1]KLADD!A:B,2,FALSE)</f>
        <v>712.08</v>
      </c>
      <c r="D553" s="395">
        <f t="shared" si="13"/>
        <v>-1.3245033112582781E-2</v>
      </c>
      <c r="E553" s="395">
        <f t="shared" si="13"/>
        <v>-1.5563874984225992E-3</v>
      </c>
      <c r="F553" s="23"/>
      <c r="G553" s="23"/>
      <c r="H553" s="23"/>
      <c r="I553" s="23"/>
      <c r="J553" s="23"/>
    </row>
    <row r="554" spans="1:10" x14ac:dyDescent="0.3">
      <c r="A554" s="393">
        <v>42892</v>
      </c>
      <c r="B554" s="394">
        <v>149.9</v>
      </c>
      <c r="C554" s="394">
        <f>VLOOKUP(A554,[1]KLADD!A:B,2,FALSE)</f>
        <v>709.37</v>
      </c>
      <c r="D554" s="395">
        <f t="shared" si="13"/>
        <v>6.0402684563758769E-3</v>
      </c>
      <c r="E554" s="395">
        <f t="shared" si="13"/>
        <v>-3.8057521626784015E-3</v>
      </c>
      <c r="F554" s="23"/>
      <c r="G554" s="23"/>
      <c r="H554" s="23"/>
      <c r="I554" s="23"/>
      <c r="J554" s="23"/>
    </row>
    <row r="555" spans="1:10" x14ac:dyDescent="0.3">
      <c r="A555" s="393">
        <v>42893</v>
      </c>
      <c r="B555" s="394">
        <v>148.1</v>
      </c>
      <c r="C555" s="394">
        <f>VLOOKUP(A555,[1]KLADD!A:B,2,FALSE)</f>
        <v>711.06</v>
      </c>
      <c r="D555" s="395">
        <f t="shared" si="13"/>
        <v>-1.2008005336891336E-2</v>
      </c>
      <c r="E555" s="395">
        <f t="shared" si="13"/>
        <v>2.3823956468414804E-3</v>
      </c>
      <c r="F555" s="23"/>
      <c r="G555" s="23"/>
      <c r="H555" s="23"/>
      <c r="I555" s="23"/>
      <c r="J555" s="23"/>
    </row>
    <row r="556" spans="1:10" x14ac:dyDescent="0.3">
      <c r="A556" s="393">
        <v>42894</v>
      </c>
      <c r="B556" s="394">
        <v>149.19999999999999</v>
      </c>
      <c r="C556" s="394">
        <f>VLOOKUP(A556,[1]KLADD!A:B,2,FALSE)</f>
        <v>704.95</v>
      </c>
      <c r="D556" s="395">
        <f t="shared" si="13"/>
        <v>7.427413909520556E-3</v>
      </c>
      <c r="E556" s="395">
        <f t="shared" si="13"/>
        <v>-8.5928051078669881E-3</v>
      </c>
      <c r="F556" s="23"/>
      <c r="G556" s="23"/>
      <c r="H556" s="23"/>
      <c r="I556" s="23"/>
      <c r="J556" s="23"/>
    </row>
    <row r="557" spans="1:10" x14ac:dyDescent="0.3">
      <c r="A557" s="393">
        <v>42895</v>
      </c>
      <c r="B557" s="394">
        <v>146.6</v>
      </c>
      <c r="C557" s="394">
        <f>VLOOKUP(A557,[1]KLADD!A:B,2,FALSE)</f>
        <v>706.68</v>
      </c>
      <c r="D557" s="395">
        <f t="shared" si="13"/>
        <v>-1.7426273458445003E-2</v>
      </c>
      <c r="E557" s="395">
        <f t="shared" si="13"/>
        <v>2.4540747570748343E-3</v>
      </c>
      <c r="F557" s="23"/>
      <c r="G557" s="23"/>
      <c r="H557" s="23"/>
      <c r="I557" s="23"/>
      <c r="J557" s="23"/>
    </row>
    <row r="558" spans="1:10" x14ac:dyDescent="0.3">
      <c r="A558" s="393">
        <v>42898</v>
      </c>
      <c r="B558" s="394">
        <v>149.19999999999999</v>
      </c>
      <c r="C558" s="394">
        <f>VLOOKUP(A558,[1]KLADD!A:B,2,FALSE)</f>
        <v>711.91</v>
      </c>
      <c r="D558" s="395">
        <f t="shared" si="13"/>
        <v>1.7735334242837617E-2</v>
      </c>
      <c r="E558" s="395">
        <f t="shared" si="13"/>
        <v>7.4008037584196787E-3</v>
      </c>
      <c r="F558" s="23"/>
      <c r="G558" s="23"/>
      <c r="H558" s="23"/>
      <c r="I558" s="23"/>
      <c r="J558" s="23"/>
    </row>
    <row r="559" spans="1:10" x14ac:dyDescent="0.3">
      <c r="A559" s="393">
        <v>42899</v>
      </c>
      <c r="B559" s="394">
        <v>145</v>
      </c>
      <c r="C559" s="394">
        <f>VLOOKUP(A559,[1]KLADD!A:B,2,FALSE)</f>
        <v>710.06</v>
      </c>
      <c r="D559" s="395">
        <f t="shared" si="13"/>
        <v>-2.8150134048257298E-2</v>
      </c>
      <c r="E559" s="395">
        <f t="shared" si="13"/>
        <v>-2.5986430869070847E-3</v>
      </c>
      <c r="F559" s="23"/>
      <c r="G559" s="23"/>
      <c r="H559" s="23"/>
      <c r="I559" s="23"/>
      <c r="J559" s="23"/>
    </row>
    <row r="560" spans="1:10" x14ac:dyDescent="0.3">
      <c r="A560" s="393">
        <v>42900</v>
      </c>
      <c r="B560" s="394">
        <v>145.4</v>
      </c>
      <c r="C560" s="394">
        <f>VLOOKUP(A560,[1]KLADD!A:B,2,FALSE)</f>
        <v>708.31</v>
      </c>
      <c r="D560" s="395">
        <f t="shared" si="13"/>
        <v>2.7586206896552117E-3</v>
      </c>
      <c r="E560" s="395">
        <f t="shared" si="13"/>
        <v>-2.4645804579894659E-3</v>
      </c>
      <c r="F560" s="23"/>
      <c r="G560" s="23"/>
      <c r="H560" s="23"/>
      <c r="I560" s="23"/>
      <c r="J560" s="23"/>
    </row>
    <row r="561" spans="1:10" x14ac:dyDescent="0.3">
      <c r="A561" s="393">
        <v>42901</v>
      </c>
      <c r="B561" s="394">
        <v>145.1</v>
      </c>
      <c r="C561" s="394">
        <f>VLOOKUP(A561,[1]KLADD!A:B,2,FALSE)</f>
        <v>696.79</v>
      </c>
      <c r="D561" s="395">
        <f t="shared" si="13"/>
        <v>-2.0632737276479463E-3</v>
      </c>
      <c r="E561" s="395">
        <f t="shared" si="13"/>
        <v>-1.626406516920555E-2</v>
      </c>
      <c r="F561" s="23"/>
      <c r="G561" s="23"/>
      <c r="H561" s="23"/>
      <c r="I561" s="23"/>
      <c r="J561" s="23"/>
    </row>
    <row r="562" spans="1:10" x14ac:dyDescent="0.3">
      <c r="A562" s="393">
        <v>42902</v>
      </c>
      <c r="B562" s="394">
        <v>145.1</v>
      </c>
      <c r="C562" s="394">
        <f>VLOOKUP(A562,[1]KLADD!A:B,2,FALSE)</f>
        <v>699.16</v>
      </c>
      <c r="D562" s="395">
        <f t="shared" si="13"/>
        <v>0</v>
      </c>
      <c r="E562" s="395">
        <f t="shared" si="13"/>
        <v>3.4013117295024391E-3</v>
      </c>
      <c r="F562" s="23"/>
      <c r="G562" s="23"/>
      <c r="H562" s="23"/>
      <c r="I562" s="23"/>
      <c r="J562" s="23"/>
    </row>
    <row r="563" spans="1:10" x14ac:dyDescent="0.3">
      <c r="A563" s="393">
        <v>42905</v>
      </c>
      <c r="B563" s="394">
        <v>146.30000000000001</v>
      </c>
      <c r="C563" s="394">
        <f>VLOOKUP(A563,[1]KLADD!A:B,2,FALSE)</f>
        <v>705.14</v>
      </c>
      <c r="D563" s="395">
        <f t="shared" si="13"/>
        <v>8.2701585113715854E-3</v>
      </c>
      <c r="E563" s="395">
        <f t="shared" si="13"/>
        <v>8.5531208879226772E-3</v>
      </c>
      <c r="F563" s="23"/>
      <c r="G563" s="23"/>
      <c r="H563" s="23"/>
      <c r="I563" s="23"/>
      <c r="J563" s="23"/>
    </row>
    <row r="564" spans="1:10" x14ac:dyDescent="0.3">
      <c r="A564" s="393">
        <v>42906</v>
      </c>
      <c r="B564" s="394">
        <v>149.19999999999999</v>
      </c>
      <c r="C564" s="394">
        <f>VLOOKUP(A564,[1]KLADD!A:B,2,FALSE)</f>
        <v>704.07</v>
      </c>
      <c r="D564" s="395">
        <f t="shared" si="13"/>
        <v>1.9822282980177561E-2</v>
      </c>
      <c r="E564" s="395">
        <f t="shared" si="13"/>
        <v>-1.5174291630030013E-3</v>
      </c>
      <c r="F564" s="23"/>
      <c r="G564" s="23"/>
      <c r="H564" s="23"/>
      <c r="I564" s="23"/>
      <c r="J564" s="23"/>
    </row>
    <row r="565" spans="1:10" x14ac:dyDescent="0.3">
      <c r="A565" s="393">
        <v>42907</v>
      </c>
      <c r="B565" s="394">
        <v>149.6</v>
      </c>
      <c r="C565" s="394">
        <f>VLOOKUP(A565,[1]KLADD!A:B,2,FALSE)</f>
        <v>699.68</v>
      </c>
      <c r="D565" s="395">
        <f t="shared" si="13"/>
        <v>2.6809651474531213E-3</v>
      </c>
      <c r="E565" s="395">
        <f t="shared" si="13"/>
        <v>-6.2351754797109662E-3</v>
      </c>
      <c r="F565" s="23"/>
      <c r="G565" s="23"/>
      <c r="H565" s="23"/>
      <c r="I565" s="23"/>
      <c r="J565" s="23"/>
    </row>
    <row r="566" spans="1:10" x14ac:dyDescent="0.3">
      <c r="A566" s="393">
        <v>42908</v>
      </c>
      <c r="B566" s="394">
        <v>149.4</v>
      </c>
      <c r="C566" s="394">
        <f>VLOOKUP(A566,[1]KLADD!A:B,2,FALSE)</f>
        <v>693.74</v>
      </c>
      <c r="D566" s="395">
        <f t="shared" si="13"/>
        <v>-1.3368983957218492E-3</v>
      </c>
      <c r="E566" s="395">
        <f t="shared" si="13"/>
        <v>-8.4895952435398193E-3</v>
      </c>
      <c r="F566" s="23"/>
      <c r="G566" s="23"/>
      <c r="H566" s="23"/>
      <c r="I566" s="23"/>
      <c r="J566" s="23"/>
    </row>
    <row r="567" spans="1:10" x14ac:dyDescent="0.3">
      <c r="A567" s="393">
        <v>42909</v>
      </c>
      <c r="B567" s="394">
        <v>145.6</v>
      </c>
      <c r="C567" s="394">
        <f>VLOOKUP(A567,[1]KLADD!A:B,2,FALSE)</f>
        <v>693.32</v>
      </c>
      <c r="D567" s="395">
        <f t="shared" si="13"/>
        <v>-2.5435073627844786E-2</v>
      </c>
      <c r="E567" s="395">
        <f t="shared" si="13"/>
        <v>-6.054141320955388E-4</v>
      </c>
      <c r="F567" s="23"/>
      <c r="G567" s="23"/>
      <c r="H567" s="23"/>
      <c r="I567" s="23"/>
      <c r="J567" s="23"/>
    </row>
    <row r="568" spans="1:10" x14ac:dyDescent="0.3">
      <c r="A568" s="393">
        <v>42912</v>
      </c>
      <c r="B568" s="394">
        <v>145.80000000000001</v>
      </c>
      <c r="C568" s="394">
        <f>VLOOKUP(A568,[1]KLADD!A:B,2,FALSE)</f>
        <v>693.17</v>
      </c>
      <c r="D568" s="395">
        <f t="shared" si="13"/>
        <v>1.3736263736264908E-3</v>
      </c>
      <c r="E568" s="395">
        <f t="shared" si="13"/>
        <v>-2.163503144292548E-4</v>
      </c>
      <c r="F568" s="23"/>
      <c r="G568" s="23"/>
      <c r="H568" s="23"/>
      <c r="I568" s="23"/>
      <c r="J568" s="23"/>
    </row>
    <row r="569" spans="1:10" x14ac:dyDescent="0.3">
      <c r="A569" s="393">
        <v>42913</v>
      </c>
      <c r="B569" s="394">
        <v>142.6</v>
      </c>
      <c r="C569" s="394">
        <f>VLOOKUP(A569,[1]KLADD!A:B,2,FALSE)</f>
        <v>693.76</v>
      </c>
      <c r="D569" s="395">
        <f t="shared" si="13"/>
        <v>-2.1947873799725768E-2</v>
      </c>
      <c r="E569" s="395">
        <f t="shared" si="13"/>
        <v>8.5116205259897556E-4</v>
      </c>
      <c r="F569" s="23"/>
      <c r="G569" s="23"/>
      <c r="H569" s="23"/>
      <c r="I569" s="23"/>
      <c r="J569" s="23"/>
    </row>
    <row r="570" spans="1:10" x14ac:dyDescent="0.3">
      <c r="A570" s="393">
        <v>42914</v>
      </c>
      <c r="B570" s="394">
        <v>142.19999999999999</v>
      </c>
      <c r="C570" s="394">
        <f>VLOOKUP(A570,[1]KLADD!A:B,2,FALSE)</f>
        <v>698.87</v>
      </c>
      <c r="D570" s="395">
        <f t="shared" si="13"/>
        <v>-2.8050490883590861E-3</v>
      </c>
      <c r="E570" s="395">
        <f t="shared" si="13"/>
        <v>7.3656595940959609E-3</v>
      </c>
      <c r="F570" s="23"/>
      <c r="G570" s="23"/>
      <c r="H570" s="23"/>
      <c r="I570" s="23"/>
      <c r="J570" s="23"/>
    </row>
    <row r="571" spans="1:10" x14ac:dyDescent="0.3">
      <c r="A571" s="393">
        <v>42915</v>
      </c>
      <c r="B571" s="394">
        <v>140.30000000000001</v>
      </c>
      <c r="C571" s="394">
        <f>VLOOKUP(A571,[1]KLADD!A:B,2,FALSE)</f>
        <v>695.01</v>
      </c>
      <c r="D571" s="395">
        <f t="shared" si="13"/>
        <v>-1.3361462728551177E-2</v>
      </c>
      <c r="E571" s="395">
        <f t="shared" si="13"/>
        <v>-5.5232017399516557E-3</v>
      </c>
      <c r="F571" s="23"/>
      <c r="G571" s="23"/>
      <c r="H571" s="23"/>
      <c r="I571" s="23"/>
      <c r="J571" s="23"/>
    </row>
    <row r="572" spans="1:10" x14ac:dyDescent="0.3">
      <c r="A572" s="393">
        <v>42916</v>
      </c>
      <c r="B572" s="394">
        <v>142.9</v>
      </c>
      <c r="C572" s="394">
        <f>VLOOKUP(A572,[1]KLADD!A:B,2,FALSE)</f>
        <v>698.58</v>
      </c>
      <c r="D572" s="395">
        <f t="shared" si="13"/>
        <v>1.8531717747683495E-2</v>
      </c>
      <c r="E572" s="395">
        <f t="shared" si="13"/>
        <v>5.1366167393275637E-3</v>
      </c>
      <c r="F572" s="23"/>
      <c r="G572" s="23"/>
      <c r="H572" s="23"/>
      <c r="I572" s="23"/>
      <c r="J572" s="23"/>
    </row>
    <row r="573" spans="1:10" x14ac:dyDescent="0.3">
      <c r="A573" s="393">
        <v>42919</v>
      </c>
      <c r="B573" s="394">
        <v>140.4</v>
      </c>
      <c r="C573" s="394">
        <f>VLOOKUP(A573,[1]KLADD!A:B,2,FALSE)</f>
        <v>705.06</v>
      </c>
      <c r="D573" s="395">
        <f t="shared" si="13"/>
        <v>-1.749475157452764E-2</v>
      </c>
      <c r="E573" s="395">
        <f t="shared" si="13"/>
        <v>9.2759598041740454E-3</v>
      </c>
      <c r="F573" s="23"/>
      <c r="G573" s="23"/>
      <c r="H573" s="23"/>
      <c r="I573" s="23"/>
      <c r="J573" s="23"/>
    </row>
    <row r="574" spans="1:10" x14ac:dyDescent="0.3">
      <c r="A574" s="393">
        <v>42920</v>
      </c>
      <c r="B574" s="394">
        <v>141.19999999999999</v>
      </c>
      <c r="C574" s="394">
        <f>VLOOKUP(A574,[1]KLADD!A:B,2,FALSE)</f>
        <v>707.52</v>
      </c>
      <c r="D574" s="395">
        <f t="shared" si="13"/>
        <v>5.698005698005576E-3</v>
      </c>
      <c r="E574" s="395">
        <f t="shared" si="13"/>
        <v>3.4890647604459714E-3</v>
      </c>
      <c r="F574" s="23"/>
      <c r="G574" s="23"/>
      <c r="H574" s="23"/>
      <c r="I574" s="23"/>
      <c r="J574" s="23"/>
    </row>
    <row r="575" spans="1:10" x14ac:dyDescent="0.3">
      <c r="A575" s="393">
        <v>42921</v>
      </c>
      <c r="B575" s="394">
        <v>140.19999999999999</v>
      </c>
      <c r="C575" s="394">
        <f>VLOOKUP(A575,[1]KLADD!A:B,2,FALSE)</f>
        <v>701.85</v>
      </c>
      <c r="D575" s="395">
        <f t="shared" si="13"/>
        <v>-7.0821529745042503E-3</v>
      </c>
      <c r="E575" s="395">
        <f t="shared" si="13"/>
        <v>-8.0139077340569305E-3</v>
      </c>
      <c r="F575" s="23"/>
      <c r="G575" s="23"/>
      <c r="H575" s="23"/>
      <c r="I575" s="23"/>
      <c r="J575" s="23"/>
    </row>
    <row r="576" spans="1:10" x14ac:dyDescent="0.3">
      <c r="A576" s="393">
        <v>42922</v>
      </c>
      <c r="B576" s="394">
        <v>141</v>
      </c>
      <c r="C576" s="394">
        <f>VLOOKUP(A576,[1]KLADD!A:B,2,FALSE)</f>
        <v>701.8</v>
      </c>
      <c r="D576" s="395">
        <f t="shared" si="13"/>
        <v>5.7061340941512943E-3</v>
      </c>
      <c r="E576" s="395">
        <f t="shared" si="13"/>
        <v>-7.1240293510106453E-5</v>
      </c>
      <c r="F576" s="23"/>
      <c r="G576" s="23"/>
      <c r="H576" s="23"/>
      <c r="I576" s="23"/>
      <c r="J576" s="23"/>
    </row>
    <row r="577" spans="1:10" x14ac:dyDescent="0.3">
      <c r="A577" s="393">
        <v>42923</v>
      </c>
      <c r="B577" s="394">
        <v>140.1</v>
      </c>
      <c r="C577" s="394">
        <f>VLOOKUP(A577,[1]KLADD!A:B,2,FALSE)</f>
        <v>696.64</v>
      </c>
      <c r="D577" s="395">
        <f t="shared" si="13"/>
        <v>-6.3829787234042958E-3</v>
      </c>
      <c r="E577" s="395">
        <f t="shared" si="13"/>
        <v>-7.3525220860643607E-3</v>
      </c>
      <c r="F577" s="23"/>
      <c r="G577" s="23"/>
      <c r="H577" s="23"/>
      <c r="I577" s="23"/>
      <c r="J577" s="23"/>
    </row>
    <row r="578" spans="1:10" x14ac:dyDescent="0.3">
      <c r="A578" s="393">
        <v>42926</v>
      </c>
      <c r="B578" s="394">
        <v>141.19999999999999</v>
      </c>
      <c r="C578" s="394">
        <f>VLOOKUP(A578,[1]KLADD!A:B,2,FALSE)</f>
        <v>702.25</v>
      </c>
      <c r="D578" s="395">
        <f t="shared" si="13"/>
        <v>7.851534618129867E-3</v>
      </c>
      <c r="E578" s="395">
        <f t="shared" si="13"/>
        <v>8.0529398254478839E-3</v>
      </c>
      <c r="F578" s="23"/>
      <c r="G578" s="23"/>
      <c r="H578" s="23"/>
      <c r="I578" s="23"/>
      <c r="J578" s="23"/>
    </row>
    <row r="579" spans="1:10" x14ac:dyDescent="0.3">
      <c r="A579" s="393">
        <v>42927</v>
      </c>
      <c r="B579" s="394">
        <v>140.5</v>
      </c>
      <c r="C579" s="394">
        <f>VLOOKUP(A579,[1]KLADD!A:B,2,FALSE)</f>
        <v>702.38</v>
      </c>
      <c r="D579" s="395">
        <f t="shared" si="13"/>
        <v>-4.9575070821528946E-3</v>
      </c>
      <c r="E579" s="395">
        <f t="shared" si="13"/>
        <v>1.8511925952295543E-4</v>
      </c>
      <c r="F579" s="23"/>
      <c r="G579" s="23"/>
      <c r="H579" s="23"/>
      <c r="I579" s="23"/>
      <c r="J579" s="23"/>
    </row>
    <row r="580" spans="1:10" x14ac:dyDescent="0.3">
      <c r="A580" s="393">
        <v>42928</v>
      </c>
      <c r="B580" s="394">
        <v>142.30000000000001</v>
      </c>
      <c r="C580" s="394">
        <f>VLOOKUP(A580,[1]KLADD!A:B,2,FALSE)</f>
        <v>716.81</v>
      </c>
      <c r="D580" s="395">
        <f t="shared" ref="D580:E643" si="14">(B580-B579)/B579</f>
        <v>1.2811387900355953E-2</v>
      </c>
      <c r="E580" s="395">
        <f t="shared" si="14"/>
        <v>2.0544434636521471E-2</v>
      </c>
      <c r="F580" s="23"/>
      <c r="G580" s="23"/>
      <c r="H580" s="23"/>
      <c r="I580" s="23"/>
      <c r="J580" s="23"/>
    </row>
    <row r="581" spans="1:10" x14ac:dyDescent="0.3">
      <c r="A581" s="393">
        <v>42929</v>
      </c>
      <c r="B581" s="394">
        <v>143.80000000000001</v>
      </c>
      <c r="C581" s="394">
        <f>VLOOKUP(A581,[1]KLADD!A:B,2,FALSE)</f>
        <v>722</v>
      </c>
      <c r="D581" s="395">
        <f t="shared" si="14"/>
        <v>1.0541110330288123E-2</v>
      </c>
      <c r="E581" s="395">
        <f t="shared" si="14"/>
        <v>7.2404123826398277E-3</v>
      </c>
      <c r="F581" s="23"/>
      <c r="G581" s="23"/>
      <c r="H581" s="23"/>
      <c r="I581" s="23"/>
      <c r="J581" s="23"/>
    </row>
    <row r="582" spans="1:10" x14ac:dyDescent="0.3">
      <c r="A582" s="393">
        <v>42930</v>
      </c>
      <c r="B582" s="394">
        <v>141</v>
      </c>
      <c r="C582" s="394">
        <f>VLOOKUP(A582,[1]KLADD!A:B,2,FALSE)</f>
        <v>721.22</v>
      </c>
      <c r="D582" s="395">
        <f t="shared" si="14"/>
        <v>-1.9471488178025111E-2</v>
      </c>
      <c r="E582" s="395">
        <f t="shared" si="14"/>
        <v>-1.0803324099722615E-3</v>
      </c>
      <c r="F582" s="23"/>
      <c r="G582" s="23"/>
      <c r="H582" s="23"/>
      <c r="I582" s="23"/>
      <c r="J582" s="23"/>
    </row>
    <row r="583" spans="1:10" x14ac:dyDescent="0.3">
      <c r="A583" s="393">
        <v>42933</v>
      </c>
      <c r="B583" s="394">
        <v>143.69999999999999</v>
      </c>
      <c r="C583" s="394">
        <f>VLOOKUP(A583,[1]KLADD!A:B,2,FALSE)</f>
        <v>729.18</v>
      </c>
      <c r="D583" s="395">
        <f t="shared" si="14"/>
        <v>1.9148936170212686E-2</v>
      </c>
      <c r="E583" s="395">
        <f t="shared" si="14"/>
        <v>1.1036854219239514E-2</v>
      </c>
      <c r="F583" s="23"/>
      <c r="G583" s="23"/>
      <c r="H583" s="23"/>
      <c r="I583" s="23"/>
      <c r="J583" s="23"/>
    </row>
    <row r="584" spans="1:10" x14ac:dyDescent="0.3">
      <c r="A584" s="393">
        <v>42934</v>
      </c>
      <c r="B584" s="394">
        <v>142.30000000000001</v>
      </c>
      <c r="C584" s="394">
        <f>VLOOKUP(A584,[1]KLADD!A:B,2,FALSE)</f>
        <v>725.89</v>
      </c>
      <c r="D584" s="395">
        <f t="shared" si="14"/>
        <v>-9.742519137091005E-3</v>
      </c>
      <c r="E584" s="395">
        <f t="shared" si="14"/>
        <v>-4.5119174963657313E-3</v>
      </c>
      <c r="F584" s="23"/>
      <c r="G584" s="23"/>
      <c r="H584" s="23"/>
      <c r="I584" s="23"/>
      <c r="J584" s="23"/>
    </row>
    <row r="585" spans="1:10" x14ac:dyDescent="0.3">
      <c r="A585" s="393">
        <v>42935</v>
      </c>
      <c r="B585" s="394">
        <v>142.4</v>
      </c>
      <c r="C585" s="394">
        <f>VLOOKUP(A585,[1]KLADD!A:B,2,FALSE)</f>
        <v>728.25</v>
      </c>
      <c r="D585" s="395">
        <f t="shared" si="14"/>
        <v>7.0274068868583491E-4</v>
      </c>
      <c r="E585" s="395">
        <f t="shared" si="14"/>
        <v>3.2511813084627338E-3</v>
      </c>
      <c r="F585" s="23"/>
      <c r="G585" s="23"/>
      <c r="H585" s="23"/>
      <c r="I585" s="23"/>
      <c r="J585" s="23"/>
    </row>
    <row r="586" spans="1:10" x14ac:dyDescent="0.3">
      <c r="A586" s="393">
        <v>42936</v>
      </c>
      <c r="B586" s="394">
        <v>144.6</v>
      </c>
      <c r="C586" s="394">
        <f>VLOOKUP(A586,[1]KLADD!A:B,2,FALSE)</f>
        <v>734.09</v>
      </c>
      <c r="D586" s="395">
        <f t="shared" si="14"/>
        <v>1.5449438202247111E-2</v>
      </c>
      <c r="E586" s="395">
        <f t="shared" si="14"/>
        <v>8.0192241675249316E-3</v>
      </c>
      <c r="F586" s="23"/>
      <c r="G586" s="23"/>
      <c r="H586" s="23"/>
      <c r="I586" s="23"/>
      <c r="J586" s="23"/>
    </row>
    <row r="587" spans="1:10" x14ac:dyDescent="0.3">
      <c r="A587" s="393">
        <v>42937</v>
      </c>
      <c r="B587" s="394">
        <v>143.4</v>
      </c>
      <c r="C587" s="394">
        <f>VLOOKUP(A587,[1]KLADD!A:B,2,FALSE)</f>
        <v>723.24</v>
      </c>
      <c r="D587" s="395">
        <f t="shared" si="14"/>
        <v>-8.2987551867219136E-3</v>
      </c>
      <c r="E587" s="395">
        <f t="shared" si="14"/>
        <v>-1.4780204062172243E-2</v>
      </c>
      <c r="F587" s="23"/>
      <c r="G587" s="23"/>
      <c r="H587" s="23"/>
      <c r="I587" s="23"/>
      <c r="J587" s="23"/>
    </row>
    <row r="588" spans="1:10" x14ac:dyDescent="0.3">
      <c r="A588" s="393">
        <v>42940</v>
      </c>
      <c r="B588" s="394">
        <v>145.1</v>
      </c>
      <c r="C588" s="394">
        <f>VLOOKUP(A588,[1]KLADD!A:B,2,FALSE)</f>
        <v>723.05</v>
      </c>
      <c r="D588" s="395">
        <f t="shared" si="14"/>
        <v>1.1854951185495038E-2</v>
      </c>
      <c r="E588" s="395">
        <f t="shared" si="14"/>
        <v>-2.627067086998155E-4</v>
      </c>
      <c r="F588" s="23"/>
      <c r="G588" s="23"/>
      <c r="H588" s="23"/>
      <c r="I588" s="23"/>
      <c r="J588" s="23"/>
    </row>
    <row r="589" spans="1:10" x14ac:dyDescent="0.3">
      <c r="A589" s="393">
        <v>42941</v>
      </c>
      <c r="B589" s="394">
        <v>144.69999999999999</v>
      </c>
      <c r="C589" s="394">
        <f>VLOOKUP(A589,[1]KLADD!A:B,2,FALSE)</f>
        <v>724.49</v>
      </c>
      <c r="D589" s="395">
        <f t="shared" si="14"/>
        <v>-2.7567195037905287E-3</v>
      </c>
      <c r="E589" s="395">
        <f t="shared" si="14"/>
        <v>1.991563515662893E-3</v>
      </c>
      <c r="F589" s="23"/>
      <c r="G589" s="23"/>
      <c r="H589" s="23"/>
      <c r="I589" s="23"/>
      <c r="J589" s="23"/>
    </row>
    <row r="590" spans="1:10" x14ac:dyDescent="0.3">
      <c r="A590" s="393">
        <v>42942</v>
      </c>
      <c r="B590" s="394">
        <v>147.6</v>
      </c>
      <c r="C590" s="394">
        <f>VLOOKUP(A590,[1]KLADD!A:B,2,FALSE)</f>
        <v>732.54</v>
      </c>
      <c r="D590" s="395">
        <f t="shared" si="14"/>
        <v>2.0041465100207368E-2</v>
      </c>
      <c r="E590" s="395">
        <f t="shared" si="14"/>
        <v>1.1111264475700084E-2</v>
      </c>
      <c r="F590" s="23"/>
      <c r="G590" s="23"/>
      <c r="H590" s="23"/>
      <c r="I590" s="23"/>
      <c r="J590" s="23"/>
    </row>
    <row r="591" spans="1:10" x14ac:dyDescent="0.3">
      <c r="A591" s="393">
        <v>42943</v>
      </c>
      <c r="B591" s="394">
        <v>147.30000000000001</v>
      </c>
      <c r="C591" s="394">
        <f>VLOOKUP(A591,[1]KLADD!A:B,2,FALSE)</f>
        <v>732.82</v>
      </c>
      <c r="D591" s="395">
        <f t="shared" si="14"/>
        <v>-2.0325203252031365E-3</v>
      </c>
      <c r="E591" s="395">
        <f t="shared" si="14"/>
        <v>3.8223168700697081E-4</v>
      </c>
      <c r="F591" s="23"/>
      <c r="G591" s="23"/>
      <c r="H591" s="23"/>
      <c r="I591" s="23"/>
      <c r="J591" s="23"/>
    </row>
    <row r="592" spans="1:10" x14ac:dyDescent="0.3">
      <c r="A592" s="393">
        <v>42944</v>
      </c>
      <c r="B592" s="394">
        <v>147.80000000000001</v>
      </c>
      <c r="C592" s="394">
        <f>VLOOKUP(A592,[1]KLADD!A:B,2,FALSE)</f>
        <v>734.42</v>
      </c>
      <c r="D592" s="395">
        <f t="shared" si="14"/>
        <v>3.3944331296673451E-3</v>
      </c>
      <c r="E592" s="395">
        <f t="shared" si="14"/>
        <v>2.1833465243851274E-3</v>
      </c>
      <c r="F592" s="23"/>
      <c r="G592" s="23"/>
      <c r="H592" s="23"/>
      <c r="I592" s="23"/>
      <c r="J592" s="23"/>
    </row>
    <row r="593" spans="1:10" x14ac:dyDescent="0.3">
      <c r="A593" s="393">
        <v>42947</v>
      </c>
      <c r="B593" s="394">
        <v>146.5</v>
      </c>
      <c r="C593" s="394">
        <f>VLOOKUP(A593,[1]KLADD!A:B,2,FALSE)</f>
        <v>732.51</v>
      </c>
      <c r="D593" s="395">
        <f t="shared" si="14"/>
        <v>-8.7956698240866799E-3</v>
      </c>
      <c r="E593" s="395">
        <f t="shared" si="14"/>
        <v>-2.6006917022956457E-3</v>
      </c>
      <c r="F593" s="23"/>
      <c r="G593" s="23"/>
      <c r="H593" s="23"/>
      <c r="I593" s="23"/>
      <c r="J593" s="23"/>
    </row>
    <row r="594" spans="1:10" x14ac:dyDescent="0.3">
      <c r="A594" s="393">
        <v>42948</v>
      </c>
      <c r="B594" s="394">
        <v>149.19999999999999</v>
      </c>
      <c r="C594" s="394">
        <f>VLOOKUP(A594,[1]KLADD!A:B,2,FALSE)</f>
        <v>737.36</v>
      </c>
      <c r="D594" s="395">
        <f t="shared" si="14"/>
        <v>1.8430034129692754E-2</v>
      </c>
      <c r="E594" s="395">
        <f t="shared" si="14"/>
        <v>6.6210700195219489E-3</v>
      </c>
      <c r="F594" s="23"/>
      <c r="G594" s="23"/>
      <c r="H594" s="23"/>
      <c r="I594" s="23"/>
      <c r="J594" s="23"/>
    </row>
    <row r="595" spans="1:10" x14ac:dyDescent="0.3">
      <c r="A595" s="393">
        <v>42949</v>
      </c>
      <c r="B595" s="394">
        <v>148</v>
      </c>
      <c r="C595" s="394">
        <f>VLOOKUP(A595,[1]KLADD!A:B,2,FALSE)</f>
        <v>735.45</v>
      </c>
      <c r="D595" s="395">
        <f t="shared" si="14"/>
        <v>-8.0428954423591732E-3</v>
      </c>
      <c r="E595" s="395">
        <f t="shared" si="14"/>
        <v>-2.5903222306606923E-3</v>
      </c>
      <c r="F595" s="23"/>
      <c r="G595" s="23"/>
      <c r="H595" s="23"/>
      <c r="I595" s="23"/>
      <c r="J595" s="23"/>
    </row>
    <row r="596" spans="1:10" x14ac:dyDescent="0.3">
      <c r="A596" s="393">
        <v>42950</v>
      </c>
      <c r="B596" s="394">
        <v>148.9</v>
      </c>
      <c r="C596" s="394">
        <f>VLOOKUP(A596,[1]KLADD!A:B,2,FALSE)</f>
        <v>736.06</v>
      </c>
      <c r="D596" s="395">
        <f t="shared" si="14"/>
        <v>6.0810810810811196E-3</v>
      </c>
      <c r="E596" s="395">
        <f t="shared" si="14"/>
        <v>8.2942416207750348E-4</v>
      </c>
      <c r="F596" s="23"/>
      <c r="G596" s="23"/>
      <c r="H596" s="23"/>
      <c r="I596" s="23"/>
      <c r="J596" s="23"/>
    </row>
    <row r="597" spans="1:10" x14ac:dyDescent="0.3">
      <c r="A597" s="393">
        <v>42951</v>
      </c>
      <c r="B597" s="394">
        <v>151.19999999999999</v>
      </c>
      <c r="C597" s="394">
        <f>VLOOKUP(A597,[1]KLADD!A:B,2,FALSE)</f>
        <v>738.06</v>
      </c>
      <c r="D597" s="395">
        <f t="shared" si="14"/>
        <v>1.5446608462054956E-2</v>
      </c>
      <c r="E597" s="395">
        <f t="shared" si="14"/>
        <v>2.7171697959405485E-3</v>
      </c>
      <c r="F597" s="23"/>
      <c r="G597" s="23"/>
      <c r="H597" s="23"/>
      <c r="I597" s="23"/>
      <c r="J597" s="23"/>
    </row>
    <row r="598" spans="1:10" x14ac:dyDescent="0.3">
      <c r="A598" s="393">
        <v>42954</v>
      </c>
      <c r="B598" s="394">
        <v>150.4</v>
      </c>
      <c r="C598" s="394">
        <f>VLOOKUP(A598,[1]KLADD!A:B,2,FALSE)</f>
        <v>742.37</v>
      </c>
      <c r="D598" s="395">
        <f t="shared" si="14"/>
        <v>-5.2910052910051788E-3</v>
      </c>
      <c r="E598" s="395">
        <f t="shared" si="14"/>
        <v>5.8396336341219679E-3</v>
      </c>
      <c r="F598" s="23"/>
      <c r="G598" s="23"/>
      <c r="H598" s="23"/>
      <c r="I598" s="23"/>
      <c r="J598" s="23"/>
    </row>
    <row r="599" spans="1:10" x14ac:dyDescent="0.3">
      <c r="A599" s="393">
        <v>42955</v>
      </c>
      <c r="B599" s="394">
        <v>149.4</v>
      </c>
      <c r="C599" s="394">
        <f>VLOOKUP(A599,[1]KLADD!A:B,2,FALSE)</f>
        <v>742.51</v>
      </c>
      <c r="D599" s="395">
        <f t="shared" si="14"/>
        <v>-6.648936170212766E-3</v>
      </c>
      <c r="E599" s="395">
        <f t="shared" si="14"/>
        <v>1.8858520683754241E-4</v>
      </c>
      <c r="F599" s="23"/>
      <c r="G599" s="23"/>
      <c r="H599" s="23"/>
      <c r="I599" s="23"/>
      <c r="J599" s="23"/>
    </row>
    <row r="600" spans="1:10" x14ac:dyDescent="0.3">
      <c r="A600" s="393">
        <v>42956</v>
      </c>
      <c r="B600" s="394">
        <v>153</v>
      </c>
      <c r="C600" s="394">
        <f>VLOOKUP(A600,[1]KLADD!A:B,2,FALSE)</f>
        <v>741.54</v>
      </c>
      <c r="D600" s="395">
        <f t="shared" si="14"/>
        <v>2.4096385542168634E-2</v>
      </c>
      <c r="E600" s="395">
        <f t="shared" si="14"/>
        <v>-1.3063797120577867E-3</v>
      </c>
      <c r="F600" s="23"/>
      <c r="G600" s="23"/>
      <c r="H600" s="23"/>
      <c r="I600" s="23"/>
      <c r="J600" s="23"/>
    </row>
    <row r="601" spans="1:10" x14ac:dyDescent="0.3">
      <c r="A601" s="393">
        <v>42957</v>
      </c>
      <c r="B601" s="394">
        <v>151.4</v>
      </c>
      <c r="C601" s="394">
        <f>VLOOKUP(A601,[1]KLADD!A:B,2,FALSE)</f>
        <v>735.76</v>
      </c>
      <c r="D601" s="395">
        <f t="shared" si="14"/>
        <v>-1.0457516339869244E-2</v>
      </c>
      <c r="E601" s="395">
        <f t="shared" si="14"/>
        <v>-7.794589637780798E-3</v>
      </c>
      <c r="F601" s="23"/>
      <c r="G601" s="23"/>
      <c r="H601" s="23"/>
      <c r="I601" s="23"/>
      <c r="J601" s="23"/>
    </row>
    <row r="602" spans="1:10" x14ac:dyDescent="0.3">
      <c r="A602" s="393">
        <v>42958</v>
      </c>
      <c r="B602" s="394">
        <v>150.6</v>
      </c>
      <c r="C602" s="394">
        <f>VLOOKUP(A602,[1]KLADD!A:B,2,FALSE)</f>
        <v>727.8</v>
      </c>
      <c r="D602" s="395">
        <f t="shared" si="14"/>
        <v>-5.2840158520476308E-3</v>
      </c>
      <c r="E602" s="395">
        <f t="shared" si="14"/>
        <v>-1.0818745243014075E-2</v>
      </c>
      <c r="F602" s="23"/>
      <c r="G602" s="23"/>
      <c r="H602" s="23"/>
      <c r="I602" s="23"/>
      <c r="J602" s="23"/>
    </row>
    <row r="603" spans="1:10" x14ac:dyDescent="0.3">
      <c r="A603" s="393">
        <v>42961</v>
      </c>
      <c r="B603" s="394">
        <v>151.9</v>
      </c>
      <c r="C603" s="394">
        <f>VLOOKUP(A603,[1]KLADD!A:B,2,FALSE)</f>
        <v>735.75</v>
      </c>
      <c r="D603" s="395">
        <f t="shared" si="14"/>
        <v>8.632138114209903E-3</v>
      </c>
      <c r="E603" s="395">
        <f t="shared" si="14"/>
        <v>1.0923330585325701E-2</v>
      </c>
      <c r="F603" s="23"/>
      <c r="G603" s="23"/>
      <c r="H603" s="23"/>
      <c r="I603" s="23"/>
      <c r="J603" s="23"/>
    </row>
    <row r="604" spans="1:10" x14ac:dyDescent="0.3">
      <c r="A604" s="393">
        <v>42962</v>
      </c>
      <c r="B604" s="394">
        <v>150.5</v>
      </c>
      <c r="C604" s="394">
        <f>VLOOKUP(A604,[1]KLADD!A:B,2,FALSE)</f>
        <v>730.54</v>
      </c>
      <c r="D604" s="395">
        <f t="shared" si="14"/>
        <v>-9.2165898617511885E-3</v>
      </c>
      <c r="E604" s="395">
        <f t="shared" si="14"/>
        <v>-7.0812096500170391E-3</v>
      </c>
      <c r="F604" s="23"/>
      <c r="G604" s="23"/>
      <c r="H604" s="23"/>
      <c r="I604" s="23"/>
      <c r="J604" s="23"/>
    </row>
    <row r="605" spans="1:10" x14ac:dyDescent="0.3">
      <c r="A605" s="393">
        <v>42963</v>
      </c>
      <c r="B605" s="394">
        <v>153</v>
      </c>
      <c r="C605" s="394">
        <f>VLOOKUP(A605,[1]KLADD!A:B,2,FALSE)</f>
        <v>736.47</v>
      </c>
      <c r="D605" s="395">
        <f t="shared" si="14"/>
        <v>1.6611295681063124E-2</v>
      </c>
      <c r="E605" s="395">
        <f t="shared" si="14"/>
        <v>8.1172831056479638E-3</v>
      </c>
      <c r="F605" s="23"/>
      <c r="G605" s="23"/>
      <c r="H605" s="23"/>
      <c r="I605" s="23"/>
      <c r="J605" s="23"/>
    </row>
    <row r="606" spans="1:10" x14ac:dyDescent="0.3">
      <c r="A606" s="393">
        <v>42964</v>
      </c>
      <c r="B606" s="394">
        <v>153.1</v>
      </c>
      <c r="C606" s="394">
        <f>VLOOKUP(A606,[1]KLADD!A:B,2,FALSE)</f>
        <v>726.71</v>
      </c>
      <c r="D606" s="395">
        <f t="shared" si="14"/>
        <v>6.5359477124179294E-4</v>
      </c>
      <c r="E606" s="395">
        <f t="shared" si="14"/>
        <v>-1.325240675112359E-2</v>
      </c>
      <c r="F606" s="23"/>
      <c r="G606" s="23"/>
      <c r="H606" s="23"/>
      <c r="I606" s="23"/>
      <c r="J606" s="23"/>
    </row>
    <row r="607" spans="1:10" x14ac:dyDescent="0.3">
      <c r="A607" s="393">
        <v>42965</v>
      </c>
      <c r="B607" s="394">
        <v>154.6</v>
      </c>
      <c r="C607" s="394">
        <f>VLOOKUP(A607,[1]KLADD!A:B,2,FALSE)</f>
        <v>726.46</v>
      </c>
      <c r="D607" s="395">
        <f t="shared" si="14"/>
        <v>9.7975179621162638E-3</v>
      </c>
      <c r="E607" s="395">
        <f t="shared" si="14"/>
        <v>-3.4401618252122578E-4</v>
      </c>
      <c r="F607" s="23"/>
      <c r="G607" s="23"/>
      <c r="H607" s="23"/>
      <c r="I607" s="23"/>
      <c r="J607" s="23"/>
    </row>
    <row r="608" spans="1:10" x14ac:dyDescent="0.3">
      <c r="A608" s="393">
        <v>42968</v>
      </c>
      <c r="B608" s="394">
        <v>157.69999999999999</v>
      </c>
      <c r="C608" s="394">
        <f>VLOOKUP(A608,[1]KLADD!A:B,2,FALSE)</f>
        <v>725.72</v>
      </c>
      <c r="D608" s="395">
        <f t="shared" si="14"/>
        <v>2.0051746442432048E-2</v>
      </c>
      <c r="E608" s="395">
        <f t="shared" si="14"/>
        <v>-1.0186383283319234E-3</v>
      </c>
      <c r="F608" s="23"/>
      <c r="G608" s="23"/>
      <c r="H608" s="23"/>
      <c r="I608" s="23"/>
      <c r="J608" s="23"/>
    </row>
    <row r="609" spans="1:10" x14ac:dyDescent="0.3">
      <c r="A609" s="393">
        <v>42969</v>
      </c>
      <c r="B609" s="394">
        <v>158.30000000000001</v>
      </c>
      <c r="C609" s="394">
        <f>VLOOKUP(A609,[1]KLADD!A:B,2,FALSE)</f>
        <v>730.54</v>
      </c>
      <c r="D609" s="395">
        <f t="shared" si="14"/>
        <v>3.8046924540267773E-3</v>
      </c>
      <c r="E609" s="395">
        <f t="shared" si="14"/>
        <v>6.6416799867716697E-3</v>
      </c>
      <c r="F609" s="23"/>
      <c r="G609" s="23"/>
      <c r="H609" s="23"/>
      <c r="I609" s="23"/>
      <c r="J609" s="23"/>
    </row>
    <row r="610" spans="1:10" x14ac:dyDescent="0.3">
      <c r="A610" s="393">
        <v>42970</v>
      </c>
      <c r="B610" s="394">
        <v>157</v>
      </c>
      <c r="C610" s="394">
        <f>VLOOKUP(A610,[1]KLADD!A:B,2,FALSE)</f>
        <v>729.16</v>
      </c>
      <c r="D610" s="395">
        <f t="shared" si="14"/>
        <v>-8.212255211623571E-3</v>
      </c>
      <c r="E610" s="395">
        <f t="shared" si="14"/>
        <v>-1.8890136063733616E-3</v>
      </c>
      <c r="F610" s="23"/>
      <c r="G610" s="23"/>
      <c r="H610" s="23"/>
      <c r="I610" s="23"/>
      <c r="J610" s="23"/>
    </row>
    <row r="611" spans="1:10" x14ac:dyDescent="0.3">
      <c r="A611" s="393">
        <v>42971</v>
      </c>
      <c r="B611" s="394">
        <v>155.69999999999999</v>
      </c>
      <c r="C611" s="394">
        <f>VLOOKUP(A611,[1]KLADD!A:B,2,FALSE)</f>
        <v>730.5</v>
      </c>
      <c r="D611" s="395">
        <f t="shared" si="14"/>
        <v>-8.2802547770701364E-3</v>
      </c>
      <c r="E611" s="395">
        <f t="shared" si="14"/>
        <v>1.8377310878271325E-3</v>
      </c>
      <c r="F611" s="23"/>
      <c r="G611" s="23"/>
      <c r="H611" s="23"/>
      <c r="I611" s="23"/>
      <c r="J611" s="23"/>
    </row>
    <row r="612" spans="1:10" x14ac:dyDescent="0.3">
      <c r="A612" s="393">
        <v>42972</v>
      </c>
      <c r="B612" s="394">
        <v>152</v>
      </c>
      <c r="C612" s="394">
        <f>VLOOKUP(A612,[1]KLADD!A:B,2,FALSE)</f>
        <v>730.42</v>
      </c>
      <c r="D612" s="395">
        <f t="shared" si="14"/>
        <v>-2.3763648041104618E-2</v>
      </c>
      <c r="E612" s="395">
        <f t="shared" si="14"/>
        <v>-1.0951403148534007E-4</v>
      </c>
      <c r="F612" s="23"/>
      <c r="G612" s="23"/>
      <c r="H612" s="23"/>
      <c r="I612" s="23"/>
      <c r="J612" s="23"/>
    </row>
    <row r="613" spans="1:10" x14ac:dyDescent="0.3">
      <c r="A613" s="393">
        <v>42975</v>
      </c>
      <c r="B613" s="394">
        <v>151.30000000000001</v>
      </c>
      <c r="C613" s="394">
        <f>VLOOKUP(A613,[1]KLADD!A:B,2,FALSE)</f>
        <v>728.6</v>
      </c>
      <c r="D613" s="395">
        <f t="shared" si="14"/>
        <v>-4.6052631578946618E-3</v>
      </c>
      <c r="E613" s="395">
        <f t="shared" si="14"/>
        <v>-2.4917170942744399E-3</v>
      </c>
      <c r="F613" s="23"/>
      <c r="G613" s="23"/>
      <c r="H613" s="23"/>
      <c r="I613" s="23"/>
      <c r="J613" s="23"/>
    </row>
    <row r="614" spans="1:10" x14ac:dyDescent="0.3">
      <c r="A614" s="393">
        <v>42976</v>
      </c>
      <c r="B614" s="394">
        <v>151.5</v>
      </c>
      <c r="C614" s="394">
        <f>VLOOKUP(A614,[1]KLADD!A:B,2,FALSE)</f>
        <v>723.18</v>
      </c>
      <c r="D614" s="395">
        <f t="shared" si="14"/>
        <v>1.3218770654328394E-3</v>
      </c>
      <c r="E614" s="395">
        <f t="shared" si="14"/>
        <v>-7.4389239637662266E-3</v>
      </c>
      <c r="F614" s="23"/>
      <c r="G614" s="23"/>
      <c r="H614" s="23"/>
      <c r="I614" s="23"/>
      <c r="J614" s="23"/>
    </row>
    <row r="615" spans="1:10" x14ac:dyDescent="0.3">
      <c r="A615" s="393">
        <v>42977</v>
      </c>
      <c r="B615" s="394">
        <v>152.1</v>
      </c>
      <c r="C615" s="394">
        <f>VLOOKUP(A615,[1]KLADD!A:B,2,FALSE)</f>
        <v>730.06</v>
      </c>
      <c r="D615" s="395">
        <f t="shared" si="14"/>
        <v>3.9603960396039231E-3</v>
      </c>
      <c r="E615" s="395">
        <f t="shared" si="14"/>
        <v>9.5135374318980007E-3</v>
      </c>
      <c r="F615" s="23"/>
      <c r="G615" s="23"/>
      <c r="H615" s="23"/>
      <c r="I615" s="23"/>
      <c r="J615" s="23"/>
    </row>
    <row r="616" spans="1:10" x14ac:dyDescent="0.3">
      <c r="A616" s="393">
        <v>42978</v>
      </c>
      <c r="B616" s="394">
        <v>154.1</v>
      </c>
      <c r="C616" s="394">
        <f>VLOOKUP(A616,[1]KLADD!A:B,2,FALSE)</f>
        <v>739.87</v>
      </c>
      <c r="D616" s="395">
        <f t="shared" si="14"/>
        <v>1.3149243918474688E-2</v>
      </c>
      <c r="E616" s="395">
        <f t="shared" si="14"/>
        <v>1.3437251732734377E-2</v>
      </c>
      <c r="F616" s="23"/>
      <c r="G616" s="23"/>
      <c r="H616" s="23"/>
      <c r="I616" s="23"/>
      <c r="J616" s="23"/>
    </row>
    <row r="617" spans="1:10" x14ac:dyDescent="0.3">
      <c r="A617" s="393">
        <v>42979</v>
      </c>
      <c r="B617" s="394">
        <v>152.4</v>
      </c>
      <c r="C617" s="394">
        <f>VLOOKUP(A617,[1]KLADD!A:B,2,FALSE)</f>
        <v>747.27</v>
      </c>
      <c r="D617" s="395">
        <f t="shared" si="14"/>
        <v>-1.1031797534068712E-2</v>
      </c>
      <c r="E617" s="395">
        <f t="shared" si="14"/>
        <v>1.0001757065430383E-2</v>
      </c>
      <c r="F617" s="23"/>
      <c r="G617" s="23"/>
      <c r="H617" s="23"/>
      <c r="I617" s="23"/>
      <c r="J617" s="23"/>
    </row>
    <row r="618" spans="1:10" x14ac:dyDescent="0.3">
      <c r="A618" s="393">
        <v>42982</v>
      </c>
      <c r="B618" s="394">
        <v>153.30000000000001</v>
      </c>
      <c r="C618" s="394">
        <f>VLOOKUP(A618,[1]KLADD!A:B,2,FALSE)</f>
        <v>745.87</v>
      </c>
      <c r="D618" s="395">
        <f t="shared" si="14"/>
        <v>5.9055118110236593E-3</v>
      </c>
      <c r="E618" s="395">
        <f t="shared" si="14"/>
        <v>-1.873486156275479E-3</v>
      </c>
      <c r="F618" s="23"/>
      <c r="G618" s="23"/>
      <c r="H618" s="23"/>
      <c r="I618" s="23"/>
      <c r="J618" s="23"/>
    </row>
    <row r="619" spans="1:10" x14ac:dyDescent="0.3">
      <c r="A619" s="393">
        <v>42983</v>
      </c>
      <c r="B619" s="394">
        <v>154.5</v>
      </c>
      <c r="C619" s="394">
        <f>VLOOKUP(A619,[1]KLADD!A:B,2,FALSE)</f>
        <v>748.81</v>
      </c>
      <c r="D619" s="395">
        <f t="shared" si="14"/>
        <v>7.8277886497063829E-3</v>
      </c>
      <c r="E619" s="395">
        <f t="shared" si="14"/>
        <v>3.9417056591630455E-3</v>
      </c>
      <c r="F619" s="23"/>
      <c r="G619" s="23"/>
      <c r="H619" s="23"/>
      <c r="I619" s="23"/>
      <c r="J619" s="23"/>
    </row>
    <row r="620" spans="1:10" x14ac:dyDescent="0.3">
      <c r="A620" s="393">
        <v>42984</v>
      </c>
      <c r="B620" s="394">
        <v>153.1</v>
      </c>
      <c r="C620" s="394">
        <f>VLOOKUP(A620,[1]KLADD!A:B,2,FALSE)</f>
        <v>745.41</v>
      </c>
      <c r="D620" s="395">
        <f t="shared" si="14"/>
        <v>-9.0614886731391949E-3</v>
      </c>
      <c r="E620" s="395">
        <f t="shared" si="14"/>
        <v>-4.5405376530761841E-3</v>
      </c>
      <c r="F620" s="23"/>
      <c r="G620" s="23"/>
      <c r="H620" s="23"/>
      <c r="I620" s="23"/>
      <c r="J620" s="23"/>
    </row>
    <row r="621" spans="1:10" x14ac:dyDescent="0.3">
      <c r="A621" s="393">
        <v>42985</v>
      </c>
      <c r="B621" s="394">
        <v>151.4</v>
      </c>
      <c r="C621" s="394">
        <f>VLOOKUP(A621,[1]KLADD!A:B,2,FALSE)</f>
        <v>747.4</v>
      </c>
      <c r="D621" s="395">
        <f t="shared" si="14"/>
        <v>-1.1103853690398359E-2</v>
      </c>
      <c r="E621" s="395">
        <f t="shared" si="14"/>
        <v>2.6696717242859756E-3</v>
      </c>
      <c r="F621" s="23"/>
      <c r="G621" s="23"/>
      <c r="H621" s="23"/>
      <c r="I621" s="23"/>
      <c r="J621" s="23"/>
    </row>
    <row r="622" spans="1:10" x14ac:dyDescent="0.3">
      <c r="A622" s="393">
        <v>42986</v>
      </c>
      <c r="B622" s="394">
        <v>150.80000000000001</v>
      </c>
      <c r="C622" s="394">
        <f>VLOOKUP(A622,[1]KLADD!A:B,2,FALSE)</f>
        <v>745.42</v>
      </c>
      <c r="D622" s="395">
        <f t="shared" si="14"/>
        <v>-3.9630118890356296E-3</v>
      </c>
      <c r="E622" s="395">
        <f t="shared" si="14"/>
        <v>-2.6491838373026736E-3</v>
      </c>
      <c r="F622" s="23"/>
      <c r="G622" s="23"/>
      <c r="H622" s="23"/>
      <c r="I622" s="23"/>
      <c r="J622" s="23"/>
    </row>
    <row r="623" spans="1:10" x14ac:dyDescent="0.3">
      <c r="A623" s="393">
        <v>42989</v>
      </c>
      <c r="B623" s="394">
        <v>153</v>
      </c>
      <c r="C623" s="394">
        <f>VLOOKUP(A623,[1]KLADD!A:B,2,FALSE)</f>
        <v>751.68</v>
      </c>
      <c r="D623" s="395">
        <f t="shared" si="14"/>
        <v>1.4588859416445547E-2</v>
      </c>
      <c r="E623" s="395">
        <f t="shared" si="14"/>
        <v>8.3979501489093288E-3</v>
      </c>
      <c r="F623" s="23"/>
      <c r="G623" s="23"/>
      <c r="H623" s="23"/>
      <c r="I623" s="23"/>
      <c r="J623" s="23"/>
    </row>
    <row r="624" spans="1:10" x14ac:dyDescent="0.3">
      <c r="A624" s="393">
        <v>42990</v>
      </c>
      <c r="B624" s="394">
        <v>153.1</v>
      </c>
      <c r="C624" s="394">
        <f>VLOOKUP(A624,[1]KLADD!A:B,2,FALSE)</f>
        <v>756.34</v>
      </c>
      <c r="D624" s="395">
        <f t="shared" si="14"/>
        <v>6.5359477124179294E-4</v>
      </c>
      <c r="E624" s="395">
        <f t="shared" si="14"/>
        <v>6.1994465730099008E-3</v>
      </c>
      <c r="F624" s="23"/>
      <c r="G624" s="23"/>
      <c r="H624" s="23"/>
      <c r="I624" s="23"/>
      <c r="J624" s="23"/>
    </row>
    <row r="625" spans="1:10" x14ac:dyDescent="0.3">
      <c r="A625" s="393">
        <v>42991</v>
      </c>
      <c r="B625" s="394">
        <v>154.1</v>
      </c>
      <c r="C625" s="394">
        <f>VLOOKUP(A625,[1]KLADD!A:B,2,FALSE)</f>
        <v>761.44</v>
      </c>
      <c r="D625" s="395">
        <f t="shared" si="14"/>
        <v>6.5316786414108428E-3</v>
      </c>
      <c r="E625" s="395">
        <f t="shared" si="14"/>
        <v>6.7429991802628745E-3</v>
      </c>
      <c r="F625" s="23"/>
      <c r="G625" s="23"/>
      <c r="H625" s="23"/>
      <c r="I625" s="23"/>
      <c r="J625" s="23"/>
    </row>
    <row r="626" spans="1:10" x14ac:dyDescent="0.3">
      <c r="A626" s="393">
        <v>42992</v>
      </c>
      <c r="B626" s="394">
        <v>153.19999999999999</v>
      </c>
      <c r="C626" s="394">
        <f>VLOOKUP(A626,[1]KLADD!A:B,2,FALSE)</f>
        <v>762.71</v>
      </c>
      <c r="D626" s="395">
        <f t="shared" si="14"/>
        <v>-5.8403634003893947E-3</v>
      </c>
      <c r="E626" s="395">
        <f t="shared" si="14"/>
        <v>1.6678924143727434E-3</v>
      </c>
      <c r="F626" s="23"/>
      <c r="G626" s="23"/>
      <c r="H626" s="23"/>
      <c r="I626" s="23"/>
      <c r="J626" s="23"/>
    </row>
    <row r="627" spans="1:10" x14ac:dyDescent="0.3">
      <c r="A627" s="393">
        <v>42993</v>
      </c>
      <c r="B627" s="394">
        <v>153.80000000000001</v>
      </c>
      <c r="C627" s="394">
        <f>VLOOKUP(A627,[1]KLADD!A:B,2,FALSE)</f>
        <v>758.88</v>
      </c>
      <c r="D627" s="395">
        <f t="shared" si="14"/>
        <v>3.9164490861620287E-3</v>
      </c>
      <c r="E627" s="395">
        <f t="shared" si="14"/>
        <v>-5.0215678304991948E-3</v>
      </c>
      <c r="F627" s="23"/>
      <c r="G627" s="23"/>
      <c r="H627" s="23"/>
      <c r="I627" s="23"/>
      <c r="J627" s="23"/>
    </row>
    <row r="628" spans="1:10" x14ac:dyDescent="0.3">
      <c r="A628" s="393">
        <v>42996</v>
      </c>
      <c r="B628" s="394">
        <v>153.4</v>
      </c>
      <c r="C628" s="394">
        <f>VLOOKUP(A628,[1]KLADD!A:B,2,FALSE)</f>
        <v>762.49</v>
      </c>
      <c r="D628" s="395">
        <f t="shared" si="14"/>
        <v>-2.600780234070258E-3</v>
      </c>
      <c r="E628" s="395">
        <f t="shared" si="14"/>
        <v>4.7570103310141439E-3</v>
      </c>
      <c r="F628" s="23"/>
      <c r="G628" s="23"/>
      <c r="H628" s="23"/>
      <c r="I628" s="23"/>
      <c r="J628" s="23"/>
    </row>
    <row r="629" spans="1:10" x14ac:dyDescent="0.3">
      <c r="A629" s="393">
        <v>42997</v>
      </c>
      <c r="B629" s="394">
        <v>154.5</v>
      </c>
      <c r="C629" s="394">
        <f>VLOOKUP(A629,[1]KLADD!A:B,2,FALSE)</f>
        <v>763.53</v>
      </c>
      <c r="D629" s="395">
        <f t="shared" si="14"/>
        <v>7.170795306388489E-3</v>
      </c>
      <c r="E629" s="395">
        <f t="shared" si="14"/>
        <v>1.3639523141286622E-3</v>
      </c>
      <c r="F629" s="23"/>
      <c r="G629" s="23"/>
      <c r="H629" s="23"/>
      <c r="I629" s="23"/>
      <c r="J629" s="23"/>
    </row>
    <row r="630" spans="1:10" x14ac:dyDescent="0.3">
      <c r="A630" s="393">
        <v>42998</v>
      </c>
      <c r="B630" s="394">
        <v>153.69999999999999</v>
      </c>
      <c r="C630" s="394">
        <f>VLOOKUP(A630,[1]KLADD!A:B,2,FALSE)</f>
        <v>765.38</v>
      </c>
      <c r="D630" s="395">
        <f t="shared" si="14"/>
        <v>-5.1779935275081644E-3</v>
      </c>
      <c r="E630" s="395">
        <f t="shared" si="14"/>
        <v>2.4229565308501603E-3</v>
      </c>
      <c r="F630" s="23"/>
      <c r="G630" s="23"/>
      <c r="H630" s="23"/>
      <c r="I630" s="23"/>
      <c r="J630" s="23"/>
    </row>
    <row r="631" spans="1:10" x14ac:dyDescent="0.3">
      <c r="A631" s="393">
        <v>42999</v>
      </c>
      <c r="B631" s="394">
        <v>153</v>
      </c>
      <c r="C631" s="394">
        <f>VLOOKUP(A631,[1]KLADD!A:B,2,FALSE)</f>
        <v>771.91</v>
      </c>
      <c r="D631" s="395">
        <f t="shared" si="14"/>
        <v>-4.5543266102796923E-3</v>
      </c>
      <c r="E631" s="395">
        <f t="shared" si="14"/>
        <v>8.5317097389531645E-3</v>
      </c>
      <c r="F631" s="23"/>
      <c r="G631" s="23"/>
      <c r="H631" s="23"/>
      <c r="I631" s="23"/>
      <c r="J631" s="23"/>
    </row>
    <row r="632" spans="1:10" x14ac:dyDescent="0.3">
      <c r="A632" s="393">
        <v>43000</v>
      </c>
      <c r="B632" s="394">
        <v>154.6</v>
      </c>
      <c r="C632" s="394">
        <f>VLOOKUP(A632,[1]KLADD!A:B,2,FALSE)</f>
        <v>773.22</v>
      </c>
      <c r="D632" s="395">
        <f t="shared" si="14"/>
        <v>1.0457516339869244E-2</v>
      </c>
      <c r="E632" s="395">
        <f t="shared" si="14"/>
        <v>1.697089038877666E-3</v>
      </c>
      <c r="F632" s="23"/>
      <c r="G632" s="23"/>
      <c r="H632" s="23"/>
      <c r="I632" s="23"/>
      <c r="J632" s="23"/>
    </row>
    <row r="633" spans="1:10" x14ac:dyDescent="0.3">
      <c r="A633" s="393">
        <v>43003</v>
      </c>
      <c r="B633" s="394">
        <v>157</v>
      </c>
      <c r="C633" s="394">
        <f>VLOOKUP(A633,[1]KLADD!A:B,2,FALSE)</f>
        <v>777.92</v>
      </c>
      <c r="D633" s="395">
        <f t="shared" si="14"/>
        <v>1.5523932729624875E-2</v>
      </c>
      <c r="E633" s="395">
        <f t="shared" si="14"/>
        <v>6.0784770181836105E-3</v>
      </c>
      <c r="F633" s="23"/>
      <c r="G633" s="23"/>
      <c r="H633" s="23"/>
      <c r="I633" s="23"/>
      <c r="J633" s="23"/>
    </row>
    <row r="634" spans="1:10" x14ac:dyDescent="0.3">
      <c r="A634" s="393">
        <v>43004</v>
      </c>
      <c r="B634" s="394">
        <v>155.80000000000001</v>
      </c>
      <c r="C634" s="394">
        <f>VLOOKUP(A634,[1]KLADD!A:B,2,FALSE)</f>
        <v>773.96</v>
      </c>
      <c r="D634" s="395">
        <f t="shared" si="14"/>
        <v>-7.6433121019107552E-3</v>
      </c>
      <c r="E634" s="395">
        <f t="shared" si="14"/>
        <v>-5.0904977375564623E-3</v>
      </c>
      <c r="F634" s="23"/>
      <c r="G634" s="23"/>
      <c r="H634" s="23"/>
      <c r="I634" s="23"/>
      <c r="J634" s="23"/>
    </row>
    <row r="635" spans="1:10" x14ac:dyDescent="0.3">
      <c r="A635" s="393">
        <v>43005</v>
      </c>
      <c r="B635" s="394">
        <v>154</v>
      </c>
      <c r="C635" s="394">
        <f>VLOOKUP(A635,[1]KLADD!A:B,2,FALSE)</f>
        <v>778.98</v>
      </c>
      <c r="D635" s="395">
        <f t="shared" si="14"/>
        <v>-1.155327342747119E-2</v>
      </c>
      <c r="E635" s="395">
        <f t="shared" si="14"/>
        <v>6.486123313866326E-3</v>
      </c>
      <c r="F635" s="23"/>
      <c r="G635" s="23"/>
      <c r="H635" s="23"/>
      <c r="I635" s="23"/>
      <c r="J635" s="23"/>
    </row>
    <row r="636" spans="1:10" x14ac:dyDescent="0.3">
      <c r="A636" s="393">
        <v>43006</v>
      </c>
      <c r="B636" s="394">
        <v>156.5</v>
      </c>
      <c r="C636" s="394">
        <f>VLOOKUP(A636,[1]KLADD!A:B,2,FALSE)</f>
        <v>782.6</v>
      </c>
      <c r="D636" s="395">
        <f t="shared" si="14"/>
        <v>1.6233766233766232E-2</v>
      </c>
      <c r="E636" s="395">
        <f t="shared" si="14"/>
        <v>4.6471026213766777E-3</v>
      </c>
      <c r="F636" s="23"/>
      <c r="G636" s="23"/>
      <c r="H636" s="23"/>
      <c r="I636" s="23"/>
      <c r="J636" s="23"/>
    </row>
    <row r="637" spans="1:10" x14ac:dyDescent="0.3">
      <c r="A637" s="393">
        <v>43007</v>
      </c>
      <c r="B637" s="394">
        <v>157.5</v>
      </c>
      <c r="C637" s="394">
        <f>VLOOKUP(A637,[1]KLADD!A:B,2,FALSE)</f>
        <v>783.09</v>
      </c>
      <c r="D637" s="395">
        <f t="shared" si="14"/>
        <v>6.3897763578274758E-3</v>
      </c>
      <c r="E637" s="395">
        <f t="shared" si="14"/>
        <v>6.2611806797854472E-4</v>
      </c>
      <c r="F637" s="23"/>
      <c r="G637" s="23"/>
      <c r="H637" s="23"/>
      <c r="I637" s="23"/>
      <c r="J637" s="23"/>
    </row>
    <row r="638" spans="1:10" x14ac:dyDescent="0.3">
      <c r="A638" s="393">
        <v>43010</v>
      </c>
      <c r="B638" s="394">
        <v>156.4</v>
      </c>
      <c r="C638" s="394">
        <f>VLOOKUP(A638,[1]KLADD!A:B,2,FALSE)</f>
        <v>784.71</v>
      </c>
      <c r="D638" s="395">
        <f t="shared" si="14"/>
        <v>-6.9841269841269477E-3</v>
      </c>
      <c r="E638" s="395">
        <f t="shared" si="14"/>
        <v>2.0687277324445523E-3</v>
      </c>
      <c r="F638" s="23"/>
      <c r="G638" s="23"/>
      <c r="H638" s="23"/>
      <c r="I638" s="23"/>
      <c r="J638" s="23"/>
    </row>
    <row r="639" spans="1:10" x14ac:dyDescent="0.3">
      <c r="A639" s="393">
        <v>43011</v>
      </c>
      <c r="B639" s="394">
        <v>156.80000000000001</v>
      </c>
      <c r="C639" s="394">
        <f>VLOOKUP(A639,[1]KLADD!A:B,2,FALSE)</f>
        <v>788.82</v>
      </c>
      <c r="D639" s="395">
        <f t="shared" si="14"/>
        <v>2.5575447570332843E-3</v>
      </c>
      <c r="E639" s="395">
        <f t="shared" si="14"/>
        <v>5.2376037007302234E-3</v>
      </c>
      <c r="F639" s="23"/>
      <c r="G639" s="23"/>
      <c r="H639" s="23"/>
      <c r="I639" s="23"/>
      <c r="J639" s="23"/>
    </row>
    <row r="640" spans="1:10" x14ac:dyDescent="0.3">
      <c r="A640" s="393">
        <v>43012</v>
      </c>
      <c r="B640" s="394">
        <v>159.19999999999999</v>
      </c>
      <c r="C640" s="394">
        <f>VLOOKUP(A640,[1]KLADD!A:B,2,FALSE)</f>
        <v>783.95</v>
      </c>
      <c r="D640" s="395">
        <f t="shared" si="14"/>
        <v>1.5306122448979446E-2</v>
      </c>
      <c r="E640" s="395">
        <f t="shared" si="14"/>
        <v>-6.173778555310469E-3</v>
      </c>
      <c r="F640" s="23"/>
      <c r="G640" s="23"/>
      <c r="H640" s="23"/>
      <c r="I640" s="23"/>
      <c r="J640" s="23"/>
    </row>
    <row r="641" spans="1:10" x14ac:dyDescent="0.3">
      <c r="A641" s="393">
        <v>43013</v>
      </c>
      <c r="B641" s="394">
        <v>159</v>
      </c>
      <c r="C641" s="394">
        <f>VLOOKUP(A641,[1]KLADD!A:B,2,FALSE)</f>
        <v>789.24</v>
      </c>
      <c r="D641" s="395">
        <f t="shared" si="14"/>
        <v>-1.2562814070351046E-3</v>
      </c>
      <c r="E641" s="395">
        <f t="shared" si="14"/>
        <v>6.7478793290387954E-3</v>
      </c>
      <c r="F641" s="23"/>
      <c r="G641" s="23"/>
      <c r="H641" s="23"/>
      <c r="I641" s="23"/>
      <c r="J641" s="23"/>
    </row>
    <row r="642" spans="1:10" x14ac:dyDescent="0.3">
      <c r="A642" s="393">
        <v>43014</v>
      </c>
      <c r="B642" s="394">
        <v>156.80000000000001</v>
      </c>
      <c r="C642" s="394">
        <f>VLOOKUP(A642,[1]KLADD!A:B,2,FALSE)</f>
        <v>784.79</v>
      </c>
      <c r="D642" s="395">
        <f t="shared" si="14"/>
        <v>-1.3836477987421313E-2</v>
      </c>
      <c r="E642" s="395">
        <f t="shared" si="14"/>
        <v>-5.6383356140084703E-3</v>
      </c>
      <c r="F642" s="23"/>
      <c r="G642" s="23"/>
      <c r="H642" s="23"/>
      <c r="I642" s="23"/>
      <c r="J642" s="23"/>
    </row>
    <row r="643" spans="1:10" x14ac:dyDescent="0.3">
      <c r="A643" s="393">
        <v>43017</v>
      </c>
      <c r="B643" s="394">
        <v>157.5</v>
      </c>
      <c r="C643" s="394">
        <f>VLOOKUP(A643,[1]KLADD!A:B,2,FALSE)</f>
        <v>785.8</v>
      </c>
      <c r="D643" s="395">
        <f t="shared" si="14"/>
        <v>4.4642857142856412E-3</v>
      </c>
      <c r="E643" s="395">
        <f t="shared" si="14"/>
        <v>1.2869684883854164E-3</v>
      </c>
      <c r="F643" s="23"/>
      <c r="G643" s="23"/>
      <c r="H643" s="23"/>
      <c r="I643" s="23"/>
      <c r="J643" s="23"/>
    </row>
    <row r="644" spans="1:10" x14ac:dyDescent="0.3">
      <c r="A644" s="393">
        <v>43018</v>
      </c>
      <c r="B644" s="394">
        <v>160.4</v>
      </c>
      <c r="C644" s="394">
        <f>VLOOKUP(A644,[1]KLADD!A:B,2,FALSE)</f>
        <v>788.03</v>
      </c>
      <c r="D644" s="395">
        <f t="shared" ref="D644:E707" si="15">(B644-B643)/B643</f>
        <v>1.841269841269845E-2</v>
      </c>
      <c r="E644" s="395">
        <f t="shared" si="15"/>
        <v>2.8378722321201555E-3</v>
      </c>
      <c r="F644" s="23"/>
      <c r="G644" s="23"/>
      <c r="H644" s="23"/>
      <c r="I644" s="23"/>
      <c r="J644" s="23"/>
    </row>
    <row r="645" spans="1:10" x14ac:dyDescent="0.3">
      <c r="A645" s="393">
        <v>43019</v>
      </c>
      <c r="B645" s="394">
        <v>160.30000000000001</v>
      </c>
      <c r="C645" s="394">
        <f>VLOOKUP(A645,[1]KLADD!A:B,2,FALSE)</f>
        <v>788.38</v>
      </c>
      <c r="D645" s="395">
        <f t="shared" si="15"/>
        <v>-6.2344139650869271E-4</v>
      </c>
      <c r="E645" s="395">
        <f t="shared" si="15"/>
        <v>4.4414552745456739E-4</v>
      </c>
      <c r="F645" s="23"/>
      <c r="G645" s="23"/>
      <c r="H645" s="23"/>
      <c r="I645" s="23"/>
      <c r="J645" s="23"/>
    </row>
    <row r="646" spans="1:10" x14ac:dyDescent="0.3">
      <c r="A646" s="393">
        <v>43020</v>
      </c>
      <c r="B646" s="394">
        <v>163</v>
      </c>
      <c r="C646" s="394">
        <f>VLOOKUP(A646,[1]KLADD!A:B,2,FALSE)</f>
        <v>790.39</v>
      </c>
      <c r="D646" s="395">
        <f t="shared" si="15"/>
        <v>1.6843418590143409E-2</v>
      </c>
      <c r="E646" s="395">
        <f t="shared" si="15"/>
        <v>2.5495319515969339E-3</v>
      </c>
      <c r="F646" s="23"/>
      <c r="G646" s="23"/>
      <c r="H646" s="23"/>
      <c r="I646" s="23"/>
      <c r="J646" s="23"/>
    </row>
    <row r="647" spans="1:10" x14ac:dyDescent="0.3">
      <c r="A647" s="393">
        <v>43021</v>
      </c>
      <c r="B647" s="394">
        <v>164.9</v>
      </c>
      <c r="C647" s="394">
        <f>VLOOKUP(A647,[1]KLADD!A:B,2,FALSE)</f>
        <v>792.44</v>
      </c>
      <c r="D647" s="395">
        <f t="shared" si="15"/>
        <v>1.1656441717791446E-2</v>
      </c>
      <c r="E647" s="395">
        <f t="shared" si="15"/>
        <v>2.5936562962588952E-3</v>
      </c>
      <c r="F647" s="23"/>
      <c r="G647" s="23"/>
      <c r="H647" s="23"/>
      <c r="I647" s="23"/>
      <c r="J647" s="23"/>
    </row>
    <row r="648" spans="1:10" x14ac:dyDescent="0.3">
      <c r="A648" s="393">
        <v>43024</v>
      </c>
      <c r="B648" s="394">
        <v>163.5</v>
      </c>
      <c r="C648" s="394">
        <f>VLOOKUP(A648,[1]KLADD!A:B,2,FALSE)</f>
        <v>790.87</v>
      </c>
      <c r="D648" s="395">
        <f t="shared" si="15"/>
        <v>-8.4899939357186514E-3</v>
      </c>
      <c r="E648" s="395">
        <f t="shared" si="15"/>
        <v>-1.9812225531271135E-3</v>
      </c>
      <c r="F648" s="23"/>
      <c r="G648" s="23"/>
      <c r="H648" s="23"/>
      <c r="I648" s="23"/>
      <c r="J648" s="23"/>
    </row>
    <row r="649" spans="1:10" x14ac:dyDescent="0.3">
      <c r="A649" s="393">
        <v>43025</v>
      </c>
      <c r="B649" s="394">
        <v>162.69999999999999</v>
      </c>
      <c r="C649" s="394">
        <f>VLOOKUP(A649,[1]KLADD!A:B,2,FALSE)</f>
        <v>788.67</v>
      </c>
      <c r="D649" s="395">
        <f t="shared" si="15"/>
        <v>-4.8929663608563391E-3</v>
      </c>
      <c r="E649" s="395">
        <f t="shared" si="15"/>
        <v>-2.7817466840315669E-3</v>
      </c>
      <c r="F649" s="23"/>
      <c r="G649" s="23"/>
      <c r="H649" s="23"/>
      <c r="I649" s="23"/>
      <c r="J649" s="23"/>
    </row>
    <row r="650" spans="1:10" x14ac:dyDescent="0.3">
      <c r="A650" s="393">
        <v>43026</v>
      </c>
      <c r="B650" s="394">
        <v>164.7</v>
      </c>
      <c r="C650" s="394">
        <f>VLOOKUP(A650,[1]KLADD!A:B,2,FALSE)</f>
        <v>788.08</v>
      </c>
      <c r="D650" s="395">
        <f t="shared" si="15"/>
        <v>1.2292562999385373E-2</v>
      </c>
      <c r="E650" s="395">
        <f t="shared" si="15"/>
        <v>-7.4809489393525583E-4</v>
      </c>
      <c r="F650" s="23"/>
      <c r="G650" s="23"/>
      <c r="H650" s="23"/>
      <c r="I650" s="23"/>
      <c r="J650" s="23"/>
    </row>
    <row r="651" spans="1:10" x14ac:dyDescent="0.3">
      <c r="A651" s="393">
        <v>43027</v>
      </c>
      <c r="B651" s="394">
        <v>166</v>
      </c>
      <c r="C651" s="394">
        <f>VLOOKUP(A651,[1]KLADD!A:B,2,FALSE)</f>
        <v>787.46</v>
      </c>
      <c r="D651" s="395">
        <f t="shared" si="15"/>
        <v>7.8931390406800934E-3</v>
      </c>
      <c r="E651" s="395">
        <f t="shared" si="15"/>
        <v>-7.8672216018678875E-4</v>
      </c>
      <c r="F651" s="23"/>
      <c r="G651" s="23"/>
      <c r="H651" s="23"/>
      <c r="I651" s="23"/>
      <c r="J651" s="23"/>
    </row>
    <row r="652" spans="1:10" x14ac:dyDescent="0.3">
      <c r="A652" s="393">
        <v>43028</v>
      </c>
      <c r="B652" s="394">
        <v>164.6</v>
      </c>
      <c r="C652" s="394">
        <f>VLOOKUP(A652,[1]KLADD!A:B,2,FALSE)</f>
        <v>794.88</v>
      </c>
      <c r="D652" s="395">
        <f t="shared" si="15"/>
        <v>-8.4337349397590709E-3</v>
      </c>
      <c r="E652" s="395">
        <f t="shared" si="15"/>
        <v>9.4227008355979459E-3</v>
      </c>
      <c r="F652" s="23"/>
      <c r="G652" s="23"/>
      <c r="H652" s="23"/>
      <c r="I652" s="23"/>
      <c r="J652" s="23"/>
    </row>
    <row r="653" spans="1:10" x14ac:dyDescent="0.3">
      <c r="A653" s="393">
        <v>43031</v>
      </c>
      <c r="B653" s="394">
        <v>165.1</v>
      </c>
      <c r="C653" s="394">
        <f>VLOOKUP(A653,[1]KLADD!A:B,2,FALSE)</f>
        <v>791.83</v>
      </c>
      <c r="D653" s="395">
        <f t="shared" si="15"/>
        <v>3.0376670716889429E-3</v>
      </c>
      <c r="E653" s="395">
        <f t="shared" si="15"/>
        <v>-3.8370571658614566E-3</v>
      </c>
      <c r="F653" s="23"/>
      <c r="G653" s="23"/>
      <c r="H653" s="23"/>
      <c r="I653" s="23"/>
      <c r="J653" s="23"/>
    </row>
    <row r="654" spans="1:10" x14ac:dyDescent="0.3">
      <c r="A654" s="393">
        <v>43032</v>
      </c>
      <c r="B654" s="394">
        <v>162</v>
      </c>
      <c r="C654" s="394">
        <f>VLOOKUP(A654,[1]KLADD!A:B,2,FALSE)</f>
        <v>790.87</v>
      </c>
      <c r="D654" s="395">
        <f t="shared" si="15"/>
        <v>-1.8776499091459689E-2</v>
      </c>
      <c r="E654" s="395">
        <f t="shared" si="15"/>
        <v>-1.2123814455123401E-3</v>
      </c>
      <c r="F654" s="23"/>
      <c r="G654" s="23"/>
      <c r="H654" s="23"/>
      <c r="I654" s="23"/>
      <c r="J654" s="23"/>
    </row>
    <row r="655" spans="1:10" x14ac:dyDescent="0.3">
      <c r="A655" s="393">
        <v>43033</v>
      </c>
      <c r="B655" s="394">
        <v>161.19999999999999</v>
      </c>
      <c r="C655" s="394">
        <f>VLOOKUP(A655,[1]KLADD!A:B,2,FALSE)</f>
        <v>798.1</v>
      </c>
      <c r="D655" s="395">
        <f t="shared" si="15"/>
        <v>-4.9382716049383418E-3</v>
      </c>
      <c r="E655" s="395">
        <f t="shared" si="15"/>
        <v>9.1418311479763027E-3</v>
      </c>
      <c r="F655" s="23"/>
      <c r="G655" s="23"/>
      <c r="H655" s="23"/>
      <c r="I655" s="23"/>
      <c r="J655" s="23"/>
    </row>
    <row r="656" spans="1:10" x14ac:dyDescent="0.3">
      <c r="A656" s="393">
        <v>43034</v>
      </c>
      <c r="B656" s="394">
        <v>158.5</v>
      </c>
      <c r="C656" s="394">
        <f>VLOOKUP(A656,[1]KLADD!A:B,2,FALSE)</f>
        <v>795.49</v>
      </c>
      <c r="D656" s="395">
        <f t="shared" si="15"/>
        <v>-1.6749379652605388E-2</v>
      </c>
      <c r="E656" s="395">
        <f t="shared" si="15"/>
        <v>-3.2702668838491588E-3</v>
      </c>
      <c r="F656" s="23"/>
      <c r="G656" s="23"/>
      <c r="H656" s="23"/>
      <c r="I656" s="23"/>
      <c r="J656" s="23"/>
    </row>
    <row r="657" spans="1:10" x14ac:dyDescent="0.3">
      <c r="A657" s="393">
        <v>43035</v>
      </c>
      <c r="B657" s="394">
        <v>157.4</v>
      </c>
      <c r="C657" s="394">
        <f>VLOOKUP(A657,[1]KLADD!A:B,2,FALSE)</f>
        <v>801.53</v>
      </c>
      <c r="D657" s="395">
        <f t="shared" si="15"/>
        <v>-6.9400630914826138E-3</v>
      </c>
      <c r="E657" s="395">
        <f t="shared" si="15"/>
        <v>7.5928044350022797E-3</v>
      </c>
      <c r="F657" s="23"/>
      <c r="G657" s="23"/>
      <c r="H657" s="23"/>
      <c r="I657" s="23"/>
      <c r="J657" s="23"/>
    </row>
    <row r="658" spans="1:10" x14ac:dyDescent="0.3">
      <c r="A658" s="393">
        <v>43038</v>
      </c>
      <c r="B658" s="394">
        <v>159.6</v>
      </c>
      <c r="C658" s="394">
        <f>VLOOKUP(A658,[1]KLADD!A:B,2,FALSE)</f>
        <v>809.85</v>
      </c>
      <c r="D658" s="395">
        <f t="shared" si="15"/>
        <v>1.3977128335451007E-2</v>
      </c>
      <c r="E658" s="395">
        <f t="shared" si="15"/>
        <v>1.0380147967013149E-2</v>
      </c>
      <c r="F658" s="23"/>
      <c r="G658" s="23"/>
      <c r="H658" s="23"/>
      <c r="I658" s="23"/>
      <c r="J658" s="23"/>
    </row>
    <row r="659" spans="1:10" x14ac:dyDescent="0.3">
      <c r="A659" s="393">
        <v>43039</v>
      </c>
      <c r="B659" s="394">
        <v>159.5</v>
      </c>
      <c r="C659" s="394">
        <f>VLOOKUP(A659,[1]KLADD!A:B,2,FALSE)</f>
        <v>806.95</v>
      </c>
      <c r="D659" s="395">
        <f t="shared" si="15"/>
        <v>-6.2656641604006465E-4</v>
      </c>
      <c r="E659" s="395">
        <f t="shared" si="15"/>
        <v>-3.5809100450700467E-3</v>
      </c>
      <c r="F659" s="23"/>
      <c r="G659" s="23"/>
      <c r="H659" s="23"/>
      <c r="I659" s="23"/>
      <c r="J659" s="23"/>
    </row>
    <row r="660" spans="1:10" x14ac:dyDescent="0.3">
      <c r="A660" s="393">
        <v>43040</v>
      </c>
      <c r="B660" s="394">
        <v>159.9</v>
      </c>
      <c r="C660" s="394">
        <f>VLOOKUP(A660,[1]KLADD!A:B,2,FALSE)</f>
        <v>815.41</v>
      </c>
      <c r="D660" s="395">
        <f t="shared" si="15"/>
        <v>2.507836990595647E-3</v>
      </c>
      <c r="E660" s="395">
        <f t="shared" si="15"/>
        <v>1.0483920936860923E-2</v>
      </c>
      <c r="F660" s="23"/>
      <c r="G660" s="23"/>
      <c r="H660" s="23"/>
      <c r="I660" s="23"/>
      <c r="J660" s="23"/>
    </row>
    <row r="661" spans="1:10" x14ac:dyDescent="0.3">
      <c r="A661" s="393">
        <v>43041</v>
      </c>
      <c r="B661" s="394">
        <v>154.19999999999999</v>
      </c>
      <c r="C661" s="394">
        <f>VLOOKUP(A661,[1]KLADD!A:B,2,FALSE)</f>
        <v>809.02</v>
      </c>
      <c r="D661" s="395">
        <f t="shared" si="15"/>
        <v>-3.5647279549718677E-2</v>
      </c>
      <c r="E661" s="395">
        <f t="shared" si="15"/>
        <v>-7.8365484848113062E-3</v>
      </c>
      <c r="F661" s="23"/>
      <c r="G661" s="23"/>
      <c r="H661" s="23"/>
      <c r="I661" s="23"/>
      <c r="J661" s="23"/>
    </row>
    <row r="662" spans="1:10" x14ac:dyDescent="0.3">
      <c r="A662" s="393">
        <v>43042</v>
      </c>
      <c r="B662" s="394">
        <v>153.6</v>
      </c>
      <c r="C662" s="394">
        <f>VLOOKUP(A662,[1]KLADD!A:B,2,FALSE)</f>
        <v>815.85</v>
      </c>
      <c r="D662" s="395">
        <f t="shared" si="15"/>
        <v>-3.8910505836575512E-3</v>
      </c>
      <c r="E662" s="395">
        <f t="shared" si="15"/>
        <v>8.4423129218066818E-3</v>
      </c>
      <c r="F662" s="23"/>
      <c r="G662" s="23"/>
      <c r="H662" s="23"/>
      <c r="I662" s="23"/>
      <c r="J662" s="23"/>
    </row>
    <row r="663" spans="1:10" x14ac:dyDescent="0.3">
      <c r="A663" s="393">
        <v>43045</v>
      </c>
      <c r="B663" s="394">
        <v>154.80000000000001</v>
      </c>
      <c r="C663" s="394">
        <f>VLOOKUP(A663,[1]KLADD!A:B,2,FALSE)</f>
        <v>817.85</v>
      </c>
      <c r="D663" s="395">
        <f t="shared" si="15"/>
        <v>7.812500000000111E-3</v>
      </c>
      <c r="E663" s="395">
        <f t="shared" si="15"/>
        <v>2.4514310228595944E-3</v>
      </c>
      <c r="F663" s="23"/>
      <c r="G663" s="23"/>
      <c r="H663" s="23"/>
      <c r="I663" s="23"/>
      <c r="J663" s="23"/>
    </row>
    <row r="664" spans="1:10" x14ac:dyDescent="0.3">
      <c r="A664" s="393">
        <v>43046</v>
      </c>
      <c r="B664" s="394">
        <v>153.19999999999999</v>
      </c>
      <c r="C664" s="394">
        <f>VLOOKUP(A664,[1]KLADD!A:B,2,FALSE)</f>
        <v>819.4</v>
      </c>
      <c r="D664" s="395">
        <f t="shared" si="15"/>
        <v>-1.0335917312661645E-2</v>
      </c>
      <c r="E664" s="395">
        <f t="shared" si="15"/>
        <v>1.8952130586292774E-3</v>
      </c>
      <c r="F664" s="23"/>
      <c r="G664" s="23"/>
      <c r="H664" s="23"/>
      <c r="I664" s="23"/>
      <c r="J664" s="23"/>
    </row>
    <row r="665" spans="1:10" x14ac:dyDescent="0.3">
      <c r="A665" s="393">
        <v>43047</v>
      </c>
      <c r="B665" s="394">
        <v>155.6</v>
      </c>
      <c r="C665" s="394">
        <f>VLOOKUP(A665,[1]KLADD!A:B,2,FALSE)</f>
        <v>822.17</v>
      </c>
      <c r="D665" s="395">
        <f t="shared" si="15"/>
        <v>1.5665796344647556E-2</v>
      </c>
      <c r="E665" s="395">
        <f t="shared" si="15"/>
        <v>3.3805223334146717E-3</v>
      </c>
      <c r="F665" s="23"/>
      <c r="G665" s="23"/>
      <c r="H665" s="23"/>
      <c r="I665" s="23"/>
      <c r="J665" s="23"/>
    </row>
    <row r="666" spans="1:10" x14ac:dyDescent="0.3">
      <c r="A666" s="393">
        <v>43048</v>
      </c>
      <c r="B666" s="394">
        <v>154.19999999999999</v>
      </c>
      <c r="C666" s="394">
        <f>VLOOKUP(A666,[1]KLADD!A:B,2,FALSE)</f>
        <v>811.19</v>
      </c>
      <c r="D666" s="395">
        <f t="shared" si="15"/>
        <v>-8.9974293059126333E-3</v>
      </c>
      <c r="E666" s="395">
        <f t="shared" si="15"/>
        <v>-1.3354902270819789E-2</v>
      </c>
      <c r="F666" s="23"/>
      <c r="G666" s="23"/>
      <c r="H666" s="23"/>
      <c r="I666" s="23"/>
      <c r="J666" s="23"/>
    </row>
    <row r="667" spans="1:10" x14ac:dyDescent="0.3">
      <c r="A667" s="393">
        <v>43049</v>
      </c>
      <c r="B667" s="394">
        <v>153</v>
      </c>
      <c r="C667" s="394">
        <f>VLOOKUP(A667,[1]KLADD!A:B,2,FALSE)</f>
        <v>808.2</v>
      </c>
      <c r="D667" s="395">
        <f t="shared" si="15"/>
        <v>-7.7821011673151023E-3</v>
      </c>
      <c r="E667" s="395">
        <f t="shared" si="15"/>
        <v>-3.6859428740492473E-3</v>
      </c>
      <c r="F667" s="23"/>
      <c r="G667" s="23"/>
      <c r="H667" s="23"/>
      <c r="I667" s="23"/>
      <c r="J667" s="23"/>
    </row>
    <row r="668" spans="1:10" x14ac:dyDescent="0.3">
      <c r="A668" s="393">
        <v>43052</v>
      </c>
      <c r="B668" s="394">
        <v>155.5</v>
      </c>
      <c r="C668" s="394">
        <f>VLOOKUP(A668,[1]KLADD!A:B,2,FALSE)</f>
        <v>805.95</v>
      </c>
      <c r="D668" s="395">
        <f t="shared" si="15"/>
        <v>1.6339869281045753E-2</v>
      </c>
      <c r="E668" s="395">
        <f t="shared" si="15"/>
        <v>-2.7839643652561247E-3</v>
      </c>
      <c r="F668" s="23"/>
      <c r="G668" s="23"/>
      <c r="H668" s="23"/>
      <c r="I668" s="23"/>
      <c r="J668" s="23"/>
    </row>
    <row r="669" spans="1:10" x14ac:dyDescent="0.3">
      <c r="A669" s="393">
        <v>43053</v>
      </c>
      <c r="B669" s="394">
        <v>155.19999999999999</v>
      </c>
      <c r="C669" s="394">
        <f>VLOOKUP(A669,[1]KLADD!A:B,2,FALSE)</f>
        <v>801.85</v>
      </c>
      <c r="D669" s="395">
        <f t="shared" si="15"/>
        <v>-1.9292604501608447E-3</v>
      </c>
      <c r="E669" s="395">
        <f t="shared" si="15"/>
        <v>-5.0871642161424684E-3</v>
      </c>
      <c r="F669" s="23"/>
      <c r="G669" s="23"/>
      <c r="H669" s="23"/>
      <c r="I669" s="23"/>
      <c r="J669" s="23"/>
    </row>
    <row r="670" spans="1:10" x14ac:dyDescent="0.3">
      <c r="A670" s="393">
        <v>43054</v>
      </c>
      <c r="B670" s="394">
        <v>156.4</v>
      </c>
      <c r="C670" s="394">
        <f>VLOOKUP(A670,[1]KLADD!A:B,2,FALSE)</f>
        <v>795.02</v>
      </c>
      <c r="D670" s="395">
        <f t="shared" si="15"/>
        <v>7.7319587628867084E-3</v>
      </c>
      <c r="E670" s="395">
        <f t="shared" si="15"/>
        <v>-8.5178025815302628E-3</v>
      </c>
      <c r="F670" s="23"/>
      <c r="G670" s="23"/>
      <c r="H670" s="23"/>
      <c r="I670" s="23"/>
      <c r="J670" s="23"/>
    </row>
    <row r="671" spans="1:10" x14ac:dyDescent="0.3">
      <c r="A671" s="393">
        <v>43055</v>
      </c>
      <c r="B671" s="394">
        <v>155.5</v>
      </c>
      <c r="C671" s="394">
        <f>VLOOKUP(A671,[1]KLADD!A:B,2,FALSE)</f>
        <v>802.2</v>
      </c>
      <c r="D671" s="395">
        <f t="shared" si="15"/>
        <v>-5.7544757033248439E-3</v>
      </c>
      <c r="E671" s="395">
        <f t="shared" si="15"/>
        <v>9.0312193403940325E-3</v>
      </c>
      <c r="F671" s="23"/>
      <c r="G671" s="23"/>
      <c r="H671" s="23"/>
      <c r="I671" s="23"/>
      <c r="J671" s="23"/>
    </row>
    <row r="672" spans="1:10" x14ac:dyDescent="0.3">
      <c r="A672" s="393">
        <v>43056</v>
      </c>
      <c r="B672" s="394">
        <v>149.80000000000001</v>
      </c>
      <c r="C672" s="394">
        <f>VLOOKUP(A672,[1]KLADD!A:B,2,FALSE)</f>
        <v>796.14</v>
      </c>
      <c r="D672" s="395">
        <f t="shared" si="15"/>
        <v>-3.6655948553054589E-2</v>
      </c>
      <c r="E672" s="395">
        <f t="shared" si="15"/>
        <v>-7.5542258788332817E-3</v>
      </c>
      <c r="F672" s="23"/>
      <c r="G672" s="23"/>
      <c r="H672" s="23"/>
      <c r="I672" s="23"/>
      <c r="J672" s="23"/>
    </row>
    <row r="673" spans="1:10" x14ac:dyDescent="0.3">
      <c r="A673" s="393">
        <v>43059</v>
      </c>
      <c r="B673" s="394">
        <v>151.19999999999999</v>
      </c>
      <c r="C673" s="394">
        <f>VLOOKUP(A673,[1]KLADD!A:B,2,FALSE)</f>
        <v>800.22</v>
      </c>
      <c r="D673" s="395">
        <f t="shared" si="15"/>
        <v>9.3457943925232111E-3</v>
      </c>
      <c r="E673" s="395">
        <f t="shared" si="15"/>
        <v>5.1247268068430694E-3</v>
      </c>
      <c r="F673" s="23"/>
      <c r="G673" s="23"/>
      <c r="H673" s="23"/>
      <c r="I673" s="23"/>
      <c r="J673" s="23"/>
    </row>
    <row r="674" spans="1:10" x14ac:dyDescent="0.3">
      <c r="A674" s="393">
        <v>43060</v>
      </c>
      <c r="B674" s="394">
        <v>153.30000000000001</v>
      </c>
      <c r="C674" s="394">
        <f>VLOOKUP(A674,[1]KLADD!A:B,2,FALSE)</f>
        <v>808.46</v>
      </c>
      <c r="D674" s="395">
        <f t="shared" si="15"/>
        <v>1.3888888888889041E-2</v>
      </c>
      <c r="E674" s="395">
        <f t="shared" si="15"/>
        <v>1.0297168278723363E-2</v>
      </c>
      <c r="F674" s="23"/>
      <c r="G674" s="23"/>
      <c r="H674" s="23"/>
      <c r="I674" s="23"/>
      <c r="J674" s="23"/>
    </row>
    <row r="675" spans="1:10" x14ac:dyDescent="0.3">
      <c r="A675" s="393">
        <v>43061</v>
      </c>
      <c r="B675" s="394">
        <v>153</v>
      </c>
      <c r="C675" s="394">
        <f>VLOOKUP(A675,[1]KLADD!A:B,2,FALSE)</f>
        <v>807.07</v>
      </c>
      <c r="D675" s="395">
        <f t="shared" si="15"/>
        <v>-1.9569471624266885E-3</v>
      </c>
      <c r="E675" s="395">
        <f t="shared" si="15"/>
        <v>-1.7193182099299734E-3</v>
      </c>
      <c r="F675" s="23"/>
      <c r="G675" s="23"/>
      <c r="H675" s="23"/>
      <c r="I675" s="23"/>
      <c r="J675" s="23"/>
    </row>
    <row r="676" spans="1:10" x14ac:dyDescent="0.3">
      <c r="A676" s="393">
        <v>43062</v>
      </c>
      <c r="B676" s="394">
        <v>150.30000000000001</v>
      </c>
      <c r="C676" s="394">
        <f>VLOOKUP(A676,[1]KLADD!A:B,2,FALSE)</f>
        <v>803.95</v>
      </c>
      <c r="D676" s="395">
        <f t="shared" si="15"/>
        <v>-1.7647058823529339E-2</v>
      </c>
      <c r="E676" s="395">
        <f t="shared" si="15"/>
        <v>-3.8658356772027264E-3</v>
      </c>
      <c r="F676" s="23"/>
      <c r="G676" s="23"/>
      <c r="H676" s="23"/>
      <c r="I676" s="23"/>
      <c r="J676" s="23"/>
    </row>
    <row r="677" spans="1:10" x14ac:dyDescent="0.3">
      <c r="A677" s="393">
        <v>43063</v>
      </c>
      <c r="B677" s="394">
        <v>146.1</v>
      </c>
      <c r="C677" s="394">
        <f>VLOOKUP(A677,[1]KLADD!A:B,2,FALSE)</f>
        <v>800.32</v>
      </c>
      <c r="D677" s="395">
        <f t="shared" si="15"/>
        <v>-2.7944111776447216E-2</v>
      </c>
      <c r="E677" s="395">
        <f t="shared" si="15"/>
        <v>-4.515206169537901E-3</v>
      </c>
      <c r="F677" s="23"/>
      <c r="G677" s="23"/>
      <c r="H677" s="23"/>
      <c r="I677" s="23"/>
      <c r="J677" s="23"/>
    </row>
    <row r="678" spans="1:10" x14ac:dyDescent="0.3">
      <c r="A678" s="393">
        <v>43066</v>
      </c>
      <c r="B678" s="394">
        <v>145.5</v>
      </c>
      <c r="C678" s="394">
        <f>VLOOKUP(A678,[1]KLADD!A:B,2,FALSE)</f>
        <v>792.93</v>
      </c>
      <c r="D678" s="395">
        <f t="shared" si="15"/>
        <v>-4.1067761806981131E-3</v>
      </c>
      <c r="E678" s="395">
        <f t="shared" si="15"/>
        <v>-9.2338064774091615E-3</v>
      </c>
      <c r="F678" s="23"/>
      <c r="G678" s="23"/>
      <c r="H678" s="23"/>
      <c r="I678" s="23"/>
      <c r="J678" s="23"/>
    </row>
    <row r="679" spans="1:10" x14ac:dyDescent="0.3">
      <c r="A679" s="393">
        <v>43067</v>
      </c>
      <c r="B679" s="394">
        <v>145</v>
      </c>
      <c r="C679" s="394">
        <f>VLOOKUP(A679,[1]KLADD!A:B,2,FALSE)</f>
        <v>795.19</v>
      </c>
      <c r="D679" s="395">
        <f t="shared" si="15"/>
        <v>-3.4364261168384879E-3</v>
      </c>
      <c r="E679" s="395">
        <f t="shared" si="15"/>
        <v>2.85018854123328E-3</v>
      </c>
      <c r="F679" s="23"/>
      <c r="G679" s="23"/>
      <c r="H679" s="23"/>
      <c r="I679" s="23"/>
      <c r="J679" s="23"/>
    </row>
    <row r="680" spans="1:10" x14ac:dyDescent="0.3">
      <c r="A680" s="393">
        <v>43068</v>
      </c>
      <c r="B680" s="394">
        <v>141.69999999999999</v>
      </c>
      <c r="C680" s="394">
        <f>VLOOKUP(A680,[1]KLADD!A:B,2,FALSE)</f>
        <v>797.18</v>
      </c>
      <c r="D680" s="395">
        <f t="shared" si="15"/>
        <v>-2.275862068965525E-2</v>
      </c>
      <c r="E680" s="395">
        <f t="shared" si="15"/>
        <v>2.5025465611990786E-3</v>
      </c>
      <c r="F680" s="23"/>
      <c r="G680" s="23"/>
      <c r="H680" s="23"/>
      <c r="I680" s="23"/>
      <c r="J680" s="23"/>
    </row>
    <row r="681" spans="1:10" x14ac:dyDescent="0.3">
      <c r="A681" s="393">
        <v>43069</v>
      </c>
      <c r="B681" s="394">
        <v>146.4</v>
      </c>
      <c r="C681" s="394">
        <f>VLOOKUP(A681,[1]KLADD!A:B,2,FALSE)</f>
        <v>796.83</v>
      </c>
      <c r="D681" s="395">
        <f t="shared" si="15"/>
        <v>3.3168666196189252E-2</v>
      </c>
      <c r="E681" s="395">
        <f t="shared" si="15"/>
        <v>-4.3904764294125425E-4</v>
      </c>
      <c r="F681" s="23"/>
      <c r="G681" s="23"/>
      <c r="H681" s="23"/>
      <c r="I681" s="23"/>
      <c r="J681" s="23"/>
    </row>
    <row r="682" spans="1:10" x14ac:dyDescent="0.3">
      <c r="A682" s="393">
        <v>43070</v>
      </c>
      <c r="B682" s="394">
        <v>146.6</v>
      </c>
      <c r="C682" s="394">
        <f>VLOOKUP(A682,[1]KLADD!A:B,2,FALSE)</f>
        <v>798.41</v>
      </c>
      <c r="D682" s="395">
        <f t="shared" si="15"/>
        <v>1.3661202185791573E-3</v>
      </c>
      <c r="E682" s="395">
        <f t="shared" si="15"/>
        <v>1.9828570711443185E-3</v>
      </c>
      <c r="F682" s="23"/>
      <c r="G682" s="23"/>
      <c r="H682" s="23"/>
      <c r="I682" s="23"/>
      <c r="J682" s="23"/>
    </row>
    <row r="683" spans="1:10" x14ac:dyDescent="0.3">
      <c r="A683" s="393">
        <v>43073</v>
      </c>
      <c r="B683" s="394">
        <v>146.4</v>
      </c>
      <c r="C683" s="394">
        <f>VLOOKUP(A683,[1]KLADD!A:B,2,FALSE)</f>
        <v>800.37</v>
      </c>
      <c r="D683" s="395">
        <f t="shared" si="15"/>
        <v>-1.3642564802182036E-3</v>
      </c>
      <c r="E683" s="395">
        <f t="shared" si="15"/>
        <v>2.4548790721559553E-3</v>
      </c>
      <c r="F683" s="23"/>
      <c r="G683" s="23"/>
      <c r="H683" s="23"/>
      <c r="I683" s="23"/>
      <c r="J683" s="23"/>
    </row>
    <row r="684" spans="1:10" x14ac:dyDescent="0.3">
      <c r="A684" s="393">
        <v>43074</v>
      </c>
      <c r="B684" s="394">
        <v>143.19999999999999</v>
      </c>
      <c r="C684" s="394">
        <f>VLOOKUP(A684,[1]KLADD!A:B,2,FALSE)</f>
        <v>792.07</v>
      </c>
      <c r="D684" s="395">
        <f t="shared" si="15"/>
        <v>-2.1857923497267874E-2</v>
      </c>
      <c r="E684" s="395">
        <f t="shared" si="15"/>
        <v>-1.0370203780751345E-2</v>
      </c>
      <c r="F684" s="23"/>
      <c r="G684" s="23"/>
      <c r="H684" s="23"/>
      <c r="I684" s="23"/>
      <c r="J684" s="23"/>
    </row>
    <row r="685" spans="1:10" x14ac:dyDescent="0.3">
      <c r="A685" s="393">
        <v>43075</v>
      </c>
      <c r="B685" s="394">
        <v>145</v>
      </c>
      <c r="C685" s="394">
        <f>VLOOKUP(A685,[1]KLADD!A:B,2,FALSE)</f>
        <v>786.3</v>
      </c>
      <c r="D685" s="395">
        <f t="shared" si="15"/>
        <v>1.2569832402234717E-2</v>
      </c>
      <c r="E685" s="395">
        <f t="shared" si="15"/>
        <v>-7.2847096847502056E-3</v>
      </c>
      <c r="F685" s="23"/>
      <c r="G685" s="23"/>
      <c r="H685" s="23"/>
      <c r="I685" s="23"/>
      <c r="J685" s="23"/>
    </row>
    <row r="686" spans="1:10" x14ac:dyDescent="0.3">
      <c r="A686" s="393">
        <v>43076</v>
      </c>
      <c r="B686" s="394">
        <v>140.6</v>
      </c>
      <c r="C686" s="394">
        <f>VLOOKUP(A686,[1]KLADD!A:B,2,FALSE)</f>
        <v>782.59</v>
      </c>
      <c r="D686" s="395">
        <f t="shared" si="15"/>
        <v>-3.0344827586206935E-2</v>
      </c>
      <c r="E686" s="395">
        <f t="shared" si="15"/>
        <v>-4.7183009029631478E-3</v>
      </c>
      <c r="F686" s="23"/>
      <c r="G686" s="23"/>
      <c r="H686" s="23"/>
      <c r="I686" s="23"/>
      <c r="J686" s="23"/>
    </row>
    <row r="687" spans="1:10" x14ac:dyDescent="0.3">
      <c r="A687" s="393">
        <v>43077</v>
      </c>
      <c r="B687" s="394">
        <v>137.69999999999999</v>
      </c>
      <c r="C687" s="394">
        <f>VLOOKUP(A687,[1]KLADD!A:B,2,FALSE)</f>
        <v>786.69</v>
      </c>
      <c r="D687" s="395">
        <f t="shared" si="15"/>
        <v>-2.0625889046941719E-2</v>
      </c>
      <c r="E687" s="395">
        <f t="shared" si="15"/>
        <v>5.2390140431132813E-3</v>
      </c>
      <c r="F687" s="23"/>
      <c r="G687" s="23"/>
      <c r="H687" s="23"/>
      <c r="I687" s="23"/>
      <c r="J687" s="23"/>
    </row>
    <row r="688" spans="1:10" x14ac:dyDescent="0.3">
      <c r="A688" s="393">
        <v>43080</v>
      </c>
      <c r="B688" s="394">
        <v>137.80000000000001</v>
      </c>
      <c r="C688" s="394">
        <f>VLOOKUP(A688,[1]KLADD!A:B,2,FALSE)</f>
        <v>791.88</v>
      </c>
      <c r="D688" s="395">
        <f t="shared" si="15"/>
        <v>7.2621641249108753E-4</v>
      </c>
      <c r="E688" s="395">
        <f t="shared" si="15"/>
        <v>6.5972619456201812E-3</v>
      </c>
      <c r="F688" s="23"/>
      <c r="G688" s="23"/>
      <c r="H688" s="23"/>
      <c r="I688" s="23"/>
      <c r="J688" s="23"/>
    </row>
    <row r="689" spans="1:10" x14ac:dyDescent="0.3">
      <c r="A689" s="393">
        <v>43081</v>
      </c>
      <c r="B689" s="394">
        <v>139.30000000000001</v>
      </c>
      <c r="C689" s="394">
        <f>VLOOKUP(A689,[1]KLADD!A:B,2,FALSE)</f>
        <v>800.93</v>
      </c>
      <c r="D689" s="395">
        <f t="shared" si="15"/>
        <v>1.0885341074020319E-2</v>
      </c>
      <c r="E689" s="395">
        <f t="shared" si="15"/>
        <v>1.1428499267565735E-2</v>
      </c>
      <c r="F689" s="23"/>
      <c r="G689" s="23"/>
      <c r="H689" s="23"/>
      <c r="I689" s="23"/>
      <c r="J689" s="23"/>
    </row>
    <row r="690" spans="1:10" x14ac:dyDescent="0.3">
      <c r="A690" s="393">
        <v>43082</v>
      </c>
      <c r="B690" s="394">
        <v>140.19999999999999</v>
      </c>
      <c r="C690" s="394">
        <f>VLOOKUP(A690,[1]KLADD!A:B,2,FALSE)</f>
        <v>798.13</v>
      </c>
      <c r="D690" s="395">
        <f t="shared" si="15"/>
        <v>6.4608758076093124E-3</v>
      </c>
      <c r="E690" s="395">
        <f t="shared" si="15"/>
        <v>-3.4959359744296688E-3</v>
      </c>
      <c r="F690" s="23"/>
      <c r="G690" s="23"/>
      <c r="H690" s="23"/>
      <c r="I690" s="23"/>
      <c r="J690" s="23"/>
    </row>
    <row r="691" spans="1:10" x14ac:dyDescent="0.3">
      <c r="A691" s="393">
        <v>43083</v>
      </c>
      <c r="B691" s="394">
        <v>135</v>
      </c>
      <c r="C691" s="394">
        <f>VLOOKUP(A691,[1]KLADD!A:B,2,FALSE)</f>
        <v>795.5</v>
      </c>
      <c r="D691" s="395">
        <f t="shared" si="15"/>
        <v>-3.7089871611982801E-2</v>
      </c>
      <c r="E691" s="395">
        <f t="shared" si="15"/>
        <v>-3.2952025359277255E-3</v>
      </c>
      <c r="F691" s="23"/>
      <c r="G691" s="23"/>
      <c r="H691" s="23"/>
      <c r="I691" s="23"/>
      <c r="J691" s="23"/>
    </row>
    <row r="692" spans="1:10" x14ac:dyDescent="0.3">
      <c r="A692" s="393">
        <v>43084</v>
      </c>
      <c r="B692" s="394">
        <v>136.19999999999999</v>
      </c>
      <c r="C692" s="394">
        <f>VLOOKUP(A692,[1]KLADD!A:B,2,FALSE)</f>
        <v>790.76</v>
      </c>
      <c r="D692" s="395">
        <f t="shared" si="15"/>
        <v>8.8888888888888039E-3</v>
      </c>
      <c r="E692" s="395">
        <f t="shared" si="15"/>
        <v>-5.9585166561910863E-3</v>
      </c>
      <c r="F692" s="23"/>
      <c r="G692" s="23"/>
      <c r="H692" s="23"/>
      <c r="I692" s="23"/>
      <c r="J692" s="23"/>
    </row>
    <row r="693" spans="1:10" x14ac:dyDescent="0.3">
      <c r="A693" s="393">
        <v>43087</v>
      </c>
      <c r="B693" s="394">
        <v>138.69999999999999</v>
      </c>
      <c r="C693" s="394">
        <f>VLOOKUP(A693,[1]KLADD!A:B,2,FALSE)</f>
        <v>799.22</v>
      </c>
      <c r="D693" s="395">
        <f t="shared" si="15"/>
        <v>1.8355359765051395E-2</v>
      </c>
      <c r="E693" s="395">
        <f t="shared" si="15"/>
        <v>1.0698568465779802E-2</v>
      </c>
      <c r="F693" s="23"/>
      <c r="G693" s="23"/>
      <c r="H693" s="23"/>
      <c r="I693" s="23"/>
      <c r="J693" s="23"/>
    </row>
    <row r="694" spans="1:10" x14ac:dyDescent="0.3">
      <c r="A694" s="393">
        <v>43088</v>
      </c>
      <c r="B694" s="394">
        <v>136.4</v>
      </c>
      <c r="C694" s="394">
        <f>VLOOKUP(A694,[1]KLADD!A:B,2,FALSE)</f>
        <v>800.35</v>
      </c>
      <c r="D694" s="395">
        <f t="shared" si="15"/>
        <v>-1.6582552271088558E-2</v>
      </c>
      <c r="E694" s="395">
        <f t="shared" si="15"/>
        <v>1.4138785315682733E-3</v>
      </c>
      <c r="F694" s="23"/>
      <c r="G694" s="23"/>
      <c r="H694" s="23"/>
      <c r="I694" s="23"/>
      <c r="J694" s="23"/>
    </row>
    <row r="695" spans="1:10" x14ac:dyDescent="0.3">
      <c r="A695" s="393">
        <v>43089</v>
      </c>
      <c r="B695" s="394">
        <v>135</v>
      </c>
      <c r="C695" s="394">
        <f>VLOOKUP(A695,[1]KLADD!A:B,2,FALSE)</f>
        <v>799.13</v>
      </c>
      <c r="D695" s="395">
        <f t="shared" si="15"/>
        <v>-1.026392961876837E-2</v>
      </c>
      <c r="E695" s="395">
        <f t="shared" si="15"/>
        <v>-1.5243331042669173E-3</v>
      </c>
      <c r="F695" s="23"/>
      <c r="G695" s="23"/>
      <c r="H695" s="23"/>
      <c r="I695" s="23"/>
      <c r="J695" s="23"/>
    </row>
    <row r="696" spans="1:10" x14ac:dyDescent="0.3">
      <c r="A696" s="393">
        <v>43090</v>
      </c>
      <c r="B696" s="394">
        <v>135</v>
      </c>
      <c r="C696" s="394">
        <f>VLOOKUP(A696,[1]KLADD!A:B,2,FALSE)</f>
        <v>807.93</v>
      </c>
      <c r="D696" s="395">
        <f t="shared" si="15"/>
        <v>0</v>
      </c>
      <c r="E696" s="395">
        <f t="shared" si="15"/>
        <v>1.1011975523381621E-2</v>
      </c>
      <c r="F696" s="23"/>
      <c r="G696" s="23"/>
      <c r="H696" s="23"/>
      <c r="I696" s="23"/>
      <c r="J696" s="23"/>
    </row>
    <row r="697" spans="1:10" x14ac:dyDescent="0.3">
      <c r="A697" s="393">
        <v>43091</v>
      </c>
      <c r="B697" s="394">
        <v>135.4</v>
      </c>
      <c r="C697" s="394">
        <f>VLOOKUP(A697,[1]KLADD!A:B,2,FALSE)</f>
        <v>806.68</v>
      </c>
      <c r="D697" s="395">
        <f t="shared" si="15"/>
        <v>2.9629629629630049E-3</v>
      </c>
      <c r="E697" s="395">
        <f t="shared" si="15"/>
        <v>-1.5471637394328718E-3</v>
      </c>
      <c r="F697" s="23"/>
      <c r="G697" s="23"/>
      <c r="H697" s="23"/>
      <c r="I697" s="23"/>
      <c r="J697" s="23"/>
    </row>
    <row r="698" spans="1:10" x14ac:dyDescent="0.3">
      <c r="A698" s="393">
        <v>43096</v>
      </c>
      <c r="B698" s="394">
        <v>137</v>
      </c>
      <c r="C698" s="394">
        <f>VLOOKUP(A698,[1]KLADD!A:B,2,FALSE)</f>
        <v>815.01</v>
      </c>
      <c r="D698" s="395">
        <f t="shared" si="15"/>
        <v>1.1816838995568643E-2</v>
      </c>
      <c r="E698" s="395">
        <f t="shared" si="15"/>
        <v>1.0326275598750486E-2</v>
      </c>
      <c r="F698" s="23"/>
      <c r="G698" s="23"/>
      <c r="H698" s="23"/>
      <c r="I698" s="23"/>
      <c r="J698" s="23"/>
    </row>
    <row r="699" spans="1:10" x14ac:dyDescent="0.3">
      <c r="A699" s="393">
        <v>43097</v>
      </c>
      <c r="B699" s="394">
        <v>139.1</v>
      </c>
      <c r="C699" s="394">
        <f>VLOOKUP(A699,[1]KLADD!A:B,2,FALSE)</f>
        <v>818.03</v>
      </c>
      <c r="D699" s="395">
        <f t="shared" si="15"/>
        <v>1.532846715328463E-2</v>
      </c>
      <c r="E699" s="395">
        <f t="shared" si="15"/>
        <v>3.7054760064293467E-3</v>
      </c>
      <c r="F699" s="23"/>
      <c r="G699" s="23"/>
      <c r="H699" s="23"/>
      <c r="I699" s="23"/>
      <c r="J699" s="23"/>
    </row>
    <row r="700" spans="1:10" ht="15" thickBot="1" x14ac:dyDescent="0.35">
      <c r="A700" s="396">
        <v>43098</v>
      </c>
      <c r="B700" s="397">
        <v>139</v>
      </c>
      <c r="C700" s="397">
        <f>VLOOKUP(A700,[1]KLADD!A:B,2,FALSE)</f>
        <v>814.45</v>
      </c>
      <c r="D700" s="398">
        <f t="shared" si="15"/>
        <v>-7.1890726096329489E-4</v>
      </c>
      <c r="E700" s="398">
        <f t="shared" si="15"/>
        <v>-4.3763676148795613E-3</v>
      </c>
      <c r="F700" s="23"/>
      <c r="G700" s="23"/>
      <c r="H700" s="23"/>
      <c r="I700" s="23"/>
      <c r="J700" s="23"/>
    </row>
    <row r="701" spans="1:10" x14ac:dyDescent="0.3">
      <c r="A701" s="399">
        <v>43102</v>
      </c>
      <c r="B701" s="400">
        <v>137.1</v>
      </c>
      <c r="C701" s="400">
        <f>VLOOKUP(A701,[1]KLADD!A:B,2,FALSE)</f>
        <v>815.22</v>
      </c>
      <c r="D701" s="401">
        <f t="shared" si="15"/>
        <v>-1.366906474820148E-2</v>
      </c>
      <c r="E701" s="401">
        <f t="shared" si="15"/>
        <v>9.4542329179198449E-4</v>
      </c>
      <c r="F701" s="23"/>
      <c r="G701" s="23"/>
      <c r="H701" s="23"/>
      <c r="I701" s="23"/>
      <c r="J701" s="23"/>
    </row>
    <row r="702" spans="1:10" x14ac:dyDescent="0.3">
      <c r="A702" s="402">
        <v>43103</v>
      </c>
      <c r="B702" s="403">
        <v>135.35</v>
      </c>
      <c r="C702" s="403">
        <f>VLOOKUP(A702,[1]KLADD!A:B,2,FALSE)</f>
        <v>817.59</v>
      </c>
      <c r="D702" s="404">
        <f t="shared" si="15"/>
        <v>-1.276440554339898E-2</v>
      </c>
      <c r="E702" s="404">
        <f t="shared" si="15"/>
        <v>2.907190696989775E-3</v>
      </c>
      <c r="F702" s="23"/>
      <c r="G702" s="23"/>
      <c r="H702" s="23"/>
      <c r="I702" s="23"/>
      <c r="J702" s="23"/>
    </row>
    <row r="703" spans="1:10" x14ac:dyDescent="0.3">
      <c r="A703" s="402">
        <v>43104</v>
      </c>
      <c r="B703" s="403">
        <v>138.05000000000001</v>
      </c>
      <c r="C703" s="403">
        <f>VLOOKUP(A703,[1]KLADD!A:B,2,FALSE)</f>
        <v>825.9</v>
      </c>
      <c r="D703" s="404">
        <f t="shared" si="15"/>
        <v>1.9948282231252435E-2</v>
      </c>
      <c r="E703" s="404">
        <f t="shared" si="15"/>
        <v>1.0164018640149642E-2</v>
      </c>
      <c r="F703" s="23"/>
      <c r="G703" s="23"/>
      <c r="H703" s="23"/>
      <c r="I703" s="23"/>
      <c r="J703" s="23"/>
    </row>
    <row r="704" spans="1:10" x14ac:dyDescent="0.3">
      <c r="A704" s="402">
        <v>43105</v>
      </c>
      <c r="B704" s="403">
        <v>140.9</v>
      </c>
      <c r="C704" s="403">
        <f>VLOOKUP(A704,[1]KLADD!A:B,2,FALSE)</f>
        <v>832.67</v>
      </c>
      <c r="D704" s="404">
        <f t="shared" si="15"/>
        <v>2.0644693951466817E-2</v>
      </c>
      <c r="E704" s="404">
        <f t="shared" si="15"/>
        <v>8.1971182951931006E-3</v>
      </c>
      <c r="F704" s="23"/>
      <c r="G704" s="23"/>
      <c r="H704" s="23"/>
      <c r="I704" s="23"/>
      <c r="J704" s="23"/>
    </row>
    <row r="705" spans="1:10" x14ac:dyDescent="0.3">
      <c r="A705" s="402">
        <v>43108</v>
      </c>
      <c r="B705" s="403">
        <v>138.1</v>
      </c>
      <c r="C705" s="403">
        <f>VLOOKUP(A705,[1]KLADD!A:B,2,FALSE)</f>
        <v>834.73</v>
      </c>
      <c r="D705" s="404">
        <f t="shared" si="15"/>
        <v>-1.9872249822569278E-2</v>
      </c>
      <c r="E705" s="404">
        <f t="shared" si="15"/>
        <v>2.4739692795465902E-3</v>
      </c>
      <c r="F705" s="23"/>
      <c r="G705" s="23"/>
      <c r="H705" s="23"/>
      <c r="I705" s="23"/>
      <c r="J705" s="23"/>
    </row>
    <row r="706" spans="1:10" x14ac:dyDescent="0.3">
      <c r="A706" s="402">
        <v>43109</v>
      </c>
      <c r="B706" s="403">
        <v>138.44999999999999</v>
      </c>
      <c r="C706" s="403">
        <f>VLOOKUP(A706,[1]KLADD!A:B,2,FALSE)</f>
        <v>840.64</v>
      </c>
      <c r="D706" s="404">
        <f t="shared" si="15"/>
        <v>2.5343953656770044E-3</v>
      </c>
      <c r="E706" s="404">
        <f t="shared" si="15"/>
        <v>7.0801336959255903E-3</v>
      </c>
      <c r="F706" s="23"/>
      <c r="G706" s="23"/>
      <c r="H706" s="23"/>
      <c r="I706" s="23"/>
      <c r="J706" s="23"/>
    </row>
    <row r="707" spans="1:10" x14ac:dyDescent="0.3">
      <c r="A707" s="402">
        <v>43110</v>
      </c>
      <c r="B707" s="403">
        <v>139.1</v>
      </c>
      <c r="C707" s="403">
        <f>VLOOKUP(A707,[1]KLADD!A:B,2,FALSE)</f>
        <v>840.22</v>
      </c>
      <c r="D707" s="404">
        <f t="shared" si="15"/>
        <v>4.6948356807512154E-3</v>
      </c>
      <c r="E707" s="404">
        <f t="shared" si="15"/>
        <v>-4.9961933764745804E-4</v>
      </c>
      <c r="F707" s="23"/>
      <c r="G707" s="23"/>
      <c r="H707" s="23"/>
      <c r="I707" s="23"/>
      <c r="J707" s="23"/>
    </row>
    <row r="708" spans="1:10" x14ac:dyDescent="0.3">
      <c r="A708" s="402">
        <v>43111</v>
      </c>
      <c r="B708" s="403">
        <v>136.05000000000001</v>
      </c>
      <c r="C708" s="403">
        <f>VLOOKUP(A708,[1]KLADD!A:B,2,FALSE)</f>
        <v>839.04</v>
      </c>
      <c r="D708" s="404">
        <f t="shared" ref="D708:E771" si="16">(B708-B707)/B707</f>
        <v>-2.1926671459381618E-2</v>
      </c>
      <c r="E708" s="404">
        <f t="shared" si="16"/>
        <v>-1.4043940872629354E-3</v>
      </c>
      <c r="F708" s="23"/>
      <c r="G708" s="23"/>
      <c r="H708" s="23"/>
      <c r="I708" s="23"/>
      <c r="J708" s="23"/>
    </row>
    <row r="709" spans="1:10" x14ac:dyDescent="0.3">
      <c r="A709" s="402">
        <v>43112</v>
      </c>
      <c r="B709" s="403">
        <v>134.9</v>
      </c>
      <c r="C709" s="403">
        <f>VLOOKUP(A709,[1]KLADD!A:B,2,FALSE)</f>
        <v>839.78</v>
      </c>
      <c r="D709" s="404">
        <f t="shared" si="16"/>
        <v>-8.4527747151782844E-3</v>
      </c>
      <c r="E709" s="404">
        <f t="shared" si="16"/>
        <v>8.8196033562167378E-4</v>
      </c>
      <c r="F709" s="23"/>
      <c r="G709" s="23"/>
      <c r="H709" s="23"/>
      <c r="I709" s="23"/>
      <c r="J709" s="23"/>
    </row>
    <row r="710" spans="1:10" x14ac:dyDescent="0.3">
      <c r="A710" s="402">
        <v>43115</v>
      </c>
      <c r="B710" s="403">
        <v>135.65</v>
      </c>
      <c r="C710" s="403">
        <f>VLOOKUP(A710,[1]KLADD!A:B,2,FALSE)</f>
        <v>839.79</v>
      </c>
      <c r="D710" s="404">
        <f t="shared" si="16"/>
        <v>5.5596738324684945E-3</v>
      </c>
      <c r="E710" s="404">
        <f t="shared" si="16"/>
        <v>1.1907880635393682E-5</v>
      </c>
      <c r="F710" s="23"/>
      <c r="G710" s="23"/>
      <c r="H710" s="23"/>
      <c r="I710" s="23"/>
      <c r="J710" s="23"/>
    </row>
    <row r="711" spans="1:10" x14ac:dyDescent="0.3">
      <c r="A711" s="402">
        <v>43116</v>
      </c>
      <c r="B711" s="403">
        <v>137.94999999999999</v>
      </c>
      <c r="C711" s="403">
        <f>VLOOKUP(A711,[1]KLADD!A:B,2,FALSE)</f>
        <v>839.88</v>
      </c>
      <c r="D711" s="404">
        <f t="shared" si="16"/>
        <v>1.6955399926280743E-2</v>
      </c>
      <c r="E711" s="404">
        <f t="shared" si="16"/>
        <v>1.0716964955528386E-4</v>
      </c>
      <c r="F711" s="23"/>
      <c r="G711" s="23"/>
      <c r="H711" s="23"/>
      <c r="I711" s="23"/>
      <c r="J711" s="23"/>
    </row>
    <row r="712" spans="1:10" x14ac:dyDescent="0.3">
      <c r="A712" s="402">
        <v>43117</v>
      </c>
      <c r="B712" s="403">
        <v>132.80000000000001</v>
      </c>
      <c r="C712" s="403">
        <f>VLOOKUP(A712,[1]KLADD!A:B,2,FALSE)</f>
        <v>835.05</v>
      </c>
      <c r="D712" s="404">
        <f t="shared" si="16"/>
        <v>-3.7332366799564899E-2</v>
      </c>
      <c r="E712" s="404">
        <f t="shared" si="16"/>
        <v>-5.7508215459351822E-3</v>
      </c>
      <c r="F712" s="23"/>
      <c r="G712" s="23"/>
      <c r="H712" s="23"/>
      <c r="I712" s="23"/>
      <c r="J712" s="23"/>
    </row>
    <row r="713" spans="1:10" x14ac:dyDescent="0.3">
      <c r="A713" s="402">
        <v>43118</v>
      </c>
      <c r="B713" s="403">
        <v>130</v>
      </c>
      <c r="C713" s="403">
        <f>VLOOKUP(A713,[1]KLADD!A:B,2,FALSE)</f>
        <v>832.67</v>
      </c>
      <c r="D713" s="404">
        <f t="shared" si="16"/>
        <v>-2.1084337349397676E-2</v>
      </c>
      <c r="E713" s="404">
        <f t="shared" si="16"/>
        <v>-2.8501287348062939E-3</v>
      </c>
      <c r="F713" s="23"/>
      <c r="G713" s="23"/>
      <c r="H713" s="23"/>
      <c r="I713" s="23"/>
      <c r="J713" s="23"/>
    </row>
    <row r="714" spans="1:10" x14ac:dyDescent="0.3">
      <c r="A714" s="402">
        <v>43119</v>
      </c>
      <c r="B714" s="403">
        <v>131.35</v>
      </c>
      <c r="C714" s="403">
        <f>VLOOKUP(A714,[1]KLADD!A:B,2,FALSE)</f>
        <v>835.33</v>
      </c>
      <c r="D714" s="404">
        <f t="shared" si="16"/>
        <v>1.0384615384615341E-2</v>
      </c>
      <c r="E714" s="404">
        <f t="shared" si="16"/>
        <v>3.1945428561135649E-3</v>
      </c>
      <c r="F714" s="23"/>
      <c r="G714" s="23"/>
      <c r="H714" s="23"/>
      <c r="I714" s="23"/>
      <c r="J714" s="23"/>
    </row>
    <row r="715" spans="1:10" x14ac:dyDescent="0.3">
      <c r="A715" s="402">
        <v>43122</v>
      </c>
      <c r="B715" s="403">
        <v>135</v>
      </c>
      <c r="C715" s="403">
        <f>VLOOKUP(A715,[1]KLADD!A:B,2,FALSE)</f>
        <v>840.13</v>
      </c>
      <c r="D715" s="404">
        <f t="shared" si="16"/>
        <v>2.7788351732013748E-2</v>
      </c>
      <c r="E715" s="404">
        <f t="shared" si="16"/>
        <v>5.7462320280607113E-3</v>
      </c>
      <c r="F715" s="23"/>
      <c r="G715" s="23"/>
      <c r="H715" s="23"/>
      <c r="I715" s="23"/>
      <c r="J715" s="23"/>
    </row>
    <row r="716" spans="1:10" x14ac:dyDescent="0.3">
      <c r="A716" s="402">
        <v>43123</v>
      </c>
      <c r="B716" s="403">
        <v>136.35</v>
      </c>
      <c r="C716" s="403">
        <f>VLOOKUP(A716,[1]KLADD!A:B,2,FALSE)</f>
        <v>839.47</v>
      </c>
      <c r="D716" s="404">
        <f t="shared" si="16"/>
        <v>9.9999999999999586E-3</v>
      </c>
      <c r="E716" s="404">
        <f t="shared" si="16"/>
        <v>-7.8559270589071708E-4</v>
      </c>
      <c r="F716" s="23"/>
      <c r="G716" s="23"/>
      <c r="H716" s="23"/>
      <c r="I716" s="23"/>
      <c r="J716" s="23"/>
    </row>
    <row r="717" spans="1:10" x14ac:dyDescent="0.3">
      <c r="A717" s="402">
        <v>43124</v>
      </c>
      <c r="B717" s="403">
        <v>134.80000000000001</v>
      </c>
      <c r="C717" s="403">
        <f>VLOOKUP(A717,[1]KLADD!A:B,2,FALSE)</f>
        <v>836.7</v>
      </c>
      <c r="D717" s="404">
        <f t="shared" si="16"/>
        <v>-1.1367803447011243E-2</v>
      </c>
      <c r="E717" s="404">
        <f t="shared" si="16"/>
        <v>-3.2997010018225568E-3</v>
      </c>
      <c r="F717" s="23"/>
      <c r="G717" s="23"/>
      <c r="H717" s="23"/>
      <c r="I717" s="23"/>
      <c r="J717" s="23"/>
    </row>
    <row r="718" spans="1:10" x14ac:dyDescent="0.3">
      <c r="A718" s="402">
        <v>43125</v>
      </c>
      <c r="B718" s="403">
        <v>135.05000000000001</v>
      </c>
      <c r="C718" s="403">
        <f>VLOOKUP(A718,[1]KLADD!A:B,2,FALSE)</f>
        <v>828.67</v>
      </c>
      <c r="D718" s="404">
        <f t="shared" si="16"/>
        <v>1.8545994065281898E-3</v>
      </c>
      <c r="E718" s="404">
        <f t="shared" si="16"/>
        <v>-9.5972272021036045E-3</v>
      </c>
      <c r="F718" s="23"/>
      <c r="G718" s="23"/>
      <c r="H718" s="23"/>
      <c r="I718" s="23"/>
      <c r="J718" s="23"/>
    </row>
    <row r="719" spans="1:10" x14ac:dyDescent="0.3">
      <c r="A719" s="402">
        <v>43126</v>
      </c>
      <c r="B719" s="403">
        <v>134.4</v>
      </c>
      <c r="C719" s="403">
        <f>VLOOKUP(A719,[1]KLADD!A:B,2,FALSE)</f>
        <v>823.12</v>
      </c>
      <c r="D719" s="404">
        <f t="shared" si="16"/>
        <v>-4.8130322102925257E-3</v>
      </c>
      <c r="E719" s="404">
        <f t="shared" si="16"/>
        <v>-6.6974790930043986E-3</v>
      </c>
      <c r="F719" s="23"/>
      <c r="G719" s="23"/>
      <c r="H719" s="23"/>
      <c r="I719" s="23"/>
      <c r="J719" s="23"/>
    </row>
    <row r="720" spans="1:10" x14ac:dyDescent="0.3">
      <c r="A720" s="402">
        <v>43129</v>
      </c>
      <c r="B720" s="403">
        <v>132.75</v>
      </c>
      <c r="C720" s="403">
        <f>VLOOKUP(A720,[1]KLADD!A:B,2,FALSE)</f>
        <v>817.67</v>
      </c>
      <c r="D720" s="404">
        <f t="shared" si="16"/>
        <v>-1.2276785714285756E-2</v>
      </c>
      <c r="E720" s="404">
        <f t="shared" si="16"/>
        <v>-6.6211487996890436E-3</v>
      </c>
      <c r="F720" s="23"/>
      <c r="G720" s="23"/>
      <c r="H720" s="23"/>
      <c r="I720" s="23"/>
      <c r="J720" s="23"/>
    </row>
    <row r="721" spans="1:10" x14ac:dyDescent="0.3">
      <c r="A721" s="402">
        <v>43130</v>
      </c>
      <c r="B721" s="403">
        <v>133.25</v>
      </c>
      <c r="C721" s="403">
        <f>VLOOKUP(A721,[1]KLADD!A:B,2,FALSE)</f>
        <v>808.99</v>
      </c>
      <c r="D721" s="404">
        <f t="shared" si="16"/>
        <v>3.766478342749529E-3</v>
      </c>
      <c r="E721" s="404">
        <f t="shared" si="16"/>
        <v>-1.0615529492337924E-2</v>
      </c>
      <c r="F721" s="23"/>
      <c r="G721" s="23"/>
      <c r="H721" s="23"/>
      <c r="I721" s="23"/>
      <c r="J721" s="23"/>
    </row>
    <row r="722" spans="1:10" x14ac:dyDescent="0.3">
      <c r="A722" s="402">
        <v>43131</v>
      </c>
      <c r="B722" s="403">
        <v>133.44999999999999</v>
      </c>
      <c r="C722" s="403">
        <f>VLOOKUP(A722,[1]KLADD!A:B,2,FALSE)</f>
        <v>811.01</v>
      </c>
      <c r="D722" s="404">
        <f t="shared" si="16"/>
        <v>1.5009380863038547E-3</v>
      </c>
      <c r="E722" s="404">
        <f t="shared" si="16"/>
        <v>2.4969406296740156E-3</v>
      </c>
      <c r="F722" s="23"/>
      <c r="G722" s="23"/>
      <c r="H722" s="23"/>
      <c r="I722" s="23"/>
      <c r="J722" s="23"/>
    </row>
    <row r="723" spans="1:10" x14ac:dyDescent="0.3">
      <c r="A723" s="402">
        <v>43132</v>
      </c>
      <c r="B723" s="403">
        <v>136.30000000000001</v>
      </c>
      <c r="C723" s="403">
        <f>VLOOKUP(A723,[1]KLADD!A:B,2,FALSE)</f>
        <v>818.15</v>
      </c>
      <c r="D723" s="404">
        <f t="shared" si="16"/>
        <v>2.1356313225927487E-2</v>
      </c>
      <c r="E723" s="404">
        <f t="shared" si="16"/>
        <v>8.8038371906634764E-3</v>
      </c>
      <c r="F723" s="23"/>
      <c r="G723" s="23"/>
      <c r="H723" s="23"/>
      <c r="I723" s="23"/>
      <c r="J723" s="23"/>
    </row>
    <row r="724" spans="1:10" x14ac:dyDescent="0.3">
      <c r="A724" s="402">
        <v>43133</v>
      </c>
      <c r="B724" s="403">
        <v>139.4</v>
      </c>
      <c r="C724" s="403">
        <f>VLOOKUP(A724,[1]KLADD!A:B,2,FALSE)</f>
        <v>809.86</v>
      </c>
      <c r="D724" s="404">
        <f t="shared" si="16"/>
        <v>2.2743947175348452E-2</v>
      </c>
      <c r="E724" s="404">
        <f t="shared" si="16"/>
        <v>-1.0132616268410393E-2</v>
      </c>
      <c r="F724" s="23"/>
      <c r="G724" s="23"/>
      <c r="H724" s="23"/>
      <c r="I724" s="23"/>
      <c r="J724" s="23"/>
    </row>
    <row r="725" spans="1:10" x14ac:dyDescent="0.3">
      <c r="A725" s="402">
        <v>43136</v>
      </c>
      <c r="B725" s="403">
        <v>136.6</v>
      </c>
      <c r="C725" s="403">
        <f>VLOOKUP(A725,[1]KLADD!A:B,2,FALSE)</f>
        <v>803.05</v>
      </c>
      <c r="D725" s="404">
        <f t="shared" si="16"/>
        <v>-2.0086083213773396E-2</v>
      </c>
      <c r="E725" s="404">
        <f t="shared" si="16"/>
        <v>-8.4088607907540306E-3</v>
      </c>
      <c r="F725" s="23"/>
      <c r="G725" s="23"/>
      <c r="H725" s="23"/>
      <c r="I725" s="23"/>
      <c r="J725" s="23"/>
    </row>
    <row r="726" spans="1:10" x14ac:dyDescent="0.3">
      <c r="A726" s="402">
        <v>43137</v>
      </c>
      <c r="B726" s="403">
        <v>134.94999999999999</v>
      </c>
      <c r="C726" s="403">
        <f>VLOOKUP(A726,[1]KLADD!A:B,2,FALSE)</f>
        <v>784.79</v>
      </c>
      <c r="D726" s="404">
        <f t="shared" si="16"/>
        <v>-1.2079062957540306E-2</v>
      </c>
      <c r="E726" s="404">
        <f t="shared" si="16"/>
        <v>-2.2738310192391496E-2</v>
      </c>
      <c r="F726" s="23"/>
      <c r="G726" s="23"/>
      <c r="H726" s="23"/>
      <c r="I726" s="23"/>
      <c r="J726" s="23"/>
    </row>
    <row r="727" spans="1:10" x14ac:dyDescent="0.3">
      <c r="A727" s="402">
        <v>43138</v>
      </c>
      <c r="B727" s="403">
        <v>140</v>
      </c>
      <c r="C727" s="403">
        <f>VLOOKUP(A727,[1]KLADD!A:B,2,FALSE)</f>
        <v>798.91</v>
      </c>
      <c r="D727" s="404">
        <f t="shared" si="16"/>
        <v>3.7421267135976377E-2</v>
      </c>
      <c r="E727" s="404">
        <f t="shared" si="16"/>
        <v>1.7992074312873516E-2</v>
      </c>
      <c r="F727" s="23"/>
      <c r="G727" s="23"/>
      <c r="H727" s="23"/>
      <c r="I727" s="23"/>
      <c r="J727" s="23"/>
    </row>
    <row r="728" spans="1:10" x14ac:dyDescent="0.3">
      <c r="A728" s="402">
        <v>43139</v>
      </c>
      <c r="B728" s="403">
        <v>145</v>
      </c>
      <c r="C728" s="403">
        <f>VLOOKUP(A728,[1]KLADD!A:B,2,FALSE)</f>
        <v>796.85</v>
      </c>
      <c r="D728" s="404">
        <f t="shared" si="16"/>
        <v>3.5714285714285712E-2</v>
      </c>
      <c r="E728" s="404">
        <f t="shared" si="16"/>
        <v>-2.5785132242679971E-3</v>
      </c>
      <c r="F728" s="23"/>
      <c r="G728" s="23"/>
      <c r="H728" s="23"/>
      <c r="I728" s="23"/>
      <c r="J728" s="23"/>
    </row>
    <row r="729" spans="1:10" x14ac:dyDescent="0.3">
      <c r="A729" s="402">
        <v>43140</v>
      </c>
      <c r="B729" s="403">
        <v>146.69999999999999</v>
      </c>
      <c r="C729" s="403">
        <f>VLOOKUP(A729,[1]KLADD!A:B,2,FALSE)</f>
        <v>787.54</v>
      </c>
      <c r="D729" s="404">
        <f t="shared" si="16"/>
        <v>1.1724137931034405E-2</v>
      </c>
      <c r="E729" s="404">
        <f t="shared" si="16"/>
        <v>-1.1683503796197602E-2</v>
      </c>
      <c r="F729" s="23"/>
      <c r="G729" s="23"/>
      <c r="H729" s="23"/>
      <c r="I729" s="23"/>
      <c r="J729" s="23"/>
    </row>
    <row r="730" spans="1:10" x14ac:dyDescent="0.3">
      <c r="A730" s="402">
        <v>43143</v>
      </c>
      <c r="B730" s="403">
        <v>145.9</v>
      </c>
      <c r="C730" s="403">
        <f>VLOOKUP(A730,[1]KLADD!A:B,2,FALSE)</f>
        <v>798.4</v>
      </c>
      <c r="D730" s="404">
        <f t="shared" si="16"/>
        <v>-5.4533060668028833E-3</v>
      </c>
      <c r="E730" s="404">
        <f t="shared" si="16"/>
        <v>1.3789775757421864E-2</v>
      </c>
      <c r="F730" s="23"/>
      <c r="G730" s="23"/>
      <c r="H730" s="23"/>
      <c r="I730" s="23"/>
      <c r="J730" s="23"/>
    </row>
    <row r="731" spans="1:10" x14ac:dyDescent="0.3">
      <c r="A731" s="402">
        <v>43144</v>
      </c>
      <c r="B731" s="403">
        <v>148.35</v>
      </c>
      <c r="C731" s="403">
        <f>VLOOKUP(A731,[1]KLADD!A:B,2,FALSE)</f>
        <v>799.12</v>
      </c>
      <c r="D731" s="404">
        <f t="shared" si="16"/>
        <v>1.6792323509252836E-2</v>
      </c>
      <c r="E731" s="404">
        <f t="shared" si="16"/>
        <v>9.0180360721446302E-4</v>
      </c>
      <c r="F731" s="23"/>
      <c r="G731" s="23"/>
      <c r="H731" s="23"/>
      <c r="I731" s="23"/>
      <c r="J731" s="23"/>
    </row>
    <row r="732" spans="1:10" x14ac:dyDescent="0.3">
      <c r="A732" s="402">
        <v>43145</v>
      </c>
      <c r="B732" s="403">
        <v>145.69999999999999</v>
      </c>
      <c r="C732" s="403">
        <f>VLOOKUP(A732,[1]KLADD!A:B,2,FALSE)</f>
        <v>794.49</v>
      </c>
      <c r="D732" s="404">
        <f t="shared" si="16"/>
        <v>-1.7863161442534584E-2</v>
      </c>
      <c r="E732" s="404">
        <f t="shared" si="16"/>
        <v>-5.7938732605866397E-3</v>
      </c>
      <c r="F732" s="23"/>
      <c r="G732" s="23"/>
      <c r="H732" s="23"/>
      <c r="I732" s="23"/>
      <c r="J732" s="23"/>
    </row>
    <row r="733" spans="1:10" x14ac:dyDescent="0.3">
      <c r="A733" s="402">
        <v>43146</v>
      </c>
      <c r="B733" s="403">
        <v>151.1</v>
      </c>
      <c r="C733" s="403">
        <f>VLOOKUP(A733,[1]KLADD!A:B,2,FALSE)</f>
        <v>801.65</v>
      </c>
      <c r="D733" s="404">
        <f t="shared" si="16"/>
        <v>3.7062457103637654E-2</v>
      </c>
      <c r="E733" s="404">
        <f t="shared" si="16"/>
        <v>9.0120706365089155E-3</v>
      </c>
      <c r="F733" s="23"/>
      <c r="G733" s="23"/>
      <c r="H733" s="23"/>
      <c r="I733" s="23"/>
      <c r="J733" s="23"/>
    </row>
    <row r="734" spans="1:10" x14ac:dyDescent="0.3">
      <c r="A734" s="402">
        <v>43147</v>
      </c>
      <c r="B734" s="403">
        <v>153.85</v>
      </c>
      <c r="C734" s="403">
        <f>VLOOKUP(A734,[1]KLADD!A:B,2,FALSE)</f>
        <v>809.9</v>
      </c>
      <c r="D734" s="404">
        <f t="shared" si="16"/>
        <v>1.8199867637326273E-2</v>
      </c>
      <c r="E734" s="404">
        <f t="shared" si="16"/>
        <v>1.029127424686584E-2</v>
      </c>
      <c r="F734" s="23"/>
      <c r="G734" s="23"/>
      <c r="H734" s="23"/>
      <c r="I734" s="23"/>
      <c r="J734" s="23"/>
    </row>
    <row r="735" spans="1:10" x14ac:dyDescent="0.3">
      <c r="A735" s="402">
        <v>43150</v>
      </c>
      <c r="B735" s="403">
        <v>150.80000000000001</v>
      </c>
      <c r="C735" s="403">
        <f>VLOOKUP(A735,[1]KLADD!A:B,2,FALSE)</f>
        <v>807.58</v>
      </c>
      <c r="D735" s="404">
        <f t="shared" si="16"/>
        <v>-1.9824504387390206E-2</v>
      </c>
      <c r="E735" s="404">
        <f t="shared" si="16"/>
        <v>-2.8645511791578421E-3</v>
      </c>
      <c r="F735" s="23"/>
      <c r="G735" s="23"/>
      <c r="H735" s="23"/>
      <c r="I735" s="23"/>
      <c r="J735" s="23"/>
    </row>
    <row r="736" spans="1:10" x14ac:dyDescent="0.3">
      <c r="A736" s="402">
        <v>43151</v>
      </c>
      <c r="B736" s="403">
        <v>150.5</v>
      </c>
      <c r="C736" s="403">
        <f>VLOOKUP(A736,[1]KLADD!A:B,2,FALSE)</f>
        <v>809.96</v>
      </c>
      <c r="D736" s="404">
        <f t="shared" si="16"/>
        <v>-1.9893899204244782E-3</v>
      </c>
      <c r="E736" s="404">
        <f t="shared" si="16"/>
        <v>2.9470764506302725E-3</v>
      </c>
      <c r="F736" s="23"/>
      <c r="G736" s="23"/>
      <c r="H736" s="23"/>
      <c r="I736" s="23"/>
      <c r="J736" s="23"/>
    </row>
    <row r="737" spans="1:10" x14ac:dyDescent="0.3">
      <c r="A737" s="402">
        <v>43152</v>
      </c>
      <c r="B737" s="403">
        <v>150.35</v>
      </c>
      <c r="C737" s="403">
        <f>VLOOKUP(A737,[1]KLADD!A:B,2,FALSE)</f>
        <v>812.28</v>
      </c>
      <c r="D737" s="404">
        <f t="shared" si="16"/>
        <v>-9.9667774086382522E-4</v>
      </c>
      <c r="E737" s="404">
        <f t="shared" si="16"/>
        <v>2.8643389797026225E-3</v>
      </c>
      <c r="F737" s="23"/>
      <c r="G737" s="23"/>
      <c r="H737" s="23"/>
      <c r="I737" s="23"/>
      <c r="J737" s="23"/>
    </row>
    <row r="738" spans="1:10" x14ac:dyDescent="0.3">
      <c r="A738" s="402">
        <v>43153</v>
      </c>
      <c r="B738" s="403">
        <v>153.94999999999999</v>
      </c>
      <c r="C738" s="403">
        <f>VLOOKUP(A738,[1]KLADD!A:B,2,FALSE)</f>
        <v>812.39</v>
      </c>
      <c r="D738" s="404">
        <f t="shared" si="16"/>
        <v>2.3944130362487492E-2</v>
      </c>
      <c r="E738" s="404">
        <f t="shared" si="16"/>
        <v>1.3542128330134147E-4</v>
      </c>
      <c r="F738" s="23"/>
      <c r="G738" s="23"/>
      <c r="H738" s="23"/>
      <c r="I738" s="23"/>
      <c r="J738" s="23"/>
    </row>
    <row r="739" spans="1:10" x14ac:dyDescent="0.3">
      <c r="A739" s="402">
        <v>43154</v>
      </c>
      <c r="B739" s="403">
        <v>157.69999999999999</v>
      </c>
      <c r="C739" s="403">
        <f>VLOOKUP(A739,[1]KLADD!A:B,2,FALSE)</f>
        <v>822.48</v>
      </c>
      <c r="D739" s="404">
        <f t="shared" si="16"/>
        <v>2.4358557973367979E-2</v>
      </c>
      <c r="E739" s="404">
        <f t="shared" si="16"/>
        <v>1.2420143034749359E-2</v>
      </c>
      <c r="F739" s="23"/>
      <c r="G739" s="23"/>
      <c r="H739" s="23"/>
      <c r="I739" s="23"/>
      <c r="J739" s="23"/>
    </row>
    <row r="740" spans="1:10" x14ac:dyDescent="0.3">
      <c r="A740" s="402">
        <v>43157</v>
      </c>
      <c r="B740" s="403">
        <v>154.85</v>
      </c>
      <c r="C740" s="403">
        <f>VLOOKUP(A740,[1]KLADD!A:B,2,FALSE)</f>
        <v>820.08</v>
      </c>
      <c r="D740" s="404">
        <f t="shared" si="16"/>
        <v>-1.8072289156626471E-2</v>
      </c>
      <c r="E740" s="404">
        <f t="shared" si="16"/>
        <v>-2.9180040852056915E-3</v>
      </c>
      <c r="F740" s="23"/>
      <c r="G740" s="23"/>
      <c r="H740" s="23"/>
      <c r="I740" s="23"/>
      <c r="J740" s="23"/>
    </row>
    <row r="741" spans="1:10" x14ac:dyDescent="0.3">
      <c r="A741" s="402">
        <v>43158</v>
      </c>
      <c r="B741" s="403">
        <v>153.1</v>
      </c>
      <c r="C741" s="403">
        <f>VLOOKUP(A741,[1]KLADD!A:B,2,FALSE)</f>
        <v>818.88</v>
      </c>
      <c r="D741" s="404">
        <f t="shared" si="16"/>
        <v>-1.1301259283177269E-2</v>
      </c>
      <c r="E741" s="404">
        <f t="shared" si="16"/>
        <v>-1.4632718759146003E-3</v>
      </c>
      <c r="F741" s="23"/>
      <c r="G741" s="23"/>
      <c r="H741" s="23"/>
      <c r="I741" s="23"/>
      <c r="J741" s="23"/>
    </row>
    <row r="742" spans="1:10" x14ac:dyDescent="0.3">
      <c r="A742" s="402">
        <v>43159</v>
      </c>
      <c r="B742" s="403">
        <v>153.65</v>
      </c>
      <c r="C742" s="403">
        <f>VLOOKUP(A742,[1]KLADD!A:B,2,FALSE)</f>
        <v>819.77</v>
      </c>
      <c r="D742" s="404">
        <f t="shared" si="16"/>
        <v>3.5924232527760379E-3</v>
      </c>
      <c r="E742" s="404">
        <f t="shared" si="16"/>
        <v>1.0868503321609837E-3</v>
      </c>
      <c r="F742" s="23"/>
      <c r="G742" s="23"/>
      <c r="H742" s="23"/>
      <c r="I742" s="23"/>
      <c r="J742" s="23"/>
    </row>
    <row r="743" spans="1:10" x14ac:dyDescent="0.3">
      <c r="A743" s="402">
        <v>43160</v>
      </c>
      <c r="B743" s="403">
        <v>153.35</v>
      </c>
      <c r="C743" s="403">
        <f>VLOOKUP(A743,[1]KLADD!A:B,2,FALSE)</f>
        <v>810.11</v>
      </c>
      <c r="D743" s="404">
        <f t="shared" si="16"/>
        <v>-1.9524894240156938E-3</v>
      </c>
      <c r="E743" s="404">
        <f t="shared" si="16"/>
        <v>-1.1783793015113956E-2</v>
      </c>
      <c r="F743" s="23"/>
      <c r="G743" s="23"/>
      <c r="H743" s="23"/>
      <c r="I743" s="23"/>
      <c r="J743" s="23"/>
    </row>
    <row r="744" spans="1:10" x14ac:dyDescent="0.3">
      <c r="A744" s="402">
        <v>43161</v>
      </c>
      <c r="B744" s="403">
        <v>150.65</v>
      </c>
      <c r="C744" s="403">
        <f>VLOOKUP(A744,[1]KLADD!A:B,2,FALSE)</f>
        <v>793.98</v>
      </c>
      <c r="D744" s="404">
        <f t="shared" si="16"/>
        <v>-1.760678187153563E-2</v>
      </c>
      <c r="E744" s="404">
        <f t="shared" si="16"/>
        <v>-1.9910876300749274E-2</v>
      </c>
      <c r="F744" s="23"/>
      <c r="G744" s="23"/>
      <c r="H744" s="23"/>
      <c r="I744" s="23"/>
      <c r="J744" s="23"/>
    </row>
    <row r="745" spans="1:10" x14ac:dyDescent="0.3">
      <c r="A745" s="402">
        <v>43164</v>
      </c>
      <c r="B745" s="403">
        <v>151.80000000000001</v>
      </c>
      <c r="C745" s="403">
        <f>VLOOKUP(A745,[1]KLADD!A:B,2,FALSE)</f>
        <v>801.36</v>
      </c>
      <c r="D745" s="404">
        <f t="shared" si="16"/>
        <v>7.6335877862595799E-3</v>
      </c>
      <c r="E745" s="404">
        <f t="shared" si="16"/>
        <v>9.2949444570392149E-3</v>
      </c>
      <c r="F745" s="23"/>
      <c r="G745" s="23"/>
      <c r="H745" s="23"/>
      <c r="I745" s="23"/>
      <c r="J745" s="23"/>
    </row>
    <row r="746" spans="1:10" x14ac:dyDescent="0.3">
      <c r="A746" s="402">
        <v>43165</v>
      </c>
      <c r="B746" s="403">
        <v>151.75</v>
      </c>
      <c r="C746" s="403">
        <f>VLOOKUP(A746,[1]KLADD!A:B,2,FALSE)</f>
        <v>816.73</v>
      </c>
      <c r="D746" s="404">
        <f t="shared" si="16"/>
        <v>-3.2938076416344774E-4</v>
      </c>
      <c r="E746" s="404">
        <f t="shared" si="16"/>
        <v>1.9179894179894186E-2</v>
      </c>
      <c r="F746" s="23"/>
      <c r="G746" s="23"/>
      <c r="H746" s="23"/>
      <c r="I746" s="23"/>
      <c r="J746" s="23"/>
    </row>
    <row r="747" spans="1:10" x14ac:dyDescent="0.3">
      <c r="A747" s="402">
        <v>43166</v>
      </c>
      <c r="B747" s="403">
        <v>154.05000000000001</v>
      </c>
      <c r="C747" s="403">
        <f>VLOOKUP(A747,[1]KLADD!A:B,2,FALSE)</f>
        <v>811.89</v>
      </c>
      <c r="D747" s="404">
        <f t="shared" si="16"/>
        <v>1.5156507413509136E-2</v>
      </c>
      <c r="E747" s="404">
        <f t="shared" si="16"/>
        <v>-5.926071039388821E-3</v>
      </c>
      <c r="F747" s="23"/>
      <c r="G747" s="23"/>
      <c r="H747" s="23"/>
      <c r="I747" s="23"/>
      <c r="J747" s="23"/>
    </row>
    <row r="748" spans="1:10" x14ac:dyDescent="0.3">
      <c r="A748" s="402">
        <v>43167</v>
      </c>
      <c r="B748" s="403">
        <v>156.30000000000001</v>
      </c>
      <c r="C748" s="403">
        <f>VLOOKUP(A748,[1]KLADD!A:B,2,FALSE)</f>
        <v>815.38</v>
      </c>
      <c r="D748" s="404">
        <f t="shared" si="16"/>
        <v>1.4605647517039921E-2</v>
      </c>
      <c r="E748" s="404">
        <f t="shared" si="16"/>
        <v>4.2986118809198405E-3</v>
      </c>
      <c r="F748" s="23"/>
      <c r="G748" s="23"/>
      <c r="H748" s="23"/>
      <c r="I748" s="23"/>
      <c r="J748" s="23"/>
    </row>
    <row r="749" spans="1:10" x14ac:dyDescent="0.3">
      <c r="A749" s="402">
        <v>43168</v>
      </c>
      <c r="B749" s="403">
        <v>156.5</v>
      </c>
      <c r="C749" s="403">
        <f>VLOOKUP(A749,[1]KLADD!A:B,2,FALSE)</f>
        <v>818.29</v>
      </c>
      <c r="D749" s="404">
        <f t="shared" si="16"/>
        <v>1.2795905310299975E-3</v>
      </c>
      <c r="E749" s="404">
        <f t="shared" si="16"/>
        <v>3.5688881257818052E-3</v>
      </c>
      <c r="F749" s="23"/>
      <c r="G749" s="23"/>
      <c r="H749" s="23"/>
      <c r="I749" s="23"/>
      <c r="J749" s="23"/>
    </row>
    <row r="750" spans="1:10" x14ac:dyDescent="0.3">
      <c r="A750" s="402">
        <v>43171</v>
      </c>
      <c r="B750" s="403">
        <v>160</v>
      </c>
      <c r="C750" s="403">
        <f>VLOOKUP(A750,[1]KLADD!A:B,2,FALSE)</f>
        <v>817.31</v>
      </c>
      <c r="D750" s="404">
        <f t="shared" si="16"/>
        <v>2.2364217252396165E-2</v>
      </c>
      <c r="E750" s="404">
        <f t="shared" si="16"/>
        <v>-1.1976194258759342E-3</v>
      </c>
      <c r="F750" s="23"/>
      <c r="G750" s="23"/>
      <c r="H750" s="23"/>
      <c r="I750" s="23"/>
      <c r="J750" s="23"/>
    </row>
    <row r="751" spans="1:10" x14ac:dyDescent="0.3">
      <c r="A751" s="402">
        <v>43172</v>
      </c>
      <c r="B751" s="403">
        <v>157.15</v>
      </c>
      <c r="C751" s="403">
        <f>VLOOKUP(A751,[1]KLADD!A:B,2,FALSE)</f>
        <v>816.98</v>
      </c>
      <c r="D751" s="404">
        <f t="shared" si="16"/>
        <v>-1.7812499999999964E-2</v>
      </c>
      <c r="E751" s="404">
        <f t="shared" si="16"/>
        <v>-4.0376356584396041E-4</v>
      </c>
      <c r="F751" s="23"/>
      <c r="G751" s="23"/>
      <c r="H751" s="23"/>
      <c r="I751" s="23"/>
      <c r="J751" s="23"/>
    </row>
    <row r="752" spans="1:10" x14ac:dyDescent="0.3">
      <c r="A752" s="402">
        <v>43173</v>
      </c>
      <c r="B752" s="403">
        <v>154.94999999999999</v>
      </c>
      <c r="C752" s="403">
        <f>VLOOKUP(A752,[1]KLADD!A:B,2,FALSE)</f>
        <v>810.63</v>
      </c>
      <c r="D752" s="404">
        <f t="shared" si="16"/>
        <v>-1.3999363665288049E-2</v>
      </c>
      <c r="E752" s="404">
        <f t="shared" si="16"/>
        <v>-7.7725280912629719E-3</v>
      </c>
      <c r="F752" s="23"/>
      <c r="G752" s="23"/>
      <c r="H752" s="23"/>
      <c r="I752" s="23"/>
      <c r="J752" s="23"/>
    </row>
    <row r="753" spans="1:10" x14ac:dyDescent="0.3">
      <c r="A753" s="402">
        <v>43174</v>
      </c>
      <c r="B753" s="403">
        <v>153.6</v>
      </c>
      <c r="C753" s="403">
        <f>VLOOKUP(A753,[1]KLADD!A:B,2,FALSE)</f>
        <v>806.71</v>
      </c>
      <c r="D753" s="404">
        <f t="shared" si="16"/>
        <v>-8.7124878993223263E-3</v>
      </c>
      <c r="E753" s="404">
        <f t="shared" si="16"/>
        <v>-4.8357450378100474E-3</v>
      </c>
      <c r="F753" s="23"/>
      <c r="G753" s="23"/>
      <c r="H753" s="23"/>
      <c r="I753" s="23"/>
      <c r="J753" s="23"/>
    </row>
    <row r="754" spans="1:10" x14ac:dyDescent="0.3">
      <c r="A754" s="402">
        <v>43175</v>
      </c>
      <c r="B754" s="403">
        <v>151.6</v>
      </c>
      <c r="C754" s="403">
        <f>VLOOKUP(A754,[1]KLADD!A:B,2,FALSE)</f>
        <v>806.72</v>
      </c>
      <c r="D754" s="404">
        <f t="shared" si="16"/>
        <v>-1.3020833333333334E-2</v>
      </c>
      <c r="E754" s="404">
        <f t="shared" si="16"/>
        <v>1.2396028312517391E-5</v>
      </c>
      <c r="F754" s="23"/>
      <c r="G754" s="23"/>
      <c r="H754" s="23"/>
      <c r="I754" s="23"/>
      <c r="J754" s="23"/>
    </row>
    <row r="755" spans="1:10" x14ac:dyDescent="0.3">
      <c r="A755" s="402">
        <v>43178</v>
      </c>
      <c r="B755" s="403">
        <v>151.19999999999999</v>
      </c>
      <c r="C755" s="403">
        <f>VLOOKUP(A755,[1]KLADD!A:B,2,FALSE)</f>
        <v>798.08</v>
      </c>
      <c r="D755" s="404">
        <f t="shared" si="16"/>
        <v>-2.6385224274406709E-3</v>
      </c>
      <c r="E755" s="404">
        <f t="shared" si="16"/>
        <v>-1.0710035700118983E-2</v>
      </c>
      <c r="F755" s="23"/>
      <c r="G755" s="23"/>
      <c r="H755" s="23"/>
      <c r="I755" s="23"/>
      <c r="J755" s="23"/>
    </row>
    <row r="756" spans="1:10" x14ac:dyDescent="0.3">
      <c r="A756" s="402">
        <v>43179</v>
      </c>
      <c r="B756" s="403">
        <v>153</v>
      </c>
      <c r="C756" s="403">
        <f>VLOOKUP(A756,[1]KLADD!A:B,2,FALSE)</f>
        <v>802.48</v>
      </c>
      <c r="D756" s="404">
        <f t="shared" si="16"/>
        <v>1.190476190476198E-2</v>
      </c>
      <c r="E756" s="404">
        <f t="shared" si="16"/>
        <v>5.5132317562148871E-3</v>
      </c>
      <c r="F756" s="23"/>
      <c r="G756" s="23"/>
      <c r="H756" s="23"/>
      <c r="I756" s="23"/>
      <c r="J756" s="23"/>
    </row>
    <row r="757" spans="1:10" x14ac:dyDescent="0.3">
      <c r="A757" s="402">
        <v>43180</v>
      </c>
      <c r="B757" s="403">
        <v>154.25</v>
      </c>
      <c r="C757" s="403">
        <f>VLOOKUP(A757,[1]KLADD!A:B,2,FALSE)</f>
        <v>805.07</v>
      </c>
      <c r="D757" s="404">
        <f t="shared" si="16"/>
        <v>8.1699346405228763E-3</v>
      </c>
      <c r="E757" s="404">
        <f t="shared" si="16"/>
        <v>3.227494766224743E-3</v>
      </c>
      <c r="F757" s="23"/>
      <c r="G757" s="23"/>
      <c r="H757" s="23"/>
      <c r="I757" s="23"/>
      <c r="J757" s="23"/>
    </row>
    <row r="758" spans="1:10" x14ac:dyDescent="0.3">
      <c r="A758" s="402">
        <v>43181</v>
      </c>
      <c r="B758" s="403">
        <v>153.65</v>
      </c>
      <c r="C758" s="403">
        <f>VLOOKUP(A758,[1]KLADD!A:B,2,FALSE)</f>
        <v>795.08</v>
      </c>
      <c r="D758" s="404">
        <f t="shared" si="16"/>
        <v>-3.8897893030793796E-3</v>
      </c>
      <c r="E758" s="404">
        <f t="shared" si="16"/>
        <v>-1.2408858856993813E-2</v>
      </c>
      <c r="F758" s="23"/>
      <c r="G758" s="23"/>
      <c r="H758" s="23"/>
      <c r="I758" s="23"/>
      <c r="J758" s="23"/>
    </row>
    <row r="759" spans="1:10" x14ac:dyDescent="0.3">
      <c r="A759" s="402">
        <v>43182</v>
      </c>
      <c r="B759" s="403">
        <v>155.05000000000001</v>
      </c>
      <c r="C759" s="403">
        <f>VLOOKUP(A759,[1]KLADD!A:B,2,FALSE)</f>
        <v>800.29</v>
      </c>
      <c r="D759" s="404">
        <f t="shared" si="16"/>
        <v>9.1116173120729289E-3</v>
      </c>
      <c r="E759" s="404">
        <f t="shared" si="16"/>
        <v>6.5527997182672467E-3</v>
      </c>
      <c r="F759" s="23"/>
      <c r="G759" s="23"/>
      <c r="H759" s="23"/>
      <c r="I759" s="23"/>
      <c r="J759" s="23"/>
    </row>
    <row r="760" spans="1:10" x14ac:dyDescent="0.3">
      <c r="A760" s="402">
        <v>43185</v>
      </c>
      <c r="B760" s="403">
        <v>156.69999999999999</v>
      </c>
      <c r="C760" s="403">
        <f>VLOOKUP(A760,[1]KLADD!A:B,2,FALSE)</f>
        <v>798.85</v>
      </c>
      <c r="D760" s="404">
        <f t="shared" si="16"/>
        <v>1.0641728474685438E-2</v>
      </c>
      <c r="E760" s="404">
        <f t="shared" si="16"/>
        <v>-1.7993477364454647E-3</v>
      </c>
      <c r="F760" s="23"/>
      <c r="G760" s="23"/>
      <c r="H760" s="23"/>
      <c r="I760" s="23"/>
      <c r="J760" s="23"/>
    </row>
    <row r="761" spans="1:10" x14ac:dyDescent="0.3">
      <c r="A761" s="402">
        <v>43186</v>
      </c>
      <c r="B761" s="403">
        <v>157.94999999999999</v>
      </c>
      <c r="C761" s="403">
        <f>VLOOKUP(A761,[1]KLADD!A:B,2,FALSE)</f>
        <v>805.99</v>
      </c>
      <c r="D761" s="404">
        <f t="shared" si="16"/>
        <v>7.9770261646458212E-3</v>
      </c>
      <c r="E761" s="404">
        <f t="shared" si="16"/>
        <v>8.9378481567252751E-3</v>
      </c>
      <c r="F761" s="23"/>
      <c r="G761" s="23"/>
      <c r="H761" s="23"/>
      <c r="I761" s="23"/>
      <c r="J761" s="23"/>
    </row>
    <row r="762" spans="1:10" x14ac:dyDescent="0.3">
      <c r="A762" s="402">
        <v>43187</v>
      </c>
      <c r="B762" s="403">
        <v>157.19999999999999</v>
      </c>
      <c r="C762" s="403">
        <f>VLOOKUP(A762,[1]KLADD!A:B,2,FALSE)</f>
        <v>805.32</v>
      </c>
      <c r="D762" s="404">
        <f t="shared" si="16"/>
        <v>-4.7483380816714157E-3</v>
      </c>
      <c r="E762" s="404">
        <f t="shared" si="16"/>
        <v>-8.3127582228062263E-4</v>
      </c>
      <c r="F762" s="23"/>
      <c r="G762" s="23"/>
      <c r="H762" s="23"/>
      <c r="I762" s="23"/>
      <c r="J762" s="23"/>
    </row>
    <row r="763" spans="1:10" x14ac:dyDescent="0.3">
      <c r="A763" s="402">
        <v>43193</v>
      </c>
      <c r="B763" s="403">
        <v>163</v>
      </c>
      <c r="C763" s="403">
        <f>VLOOKUP(A763,[1]KLADD!A:B,2,FALSE)</f>
        <v>811.58</v>
      </c>
      <c r="D763" s="404">
        <f t="shared" si="16"/>
        <v>3.6895674300254526E-2</v>
      </c>
      <c r="E763" s="404">
        <f t="shared" si="16"/>
        <v>7.7733075050911322E-3</v>
      </c>
      <c r="F763" s="23"/>
      <c r="G763" s="23"/>
      <c r="H763" s="23"/>
      <c r="I763" s="23"/>
      <c r="J763" s="23"/>
    </row>
    <row r="764" spans="1:10" x14ac:dyDescent="0.3">
      <c r="A764" s="402">
        <v>43194</v>
      </c>
      <c r="B764" s="403">
        <v>159.80000000000001</v>
      </c>
      <c r="C764" s="403">
        <f>VLOOKUP(A764,[1]KLADD!A:B,2,FALSE)</f>
        <v>800.7</v>
      </c>
      <c r="D764" s="404">
        <f t="shared" si="16"/>
        <v>-1.9631901840490729E-2</v>
      </c>
      <c r="E764" s="404">
        <f t="shared" si="16"/>
        <v>-1.3405948889819851E-2</v>
      </c>
      <c r="F764" s="23"/>
      <c r="G764" s="23"/>
      <c r="H764" s="23"/>
      <c r="I764" s="23"/>
      <c r="J764" s="23"/>
    </row>
    <row r="765" spans="1:10" x14ac:dyDescent="0.3">
      <c r="A765" s="402">
        <v>43195</v>
      </c>
      <c r="B765" s="403">
        <v>162.30000000000001</v>
      </c>
      <c r="C765" s="403">
        <f>VLOOKUP(A765,[1]KLADD!A:B,2,FALSE)</f>
        <v>817.16</v>
      </c>
      <c r="D765" s="404">
        <f t="shared" si="16"/>
        <v>1.564455569461827E-2</v>
      </c>
      <c r="E765" s="404">
        <f t="shared" si="16"/>
        <v>2.0557012613962686E-2</v>
      </c>
      <c r="F765" s="23"/>
      <c r="G765" s="23"/>
      <c r="H765" s="23"/>
      <c r="I765" s="23"/>
      <c r="J765" s="23"/>
    </row>
    <row r="766" spans="1:10" x14ac:dyDescent="0.3">
      <c r="A766" s="402">
        <v>43196</v>
      </c>
      <c r="B766" s="403">
        <v>164.55</v>
      </c>
      <c r="C766" s="403">
        <f>VLOOKUP(A766,[1]KLADD!A:B,2,FALSE)</f>
        <v>813.47</v>
      </c>
      <c r="D766" s="404">
        <f t="shared" si="16"/>
        <v>1.3863216266173751E-2</v>
      </c>
      <c r="E766" s="404">
        <f t="shared" si="16"/>
        <v>-4.5156395320377169E-3</v>
      </c>
      <c r="F766" s="23"/>
      <c r="G766" s="23"/>
      <c r="H766" s="23"/>
      <c r="I766" s="23"/>
      <c r="J766" s="23"/>
    </row>
    <row r="767" spans="1:10" x14ac:dyDescent="0.3">
      <c r="A767" s="402">
        <v>43199</v>
      </c>
      <c r="B767" s="403">
        <v>165.15</v>
      </c>
      <c r="C767" s="403">
        <f>VLOOKUP(A767,[1]KLADD!A:B,2,FALSE)</f>
        <v>815.01</v>
      </c>
      <c r="D767" s="404">
        <f t="shared" si="16"/>
        <v>3.6463081130355167E-3</v>
      </c>
      <c r="E767" s="404">
        <f t="shared" si="16"/>
        <v>1.893124515962437E-3</v>
      </c>
      <c r="F767" s="23"/>
      <c r="G767" s="23"/>
      <c r="H767" s="23"/>
      <c r="I767" s="23"/>
      <c r="J767" s="23"/>
    </row>
    <row r="768" spans="1:10" x14ac:dyDescent="0.3">
      <c r="A768" s="402">
        <v>43200</v>
      </c>
      <c r="B768" s="403">
        <v>171.5</v>
      </c>
      <c r="C768" s="403">
        <f>VLOOKUP(A768,[1]KLADD!A:B,2,FALSE)</f>
        <v>829.83</v>
      </c>
      <c r="D768" s="404">
        <f t="shared" si="16"/>
        <v>3.844989403572506E-2</v>
      </c>
      <c r="E768" s="404">
        <f t="shared" si="16"/>
        <v>1.818382596532564E-2</v>
      </c>
      <c r="F768" s="23"/>
      <c r="G768" s="23"/>
      <c r="H768" s="23"/>
      <c r="I768" s="23"/>
      <c r="J768" s="23"/>
    </row>
    <row r="769" spans="1:10" x14ac:dyDescent="0.3">
      <c r="A769" s="402">
        <v>43201</v>
      </c>
      <c r="B769" s="403">
        <v>174.9</v>
      </c>
      <c r="C769" s="403">
        <f>VLOOKUP(A769,[1]KLADD!A:B,2,FALSE)</f>
        <v>831.61</v>
      </c>
      <c r="D769" s="404">
        <f t="shared" si="16"/>
        <v>1.982507288629741E-2</v>
      </c>
      <c r="E769" s="404">
        <f t="shared" si="16"/>
        <v>2.145017654218301E-3</v>
      </c>
      <c r="F769" s="23"/>
      <c r="G769" s="23"/>
      <c r="H769" s="23"/>
      <c r="I769" s="23"/>
      <c r="J769" s="23"/>
    </row>
    <row r="770" spans="1:10" x14ac:dyDescent="0.3">
      <c r="A770" s="402">
        <v>43202</v>
      </c>
      <c r="B770" s="403">
        <v>174.6</v>
      </c>
      <c r="C770" s="403">
        <f>VLOOKUP(A770,[1]KLADD!A:B,2,FALSE)</f>
        <v>834.42</v>
      </c>
      <c r="D770" s="404">
        <f t="shared" si="16"/>
        <v>-1.7152658662093275E-3</v>
      </c>
      <c r="E770" s="404">
        <f t="shared" si="16"/>
        <v>3.3789877466600276E-3</v>
      </c>
      <c r="F770" s="23"/>
      <c r="G770" s="23"/>
      <c r="H770" s="23"/>
      <c r="I770" s="23"/>
      <c r="J770" s="23"/>
    </row>
    <row r="771" spans="1:10" x14ac:dyDescent="0.3">
      <c r="A771" s="402">
        <v>43203</v>
      </c>
      <c r="B771" s="403">
        <v>175</v>
      </c>
      <c r="C771" s="403">
        <f>VLOOKUP(A771,[1]KLADD!A:B,2,FALSE)</f>
        <v>838.58</v>
      </c>
      <c r="D771" s="404">
        <f t="shared" si="16"/>
        <v>2.2909507445590246E-3</v>
      </c>
      <c r="E771" s="404">
        <f t="shared" si="16"/>
        <v>4.9854989094222117E-3</v>
      </c>
      <c r="F771" s="23"/>
      <c r="G771" s="23"/>
      <c r="H771" s="23"/>
      <c r="I771" s="23"/>
      <c r="J771" s="23"/>
    </row>
    <row r="772" spans="1:10" x14ac:dyDescent="0.3">
      <c r="A772" s="402">
        <v>43206</v>
      </c>
      <c r="B772" s="403">
        <v>173.35</v>
      </c>
      <c r="C772" s="403">
        <f>VLOOKUP(A772,[1]KLADD!A:B,2,FALSE)</f>
        <v>836.17</v>
      </c>
      <c r="D772" s="404">
        <f t="shared" ref="D772:E835" si="17">(B772-B771)/B771</f>
        <v>-9.4285714285714615E-3</v>
      </c>
      <c r="E772" s="404">
        <f t="shared" si="17"/>
        <v>-2.873905888525939E-3</v>
      </c>
      <c r="F772" s="23"/>
      <c r="G772" s="23"/>
      <c r="H772" s="23"/>
      <c r="I772" s="23"/>
      <c r="J772" s="23"/>
    </row>
    <row r="773" spans="1:10" x14ac:dyDescent="0.3">
      <c r="A773" s="402">
        <v>43207</v>
      </c>
      <c r="B773" s="403">
        <v>174</v>
      </c>
      <c r="C773" s="403">
        <f>VLOOKUP(A773,[1]KLADD!A:B,2,FALSE)</f>
        <v>837.79</v>
      </c>
      <c r="D773" s="404">
        <f t="shared" si="17"/>
        <v>3.7496394577444807E-3</v>
      </c>
      <c r="E773" s="404">
        <f t="shared" si="17"/>
        <v>1.9374050731310673E-3</v>
      </c>
      <c r="F773" s="23"/>
      <c r="G773" s="23"/>
      <c r="H773" s="23"/>
      <c r="I773" s="23"/>
      <c r="J773" s="23"/>
    </row>
    <row r="774" spans="1:10" x14ac:dyDescent="0.3">
      <c r="A774" s="402">
        <v>43208</v>
      </c>
      <c r="B774" s="403">
        <v>175.25</v>
      </c>
      <c r="C774" s="403">
        <f>VLOOKUP(A774,[1]KLADD!A:B,2,FALSE)</f>
        <v>849.31</v>
      </c>
      <c r="D774" s="404">
        <f t="shared" si="17"/>
        <v>7.1839080459770114E-3</v>
      </c>
      <c r="E774" s="404">
        <f t="shared" si="17"/>
        <v>1.3750462526408744E-2</v>
      </c>
      <c r="F774" s="23"/>
      <c r="G774" s="23"/>
      <c r="H774" s="23"/>
      <c r="I774" s="23"/>
      <c r="J774" s="23"/>
    </row>
    <row r="775" spans="1:10" x14ac:dyDescent="0.3">
      <c r="A775" s="402">
        <v>43209</v>
      </c>
      <c r="B775" s="403">
        <v>172.6</v>
      </c>
      <c r="C775" s="403">
        <f>VLOOKUP(A775,[1]KLADD!A:B,2,FALSE)</f>
        <v>850.86</v>
      </c>
      <c r="D775" s="404">
        <f t="shared" si="17"/>
        <v>-1.5121255349500746E-2</v>
      </c>
      <c r="E775" s="404">
        <f t="shared" si="17"/>
        <v>1.8250108911941085E-3</v>
      </c>
      <c r="F775" s="23"/>
      <c r="G775" s="23"/>
      <c r="H775" s="23"/>
      <c r="I775" s="23"/>
      <c r="J775" s="23"/>
    </row>
    <row r="776" spans="1:10" x14ac:dyDescent="0.3">
      <c r="A776" s="402">
        <v>43210</v>
      </c>
      <c r="B776" s="403">
        <v>169.65</v>
      </c>
      <c r="C776" s="403">
        <f>VLOOKUP(A776,[1]KLADD!A:B,2,FALSE)</f>
        <v>846.17</v>
      </c>
      <c r="D776" s="404">
        <f t="shared" si="17"/>
        <v>-1.7091541135573516E-2</v>
      </c>
      <c r="E776" s="404">
        <f t="shared" si="17"/>
        <v>-5.5120701407987849E-3</v>
      </c>
      <c r="F776" s="23"/>
      <c r="G776" s="23"/>
      <c r="H776" s="23"/>
      <c r="I776" s="23"/>
      <c r="J776" s="23"/>
    </row>
    <row r="777" spans="1:10" x14ac:dyDescent="0.3">
      <c r="A777" s="402">
        <v>43213</v>
      </c>
      <c r="B777" s="403">
        <v>172.6</v>
      </c>
      <c r="C777" s="403">
        <f>VLOOKUP(A777,[1]KLADD!A:B,2,FALSE)</f>
        <v>851.21</v>
      </c>
      <c r="D777" s="404">
        <f t="shared" si="17"/>
        <v>1.7388741526672493E-2</v>
      </c>
      <c r="E777" s="404">
        <f t="shared" si="17"/>
        <v>5.9562499261378654E-3</v>
      </c>
      <c r="F777" s="23"/>
      <c r="G777" s="23"/>
      <c r="H777" s="23"/>
      <c r="I777" s="23"/>
      <c r="J777" s="23"/>
    </row>
    <row r="778" spans="1:10" x14ac:dyDescent="0.3">
      <c r="A778" s="402">
        <v>43214</v>
      </c>
      <c r="B778" s="403">
        <v>173.7</v>
      </c>
      <c r="C778" s="403">
        <f>VLOOKUP(A778,[1]KLADD!A:B,2,FALSE)</f>
        <v>852.36</v>
      </c>
      <c r="D778" s="404">
        <f t="shared" si="17"/>
        <v>6.3731170336036756E-3</v>
      </c>
      <c r="E778" s="404">
        <f t="shared" si="17"/>
        <v>1.3510179626648855E-3</v>
      </c>
      <c r="F778" s="23"/>
      <c r="G778" s="23"/>
      <c r="H778" s="23"/>
      <c r="I778" s="23"/>
      <c r="J778" s="23"/>
    </row>
    <row r="779" spans="1:10" x14ac:dyDescent="0.3">
      <c r="A779" s="402">
        <v>43215</v>
      </c>
      <c r="B779" s="403">
        <v>174.8</v>
      </c>
      <c r="C779" s="403">
        <f>VLOOKUP(A779,[1]KLADD!A:B,2,FALSE)</f>
        <v>840.67</v>
      </c>
      <c r="D779" s="404">
        <f t="shared" si="17"/>
        <v>6.3327576280945473E-3</v>
      </c>
      <c r="E779" s="404">
        <f t="shared" si="17"/>
        <v>-1.3714862264770818E-2</v>
      </c>
      <c r="F779" s="23"/>
      <c r="G779" s="23"/>
      <c r="H779" s="23"/>
      <c r="I779" s="23"/>
      <c r="J779" s="23"/>
    </row>
    <row r="780" spans="1:10" x14ac:dyDescent="0.3">
      <c r="A780" s="402">
        <v>43216</v>
      </c>
      <c r="B780" s="403">
        <v>178.4</v>
      </c>
      <c r="C780" s="403">
        <f>VLOOKUP(A780,[1]KLADD!A:B,2,FALSE)</f>
        <v>863.02</v>
      </c>
      <c r="D780" s="404">
        <f t="shared" si="17"/>
        <v>2.0594965675057173E-2</v>
      </c>
      <c r="E780" s="404">
        <f t="shared" si="17"/>
        <v>2.6585937407068199E-2</v>
      </c>
      <c r="F780" s="23"/>
      <c r="G780" s="23"/>
      <c r="H780" s="23"/>
      <c r="I780" s="23"/>
      <c r="J780" s="23"/>
    </row>
    <row r="781" spans="1:10" x14ac:dyDescent="0.3">
      <c r="A781" s="402">
        <v>43217</v>
      </c>
      <c r="B781" s="403">
        <v>180</v>
      </c>
      <c r="C781" s="403">
        <f>VLOOKUP(A781,[1]KLADD!A:B,2,FALSE)</f>
        <v>862.73</v>
      </c>
      <c r="D781" s="404">
        <f t="shared" si="17"/>
        <v>8.9686098654708207E-3</v>
      </c>
      <c r="E781" s="404">
        <f t="shared" si="17"/>
        <v>-3.3602929248448894E-4</v>
      </c>
      <c r="F781" s="23"/>
      <c r="G781" s="23"/>
      <c r="H781" s="23"/>
      <c r="I781" s="23"/>
      <c r="J781" s="23"/>
    </row>
    <row r="782" spans="1:10" x14ac:dyDescent="0.3">
      <c r="A782" s="402">
        <v>43220</v>
      </c>
      <c r="B782" s="403">
        <v>174.65</v>
      </c>
      <c r="C782" s="403">
        <f>VLOOKUP(A782,[1]KLADD!A:B,2,FALSE)</f>
        <v>859.96</v>
      </c>
      <c r="D782" s="404">
        <f t="shared" si="17"/>
        <v>-2.9722222222222192E-2</v>
      </c>
      <c r="E782" s="404">
        <f t="shared" si="17"/>
        <v>-3.2107380060969037E-3</v>
      </c>
      <c r="F782" s="23"/>
      <c r="G782" s="23"/>
      <c r="H782" s="23"/>
      <c r="I782" s="23"/>
      <c r="J782" s="23"/>
    </row>
    <row r="783" spans="1:10" x14ac:dyDescent="0.3">
      <c r="A783" s="402">
        <v>43222</v>
      </c>
      <c r="B783" s="403">
        <v>170.9</v>
      </c>
      <c r="C783" s="403">
        <f>VLOOKUP(A783,[1]KLADD!A:B,2,FALSE)</f>
        <v>869.5</v>
      </c>
      <c r="D783" s="404">
        <f t="shared" si="17"/>
        <v>-2.14715144574864E-2</v>
      </c>
      <c r="E783" s="404">
        <f t="shared" si="17"/>
        <v>1.1093539234382952E-2</v>
      </c>
      <c r="F783" s="23"/>
      <c r="G783" s="23"/>
      <c r="H783" s="23"/>
      <c r="I783" s="23"/>
      <c r="J783" s="23"/>
    </row>
    <row r="784" spans="1:10" x14ac:dyDescent="0.3">
      <c r="A784" s="402">
        <v>43223</v>
      </c>
      <c r="B784" s="403">
        <v>174</v>
      </c>
      <c r="C784" s="403">
        <f>VLOOKUP(A784,[1]KLADD!A:B,2,FALSE)</f>
        <v>864.56</v>
      </c>
      <c r="D784" s="404">
        <f t="shared" si="17"/>
        <v>1.8139262726740751E-2</v>
      </c>
      <c r="E784" s="404">
        <f t="shared" si="17"/>
        <v>-5.6814261069580846E-3</v>
      </c>
      <c r="F784" s="23"/>
      <c r="G784" s="23"/>
      <c r="H784" s="23"/>
      <c r="I784" s="23"/>
      <c r="J784" s="23"/>
    </row>
    <row r="785" spans="1:10" x14ac:dyDescent="0.3">
      <c r="A785" s="402">
        <v>43224</v>
      </c>
      <c r="B785" s="403">
        <v>176.1</v>
      </c>
      <c r="C785" s="403">
        <f>VLOOKUP(A785,[1]KLADD!A:B,2,FALSE)</f>
        <v>864.77</v>
      </c>
      <c r="D785" s="404">
        <f t="shared" si="17"/>
        <v>1.2068965517241346E-2</v>
      </c>
      <c r="E785" s="404">
        <f t="shared" si="17"/>
        <v>2.4289812158790182E-4</v>
      </c>
      <c r="F785" s="23"/>
      <c r="G785" s="23"/>
      <c r="H785" s="23"/>
      <c r="I785" s="23"/>
      <c r="J785" s="23"/>
    </row>
    <row r="786" spans="1:10" x14ac:dyDescent="0.3">
      <c r="A786" s="402">
        <v>43227</v>
      </c>
      <c r="B786" s="403">
        <v>178.1</v>
      </c>
      <c r="C786" s="403">
        <f>VLOOKUP(A786,[1]KLADD!A:B,2,FALSE)</f>
        <v>873.66</v>
      </c>
      <c r="D786" s="404">
        <f t="shared" si="17"/>
        <v>1.1357183418512209E-2</v>
      </c>
      <c r="E786" s="404">
        <f t="shared" si="17"/>
        <v>1.0280190108352495E-2</v>
      </c>
      <c r="F786" s="23"/>
      <c r="G786" s="23"/>
      <c r="H786" s="23"/>
      <c r="I786" s="23"/>
      <c r="J786" s="23"/>
    </row>
    <row r="787" spans="1:10" x14ac:dyDescent="0.3">
      <c r="A787" s="402">
        <v>43228</v>
      </c>
      <c r="B787" s="403">
        <v>176.5</v>
      </c>
      <c r="C787" s="403">
        <f>VLOOKUP(A787,[1]KLADD!A:B,2,FALSE)</f>
        <v>875.27</v>
      </c>
      <c r="D787" s="404">
        <f t="shared" si="17"/>
        <v>-8.9837170129140609E-3</v>
      </c>
      <c r="E787" s="404">
        <f t="shared" si="17"/>
        <v>1.8428221504933427E-3</v>
      </c>
      <c r="F787" s="23"/>
      <c r="G787" s="23"/>
      <c r="H787" s="23"/>
      <c r="I787" s="23"/>
      <c r="J787" s="23"/>
    </row>
    <row r="788" spans="1:10" x14ac:dyDescent="0.3">
      <c r="A788" s="402">
        <v>43229</v>
      </c>
      <c r="B788" s="403">
        <v>175.5</v>
      </c>
      <c r="C788" s="403">
        <f>VLOOKUP(A788,[1]KLADD!A:B,2,FALSE)</f>
        <v>878.57</v>
      </c>
      <c r="D788" s="404">
        <f t="shared" si="17"/>
        <v>-5.6657223796033997E-3</v>
      </c>
      <c r="E788" s="404">
        <f t="shared" si="17"/>
        <v>3.7702651753174087E-3</v>
      </c>
      <c r="F788" s="23"/>
      <c r="G788" s="23"/>
      <c r="H788" s="23"/>
      <c r="I788" s="23"/>
      <c r="J788" s="23"/>
    </row>
    <row r="789" spans="1:10" x14ac:dyDescent="0.3">
      <c r="A789" s="402">
        <v>43231</v>
      </c>
      <c r="B789" s="403">
        <v>169.3</v>
      </c>
      <c r="C789" s="403">
        <f>VLOOKUP(A789,[1]KLADD!A:B,2,FALSE)</f>
        <v>878.81</v>
      </c>
      <c r="D789" s="404">
        <f t="shared" si="17"/>
        <v>-3.5327635327635262E-2</v>
      </c>
      <c r="E789" s="404">
        <f t="shared" si="17"/>
        <v>2.7317117588797183E-4</v>
      </c>
      <c r="F789" s="23"/>
      <c r="G789" s="23"/>
      <c r="H789" s="23"/>
      <c r="I789" s="23"/>
      <c r="J789" s="23"/>
    </row>
    <row r="790" spans="1:10" x14ac:dyDescent="0.3">
      <c r="A790" s="402">
        <v>43234</v>
      </c>
      <c r="B790" s="403">
        <v>169.95</v>
      </c>
      <c r="C790" s="403">
        <f>VLOOKUP(A790,[1]KLADD!A:B,2,FALSE)</f>
        <v>876.05</v>
      </c>
      <c r="D790" s="404">
        <f t="shared" si="17"/>
        <v>3.8393384524511355E-3</v>
      </c>
      <c r="E790" s="404">
        <f t="shared" si="17"/>
        <v>-3.1406105984228571E-3</v>
      </c>
      <c r="F790" s="23"/>
      <c r="G790" s="23"/>
      <c r="H790" s="23"/>
      <c r="I790" s="23"/>
      <c r="J790" s="23"/>
    </row>
    <row r="791" spans="1:10" x14ac:dyDescent="0.3">
      <c r="A791" s="402">
        <v>43235</v>
      </c>
      <c r="B791" s="403">
        <v>169.7</v>
      </c>
      <c r="C791" s="403">
        <f>VLOOKUP(A791,[1]KLADD!A:B,2,FALSE)</f>
        <v>880.57</v>
      </c>
      <c r="D791" s="404">
        <f t="shared" si="17"/>
        <v>-1.4710208884966167E-3</v>
      </c>
      <c r="E791" s="404">
        <f t="shared" si="17"/>
        <v>5.1595228582844536E-3</v>
      </c>
      <c r="F791" s="23"/>
      <c r="G791" s="23"/>
      <c r="H791" s="23"/>
      <c r="I791" s="23"/>
      <c r="J791" s="23"/>
    </row>
    <row r="792" spans="1:10" x14ac:dyDescent="0.3">
      <c r="A792" s="402">
        <v>43236</v>
      </c>
      <c r="B792" s="403">
        <v>170.45</v>
      </c>
      <c r="C792" s="403">
        <f>VLOOKUP(A792,[1]KLADD!A:B,2,FALSE)</f>
        <v>883.89</v>
      </c>
      <c r="D792" s="404">
        <f t="shared" si="17"/>
        <v>4.4195639363582796E-3</v>
      </c>
      <c r="E792" s="404">
        <f t="shared" si="17"/>
        <v>3.7702851562055671E-3</v>
      </c>
      <c r="F792" s="23"/>
      <c r="G792" s="23"/>
      <c r="H792" s="23"/>
      <c r="I792" s="23"/>
      <c r="J792" s="23"/>
    </row>
    <row r="793" spans="1:10" x14ac:dyDescent="0.3">
      <c r="A793" s="402">
        <v>43238</v>
      </c>
      <c r="B793" s="403">
        <v>168.5</v>
      </c>
      <c r="C793" s="403">
        <f>VLOOKUP(A793,[1]KLADD!A:B,2,FALSE)</f>
        <v>891.68</v>
      </c>
      <c r="D793" s="404">
        <f t="shared" si="17"/>
        <v>-1.1440305074801928E-2</v>
      </c>
      <c r="E793" s="404">
        <f t="shared" si="17"/>
        <v>8.8133138738982954E-3</v>
      </c>
      <c r="F793" s="23"/>
      <c r="G793" s="23"/>
      <c r="H793" s="23"/>
      <c r="I793" s="23"/>
      <c r="J793" s="23"/>
    </row>
    <row r="794" spans="1:10" x14ac:dyDescent="0.3">
      <c r="A794" s="402">
        <v>43242</v>
      </c>
      <c r="B794" s="403">
        <v>164.3</v>
      </c>
      <c r="C794" s="403">
        <f>VLOOKUP(A794,[1]KLADD!A:B,2,FALSE)</f>
        <v>888.21</v>
      </c>
      <c r="D794" s="404">
        <f t="shared" si="17"/>
        <v>-2.4925816023738806E-2</v>
      </c>
      <c r="E794" s="404">
        <f t="shared" si="17"/>
        <v>-3.8915305939349475E-3</v>
      </c>
      <c r="F794" s="23"/>
      <c r="G794" s="23"/>
      <c r="H794" s="23"/>
      <c r="I794" s="23"/>
      <c r="J794" s="23"/>
    </row>
    <row r="795" spans="1:10" x14ac:dyDescent="0.3">
      <c r="A795" s="402">
        <v>43243</v>
      </c>
      <c r="B795" s="403">
        <v>164.3</v>
      </c>
      <c r="C795" s="403">
        <f>VLOOKUP(A795,[1]KLADD!A:B,2,FALSE)</f>
        <v>879.87</v>
      </c>
      <c r="D795" s="404">
        <f t="shared" si="17"/>
        <v>0</v>
      </c>
      <c r="E795" s="404">
        <f t="shared" si="17"/>
        <v>-9.3896713615023823E-3</v>
      </c>
      <c r="F795" s="23"/>
      <c r="G795" s="23"/>
      <c r="H795" s="23"/>
      <c r="I795" s="23"/>
      <c r="J795" s="23"/>
    </row>
    <row r="796" spans="1:10" x14ac:dyDescent="0.3">
      <c r="A796" s="402">
        <v>43244</v>
      </c>
      <c r="B796" s="403">
        <v>166.5</v>
      </c>
      <c r="C796" s="403">
        <f>VLOOKUP(A796,[1]KLADD!A:B,2,FALSE)</f>
        <v>873.29</v>
      </c>
      <c r="D796" s="404">
        <f t="shared" si="17"/>
        <v>1.3390139987827076E-2</v>
      </c>
      <c r="E796" s="404">
        <f t="shared" si="17"/>
        <v>-7.4783774875834394E-3</v>
      </c>
      <c r="F796" s="23"/>
      <c r="G796" s="23"/>
      <c r="H796" s="23"/>
      <c r="I796" s="23"/>
      <c r="J796" s="23"/>
    </row>
    <row r="797" spans="1:10" x14ac:dyDescent="0.3">
      <c r="A797" s="402">
        <v>43245</v>
      </c>
      <c r="B797" s="403">
        <v>164.15</v>
      </c>
      <c r="C797" s="403">
        <f>VLOOKUP(A797,[1]KLADD!A:B,2,FALSE)</f>
        <v>863.98</v>
      </c>
      <c r="D797" s="404">
        <f t="shared" si="17"/>
        <v>-1.411411411411408E-2</v>
      </c>
      <c r="E797" s="404">
        <f t="shared" si="17"/>
        <v>-1.0660834316206467E-2</v>
      </c>
      <c r="F797" s="23"/>
      <c r="G797" s="23"/>
      <c r="H797" s="23"/>
      <c r="I797" s="23"/>
      <c r="J797" s="23"/>
    </row>
    <row r="798" spans="1:10" x14ac:dyDescent="0.3">
      <c r="A798" s="402">
        <v>43248</v>
      </c>
      <c r="B798" s="403">
        <v>166.3</v>
      </c>
      <c r="C798" s="403">
        <f>VLOOKUP(A798,[1]KLADD!A:B,2,FALSE)</f>
        <v>868.46</v>
      </c>
      <c r="D798" s="404">
        <f t="shared" si="17"/>
        <v>1.309777642400247E-2</v>
      </c>
      <c r="E798" s="404">
        <f t="shared" si="17"/>
        <v>5.1853052153985257E-3</v>
      </c>
      <c r="F798" s="23"/>
      <c r="G798" s="23"/>
      <c r="H798" s="23"/>
      <c r="I798" s="23"/>
      <c r="J798" s="23"/>
    </row>
    <row r="799" spans="1:10" x14ac:dyDescent="0.3">
      <c r="A799" s="402">
        <v>43249</v>
      </c>
      <c r="B799" s="403">
        <v>165.2</v>
      </c>
      <c r="C799" s="403">
        <f>VLOOKUP(A799,[1]KLADD!A:B,2,FALSE)</f>
        <v>867.58</v>
      </c>
      <c r="D799" s="404">
        <f t="shared" si="17"/>
        <v>-6.6145520144318863E-3</v>
      </c>
      <c r="E799" s="404">
        <f t="shared" si="17"/>
        <v>-1.0132878889067953E-3</v>
      </c>
      <c r="F799" s="23"/>
      <c r="G799" s="23"/>
      <c r="H799" s="23"/>
      <c r="I799" s="23"/>
      <c r="J799" s="23"/>
    </row>
    <row r="800" spans="1:10" x14ac:dyDescent="0.3">
      <c r="A800" s="402">
        <v>43250</v>
      </c>
      <c r="B800" s="403">
        <v>165.05</v>
      </c>
      <c r="C800" s="403">
        <f>VLOOKUP(A800,[1]KLADD!A:B,2,FALSE)</f>
        <v>870.62</v>
      </c>
      <c r="D800" s="404">
        <f t="shared" si="17"/>
        <v>-9.0799031476983824E-4</v>
      </c>
      <c r="E800" s="404">
        <f t="shared" si="17"/>
        <v>3.5039996311578914E-3</v>
      </c>
      <c r="F800" s="23"/>
      <c r="G800" s="23"/>
      <c r="H800" s="23"/>
      <c r="I800" s="23"/>
      <c r="J800" s="23"/>
    </row>
    <row r="801" spans="1:10" x14ac:dyDescent="0.3">
      <c r="A801" s="402">
        <v>43251</v>
      </c>
      <c r="B801" s="403">
        <v>163.69999999999999</v>
      </c>
      <c r="C801" s="403">
        <f>VLOOKUP(A801,[1]KLADD!A:B,2,FALSE)</f>
        <v>875.52</v>
      </c>
      <c r="D801" s="404">
        <f t="shared" si="17"/>
        <v>-8.179339594062543E-3</v>
      </c>
      <c r="E801" s="404">
        <f t="shared" si="17"/>
        <v>5.628173026119291E-3</v>
      </c>
      <c r="F801" s="23"/>
      <c r="G801" s="23"/>
      <c r="H801" s="23"/>
      <c r="I801" s="23"/>
      <c r="J801" s="23"/>
    </row>
    <row r="802" spans="1:10" x14ac:dyDescent="0.3">
      <c r="A802" s="402">
        <v>43252</v>
      </c>
      <c r="B802" s="403">
        <v>160.80000000000001</v>
      </c>
      <c r="C802" s="403">
        <f>VLOOKUP(A802,[1]KLADD!A:B,2,FALSE)</f>
        <v>880.53</v>
      </c>
      <c r="D802" s="404">
        <f t="shared" si="17"/>
        <v>-1.7715332926084165E-2</v>
      </c>
      <c r="E802" s="404">
        <f t="shared" si="17"/>
        <v>5.7223135964912181E-3</v>
      </c>
      <c r="F802" s="23"/>
      <c r="G802" s="23"/>
      <c r="H802" s="23"/>
      <c r="I802" s="23"/>
      <c r="J802" s="23"/>
    </row>
    <row r="803" spans="1:10" x14ac:dyDescent="0.3">
      <c r="A803" s="402">
        <v>43255</v>
      </c>
      <c r="B803" s="403">
        <v>162.5</v>
      </c>
      <c r="C803" s="403">
        <f>VLOOKUP(A803,[1]KLADD!A:B,2,FALSE)</f>
        <v>882.09</v>
      </c>
      <c r="D803" s="404">
        <f t="shared" si="17"/>
        <v>1.0572139303482516E-2</v>
      </c>
      <c r="E803" s="404">
        <f t="shared" si="17"/>
        <v>1.7716602500767256E-3</v>
      </c>
      <c r="F803" s="23"/>
      <c r="G803" s="23"/>
      <c r="H803" s="23"/>
      <c r="I803" s="23"/>
      <c r="J803" s="23"/>
    </row>
    <row r="804" spans="1:10" x14ac:dyDescent="0.3">
      <c r="A804" s="402">
        <v>43256</v>
      </c>
      <c r="B804" s="403">
        <v>162.1</v>
      </c>
      <c r="C804" s="403">
        <f>VLOOKUP(A804,[1]KLADD!A:B,2,FALSE)</f>
        <v>879</v>
      </c>
      <c r="D804" s="404">
        <f t="shared" si="17"/>
        <v>-2.4615384615384963E-3</v>
      </c>
      <c r="E804" s="404">
        <f t="shared" si="17"/>
        <v>-3.5030439070843473E-3</v>
      </c>
      <c r="F804" s="23"/>
      <c r="G804" s="23"/>
      <c r="H804" s="23"/>
      <c r="I804" s="23"/>
      <c r="J804" s="23"/>
    </row>
    <row r="805" spans="1:10" x14ac:dyDescent="0.3">
      <c r="A805" s="402">
        <v>43257</v>
      </c>
      <c r="B805" s="403">
        <v>163.44999999999999</v>
      </c>
      <c r="C805" s="403">
        <f>VLOOKUP(A805,[1]KLADD!A:B,2,FALSE)</f>
        <v>882.99</v>
      </c>
      <c r="D805" s="404">
        <f t="shared" si="17"/>
        <v>8.3281924737815816E-3</v>
      </c>
      <c r="E805" s="404">
        <f t="shared" si="17"/>
        <v>4.5392491467576897E-3</v>
      </c>
      <c r="F805" s="23"/>
      <c r="G805" s="23"/>
      <c r="H805" s="23"/>
      <c r="I805" s="23"/>
      <c r="J805" s="23"/>
    </row>
    <row r="806" spans="1:10" x14ac:dyDescent="0.3">
      <c r="A806" s="402">
        <v>43258</v>
      </c>
      <c r="B806" s="403">
        <v>163.6</v>
      </c>
      <c r="C806" s="403">
        <f>VLOOKUP(A806,[1]KLADD!A:B,2,FALSE)</f>
        <v>892.05</v>
      </c>
      <c r="D806" s="404">
        <f t="shared" si="17"/>
        <v>9.1771183848275131E-4</v>
      </c>
      <c r="E806" s="404">
        <f t="shared" si="17"/>
        <v>1.0260591852682301E-2</v>
      </c>
      <c r="F806" s="23"/>
      <c r="G806" s="23"/>
      <c r="H806" s="23"/>
      <c r="I806" s="23"/>
      <c r="J806" s="23"/>
    </row>
    <row r="807" spans="1:10" x14ac:dyDescent="0.3">
      <c r="A807" s="402">
        <v>43259</v>
      </c>
      <c r="B807" s="403">
        <v>168.65</v>
      </c>
      <c r="C807" s="403">
        <f>VLOOKUP(A807,[1]KLADD!A:B,2,FALSE)</f>
        <v>893.87</v>
      </c>
      <c r="D807" s="404">
        <f t="shared" si="17"/>
        <v>3.0867970660146769E-2</v>
      </c>
      <c r="E807" s="404">
        <f t="shared" si="17"/>
        <v>2.0402443809204081E-3</v>
      </c>
      <c r="F807" s="23"/>
      <c r="G807" s="23"/>
      <c r="H807" s="23"/>
      <c r="I807" s="23"/>
      <c r="J807" s="23"/>
    </row>
    <row r="808" spans="1:10" x14ac:dyDescent="0.3">
      <c r="A808" s="402">
        <v>43262</v>
      </c>
      <c r="B808" s="403">
        <v>168.65</v>
      </c>
      <c r="C808" s="403">
        <f>VLOOKUP(A808,[1]KLADD!A:B,2,FALSE)</f>
        <v>899.91</v>
      </c>
      <c r="D808" s="404">
        <f t="shared" si="17"/>
        <v>0</v>
      </c>
      <c r="E808" s="404">
        <f t="shared" si="17"/>
        <v>6.7571347063890312E-3</v>
      </c>
      <c r="F808" s="23"/>
      <c r="G808" s="23"/>
      <c r="H808" s="23"/>
      <c r="I808" s="23"/>
      <c r="J808" s="23"/>
    </row>
    <row r="809" spans="1:10" x14ac:dyDescent="0.3">
      <c r="A809" s="402">
        <v>43263</v>
      </c>
      <c r="B809" s="403">
        <v>171</v>
      </c>
      <c r="C809" s="403">
        <f>VLOOKUP(A809,[1]KLADD!A:B,2,FALSE)</f>
        <v>898.17</v>
      </c>
      <c r="D809" s="404">
        <f t="shared" si="17"/>
        <v>1.3934183219685705E-2</v>
      </c>
      <c r="E809" s="404">
        <f t="shared" si="17"/>
        <v>-1.9335266860019437E-3</v>
      </c>
      <c r="F809" s="23"/>
      <c r="G809" s="23"/>
      <c r="H809" s="23"/>
      <c r="I809" s="23"/>
      <c r="J809" s="23"/>
    </row>
    <row r="810" spans="1:10" x14ac:dyDescent="0.3">
      <c r="A810" s="402">
        <v>43264</v>
      </c>
      <c r="B810" s="403">
        <v>171.35</v>
      </c>
      <c r="C810" s="403">
        <f>VLOOKUP(A810,[1]KLADD!A:B,2,FALSE)</f>
        <v>896</v>
      </c>
      <c r="D810" s="404">
        <f t="shared" si="17"/>
        <v>2.0467836257309609E-3</v>
      </c>
      <c r="E810" s="404">
        <f t="shared" si="17"/>
        <v>-2.4160236926193917E-3</v>
      </c>
      <c r="F810" s="23"/>
      <c r="G810" s="23"/>
      <c r="H810" s="23"/>
      <c r="I810" s="23"/>
      <c r="J810" s="23"/>
    </row>
    <row r="811" spans="1:10" x14ac:dyDescent="0.3">
      <c r="A811" s="402">
        <v>43265</v>
      </c>
      <c r="B811" s="403">
        <v>171.3</v>
      </c>
      <c r="C811" s="403">
        <f>VLOOKUP(A811,[1]KLADD!A:B,2,FALSE)</f>
        <v>898.23</v>
      </c>
      <c r="D811" s="404">
        <f t="shared" si="17"/>
        <v>-2.9180040852047243E-4</v>
      </c>
      <c r="E811" s="404">
        <f t="shared" si="17"/>
        <v>2.488839285714306E-3</v>
      </c>
      <c r="F811" s="23"/>
      <c r="G811" s="23"/>
      <c r="H811" s="23"/>
      <c r="I811" s="23"/>
      <c r="J811" s="23"/>
    </row>
    <row r="812" spans="1:10" x14ac:dyDescent="0.3">
      <c r="A812" s="402">
        <v>43266</v>
      </c>
      <c r="B812" s="403">
        <v>171.35</v>
      </c>
      <c r="C812" s="403">
        <f>VLOOKUP(A812,[1]KLADD!A:B,2,FALSE)</f>
        <v>895.41</v>
      </c>
      <c r="D812" s="404">
        <f t="shared" si="17"/>
        <v>2.9188558085220631E-4</v>
      </c>
      <c r="E812" s="404">
        <f t="shared" si="17"/>
        <v>-3.1395076984737204E-3</v>
      </c>
      <c r="F812" s="23"/>
      <c r="G812" s="23"/>
      <c r="H812" s="23"/>
      <c r="I812" s="23"/>
      <c r="J812" s="23"/>
    </row>
    <row r="813" spans="1:10" x14ac:dyDescent="0.3">
      <c r="A813" s="402">
        <v>43269</v>
      </c>
      <c r="B813" s="403">
        <v>167.5</v>
      </c>
      <c r="C813" s="403">
        <f>VLOOKUP(A813,[1]KLADD!A:B,2,FALSE)</f>
        <v>888.66</v>
      </c>
      <c r="D813" s="404">
        <f t="shared" si="17"/>
        <v>-2.2468631456084007E-2</v>
      </c>
      <c r="E813" s="404">
        <f t="shared" si="17"/>
        <v>-7.5384460749824108E-3</v>
      </c>
      <c r="F813" s="23"/>
      <c r="G813" s="23"/>
      <c r="H813" s="23"/>
      <c r="I813" s="23"/>
      <c r="J813" s="23"/>
    </row>
    <row r="814" spans="1:10" x14ac:dyDescent="0.3">
      <c r="A814" s="402">
        <v>43270</v>
      </c>
      <c r="B814" s="403">
        <v>166.85</v>
      </c>
      <c r="C814" s="403">
        <f>VLOOKUP(A814,[1]KLADD!A:B,2,FALSE)</f>
        <v>884.99</v>
      </c>
      <c r="D814" s="404">
        <f t="shared" si="17"/>
        <v>-3.8805970149254072E-3</v>
      </c>
      <c r="E814" s="404">
        <f t="shared" si="17"/>
        <v>-4.1298134269573961E-3</v>
      </c>
      <c r="F814" s="23"/>
      <c r="G814" s="23"/>
      <c r="H814" s="23"/>
      <c r="I814" s="23"/>
      <c r="J814" s="23"/>
    </row>
    <row r="815" spans="1:10" x14ac:dyDescent="0.3">
      <c r="A815" s="402">
        <v>43271</v>
      </c>
      <c r="B815" s="403">
        <v>164.9</v>
      </c>
      <c r="C815" s="403">
        <f>VLOOKUP(A815,[1]KLADD!A:B,2,FALSE)</f>
        <v>880.91</v>
      </c>
      <c r="D815" s="404">
        <f t="shared" si="17"/>
        <v>-1.1687144141444344E-2</v>
      </c>
      <c r="E815" s="404">
        <f t="shared" si="17"/>
        <v>-4.6102215844247294E-3</v>
      </c>
      <c r="F815" s="23"/>
      <c r="G815" s="23"/>
      <c r="H815" s="23"/>
      <c r="I815" s="23"/>
      <c r="J815" s="23"/>
    </row>
    <row r="816" spans="1:10" x14ac:dyDescent="0.3">
      <c r="A816" s="402">
        <v>43272</v>
      </c>
      <c r="B816" s="403">
        <v>165.15</v>
      </c>
      <c r="C816" s="403">
        <f>VLOOKUP(A816,[1]KLADD!A:B,2,FALSE)</f>
        <v>871.57</v>
      </c>
      <c r="D816" s="404">
        <f t="shared" si="17"/>
        <v>1.5160703456640388E-3</v>
      </c>
      <c r="E816" s="404">
        <f t="shared" si="17"/>
        <v>-1.0602672236664265E-2</v>
      </c>
      <c r="F816" s="23"/>
      <c r="G816" s="23"/>
      <c r="H816" s="23"/>
      <c r="I816" s="23"/>
      <c r="J816" s="23"/>
    </row>
    <row r="817" spans="1:10" x14ac:dyDescent="0.3">
      <c r="A817" s="402">
        <v>43273</v>
      </c>
      <c r="B817" s="403">
        <v>164.75</v>
      </c>
      <c r="C817" s="403">
        <f>VLOOKUP(A817,[1]KLADD!A:B,2,FALSE)</f>
        <v>881.72</v>
      </c>
      <c r="D817" s="404">
        <f t="shared" si="17"/>
        <v>-2.4220405691795679E-3</v>
      </c>
      <c r="E817" s="404">
        <f t="shared" si="17"/>
        <v>1.1645650951730757E-2</v>
      </c>
      <c r="F817" s="23"/>
      <c r="G817" s="23"/>
      <c r="H817" s="23"/>
      <c r="I817" s="23"/>
      <c r="J817" s="23"/>
    </row>
    <row r="818" spans="1:10" x14ac:dyDescent="0.3">
      <c r="A818" s="402">
        <v>43276</v>
      </c>
      <c r="B818" s="403">
        <v>164</v>
      </c>
      <c r="C818" s="403">
        <f>VLOOKUP(A818,[1]KLADD!A:B,2,FALSE)</f>
        <v>869.62</v>
      </c>
      <c r="D818" s="404">
        <f t="shared" si="17"/>
        <v>-4.552352048558422E-3</v>
      </c>
      <c r="E818" s="404">
        <f t="shared" si="17"/>
        <v>-1.3723177425940232E-2</v>
      </c>
      <c r="F818" s="23"/>
      <c r="G818" s="23"/>
      <c r="H818" s="23"/>
      <c r="I818" s="23"/>
      <c r="J818" s="23"/>
    </row>
    <row r="819" spans="1:10" x14ac:dyDescent="0.3">
      <c r="A819" s="402">
        <v>43277</v>
      </c>
      <c r="B819" s="403">
        <v>164.55</v>
      </c>
      <c r="C819" s="403">
        <f>VLOOKUP(A819,[1]KLADD!A:B,2,FALSE)</f>
        <v>870.66</v>
      </c>
      <c r="D819" s="404">
        <f t="shared" si="17"/>
        <v>3.3536585365854352E-3</v>
      </c>
      <c r="E819" s="404">
        <f t="shared" si="17"/>
        <v>1.195924656746583E-3</v>
      </c>
      <c r="F819" s="23"/>
      <c r="G819" s="23"/>
      <c r="H819" s="23"/>
      <c r="I819" s="23"/>
      <c r="J819" s="23"/>
    </row>
    <row r="820" spans="1:10" x14ac:dyDescent="0.3">
      <c r="A820" s="402">
        <v>43278</v>
      </c>
      <c r="B820" s="403">
        <v>164.7</v>
      </c>
      <c r="C820" s="403">
        <f>VLOOKUP(A820,[1]KLADD!A:B,2,FALSE)</f>
        <v>882.52</v>
      </c>
      <c r="D820" s="404">
        <f t="shared" si="17"/>
        <v>9.1157702825874962E-4</v>
      </c>
      <c r="E820" s="404">
        <f t="shared" si="17"/>
        <v>1.362185009073578E-2</v>
      </c>
      <c r="F820" s="23"/>
      <c r="G820" s="23"/>
      <c r="H820" s="23"/>
      <c r="I820" s="23"/>
      <c r="J820" s="23"/>
    </row>
    <row r="821" spans="1:10" x14ac:dyDescent="0.3">
      <c r="A821" s="402">
        <v>43279</v>
      </c>
      <c r="B821" s="403">
        <v>163.75</v>
      </c>
      <c r="C821" s="403">
        <f>VLOOKUP(A821,[1]KLADD!A:B,2,FALSE)</f>
        <v>875.19</v>
      </c>
      <c r="D821" s="404">
        <f t="shared" si="17"/>
        <v>-5.7680631451122568E-3</v>
      </c>
      <c r="E821" s="404">
        <f t="shared" si="17"/>
        <v>-8.3057607759596686E-3</v>
      </c>
      <c r="F821" s="23"/>
      <c r="G821" s="23"/>
      <c r="H821" s="23"/>
      <c r="I821" s="23"/>
      <c r="J821" s="23"/>
    </row>
    <row r="822" spans="1:10" x14ac:dyDescent="0.3">
      <c r="A822" s="402">
        <v>43280</v>
      </c>
      <c r="B822" s="403">
        <v>162.19999999999999</v>
      </c>
      <c r="C822" s="403">
        <f>VLOOKUP(A822,[1]KLADD!A:B,2,FALSE)</f>
        <v>879.14</v>
      </c>
      <c r="D822" s="404">
        <f t="shared" si="17"/>
        <v>-9.4656488549619017E-3</v>
      </c>
      <c r="E822" s="404">
        <f t="shared" si="17"/>
        <v>4.513305682194645E-3</v>
      </c>
      <c r="F822" s="23"/>
      <c r="G822" s="23"/>
      <c r="H822" s="23"/>
      <c r="I822" s="23"/>
      <c r="J822" s="23"/>
    </row>
    <row r="823" spans="1:10" x14ac:dyDescent="0.3">
      <c r="A823" s="402">
        <v>43283</v>
      </c>
      <c r="B823" s="403">
        <v>164.3</v>
      </c>
      <c r="C823" s="403">
        <f>VLOOKUP(A823,[1]KLADD!A:B,2,FALSE)</f>
        <v>872.73</v>
      </c>
      <c r="D823" s="404">
        <f t="shared" si="17"/>
        <v>1.2946979038224555E-2</v>
      </c>
      <c r="E823" s="404">
        <f t="shared" si="17"/>
        <v>-7.2912164160429151E-3</v>
      </c>
      <c r="F823" s="23"/>
      <c r="G823" s="23"/>
      <c r="H823" s="23"/>
      <c r="I823" s="23"/>
      <c r="J823" s="23"/>
    </row>
    <row r="824" spans="1:10" x14ac:dyDescent="0.3">
      <c r="A824" s="402">
        <v>43284</v>
      </c>
      <c r="B824" s="403">
        <v>164.5</v>
      </c>
      <c r="C824" s="403">
        <f>VLOOKUP(A824,[1]KLADD!A:B,2,FALSE)</f>
        <v>877.98</v>
      </c>
      <c r="D824" s="404">
        <f t="shared" si="17"/>
        <v>1.217285453438762E-3</v>
      </c>
      <c r="E824" s="404">
        <f t="shared" si="17"/>
        <v>6.0156062012306213E-3</v>
      </c>
      <c r="F824" s="23"/>
      <c r="G824" s="23"/>
      <c r="H824" s="23"/>
      <c r="I824" s="23"/>
      <c r="J824" s="23"/>
    </row>
    <row r="825" spans="1:10" x14ac:dyDescent="0.3">
      <c r="A825" s="402">
        <v>43285</v>
      </c>
      <c r="B825" s="403">
        <v>163.19999999999999</v>
      </c>
      <c r="C825" s="403">
        <f>VLOOKUP(A825,[1]KLADD!A:B,2,FALSE)</f>
        <v>879.43</v>
      </c>
      <c r="D825" s="404">
        <f t="shared" si="17"/>
        <v>-7.9027355623100988E-3</v>
      </c>
      <c r="E825" s="404">
        <f t="shared" si="17"/>
        <v>1.6515182578190071E-3</v>
      </c>
      <c r="F825" s="23"/>
      <c r="G825" s="23"/>
      <c r="H825" s="23"/>
      <c r="I825" s="23"/>
      <c r="J825" s="23"/>
    </row>
    <row r="826" spans="1:10" x14ac:dyDescent="0.3">
      <c r="A826" s="402">
        <v>43286</v>
      </c>
      <c r="B826" s="403">
        <v>166</v>
      </c>
      <c r="C826" s="403">
        <f>VLOOKUP(A826,[1]KLADD!A:B,2,FALSE)</f>
        <v>883.39</v>
      </c>
      <c r="D826" s="404">
        <f t="shared" si="17"/>
        <v>1.715686274509811E-2</v>
      </c>
      <c r="E826" s="404">
        <f t="shared" si="17"/>
        <v>4.5029166619287913E-3</v>
      </c>
      <c r="F826" s="23"/>
      <c r="G826" s="23"/>
      <c r="H826" s="23"/>
      <c r="I826" s="23"/>
      <c r="J826" s="23"/>
    </row>
    <row r="827" spans="1:10" x14ac:dyDescent="0.3">
      <c r="A827" s="402">
        <v>43287</v>
      </c>
      <c r="B827" s="403">
        <v>166</v>
      </c>
      <c r="C827" s="403">
        <f>VLOOKUP(A827,[1]KLADD!A:B,2,FALSE)</f>
        <v>877.34</v>
      </c>
      <c r="D827" s="404">
        <f t="shared" si="17"/>
        <v>0</v>
      </c>
      <c r="E827" s="404">
        <f t="shared" si="17"/>
        <v>-6.8486172585154404E-3</v>
      </c>
      <c r="F827" s="23"/>
      <c r="G827" s="23"/>
      <c r="H827" s="23"/>
      <c r="I827" s="23"/>
      <c r="J827" s="23"/>
    </row>
    <row r="828" spans="1:10" x14ac:dyDescent="0.3">
      <c r="A828" s="402">
        <v>43290</v>
      </c>
      <c r="B828" s="403">
        <v>166.5</v>
      </c>
      <c r="C828" s="403">
        <f>VLOOKUP(A828,[1]KLADD!A:B,2,FALSE)</f>
        <v>888.66</v>
      </c>
      <c r="D828" s="404">
        <f t="shared" si="17"/>
        <v>3.0120481927710845E-3</v>
      </c>
      <c r="E828" s="404">
        <f t="shared" si="17"/>
        <v>1.2902637517951919E-2</v>
      </c>
      <c r="F828" s="23"/>
      <c r="G828" s="23"/>
      <c r="H828" s="23"/>
      <c r="I828" s="23"/>
      <c r="J828" s="23"/>
    </row>
    <row r="829" spans="1:10" x14ac:dyDescent="0.3">
      <c r="A829" s="402">
        <v>43291</v>
      </c>
      <c r="B829" s="403">
        <v>167.1</v>
      </c>
      <c r="C829" s="403">
        <f>VLOOKUP(A829,[1]KLADD!A:B,2,FALSE)</f>
        <v>899.13</v>
      </c>
      <c r="D829" s="404">
        <f t="shared" si="17"/>
        <v>3.6036036036035694E-3</v>
      </c>
      <c r="E829" s="404">
        <f t="shared" si="17"/>
        <v>1.1781783809330934E-2</v>
      </c>
      <c r="F829" s="23"/>
      <c r="G829" s="23"/>
      <c r="H829" s="23"/>
      <c r="I829" s="23"/>
      <c r="J829" s="23"/>
    </row>
    <row r="830" spans="1:10" x14ac:dyDescent="0.3">
      <c r="A830" s="402">
        <v>43292</v>
      </c>
      <c r="B830" s="403">
        <v>167.35</v>
      </c>
      <c r="C830" s="403">
        <f>VLOOKUP(A830,[1]KLADD!A:B,2,FALSE)</f>
        <v>891.04</v>
      </c>
      <c r="D830" s="404">
        <f t="shared" si="17"/>
        <v>1.4961101137043688E-3</v>
      </c>
      <c r="E830" s="404">
        <f t="shared" si="17"/>
        <v>-8.9975865558929533E-3</v>
      </c>
      <c r="F830" s="23"/>
      <c r="G830" s="23"/>
      <c r="H830" s="23"/>
      <c r="I830" s="23"/>
      <c r="J830" s="23"/>
    </row>
    <row r="831" spans="1:10" x14ac:dyDescent="0.3">
      <c r="A831" s="402">
        <v>43293</v>
      </c>
      <c r="B831" s="403">
        <v>168.6</v>
      </c>
      <c r="C831" s="403">
        <f>VLOOKUP(A831,[1]KLADD!A:B,2,FALSE)</f>
        <v>884.99</v>
      </c>
      <c r="D831" s="404">
        <f t="shared" si="17"/>
        <v>7.4693755602031672E-3</v>
      </c>
      <c r="E831" s="404">
        <f t="shared" si="17"/>
        <v>-6.7898186388938263E-3</v>
      </c>
      <c r="F831" s="23"/>
      <c r="G831" s="23"/>
      <c r="H831" s="23"/>
      <c r="I831" s="23"/>
      <c r="J831" s="23"/>
    </row>
    <row r="832" spans="1:10" x14ac:dyDescent="0.3">
      <c r="A832" s="402">
        <v>43294</v>
      </c>
      <c r="B832" s="403">
        <v>168</v>
      </c>
      <c r="C832" s="403">
        <f>VLOOKUP(A832,[1]KLADD!A:B,2,FALSE)</f>
        <v>874.36</v>
      </c>
      <c r="D832" s="404">
        <f t="shared" si="17"/>
        <v>-3.5587188612099308E-3</v>
      </c>
      <c r="E832" s="404">
        <f t="shared" si="17"/>
        <v>-1.2011435157459401E-2</v>
      </c>
      <c r="F832" s="23"/>
      <c r="G832" s="23"/>
      <c r="H832" s="23"/>
      <c r="I832" s="23"/>
      <c r="J832" s="23"/>
    </row>
    <row r="833" spans="1:10" x14ac:dyDescent="0.3">
      <c r="A833" s="402">
        <v>43297</v>
      </c>
      <c r="B833" s="403">
        <v>166.2</v>
      </c>
      <c r="C833" s="403">
        <f>VLOOKUP(A833,[1]KLADD!A:B,2,FALSE)</f>
        <v>868.03</v>
      </c>
      <c r="D833" s="404">
        <f t="shared" si="17"/>
        <v>-1.0714285714285782E-2</v>
      </c>
      <c r="E833" s="404">
        <f t="shared" si="17"/>
        <v>-7.2395809506382277E-3</v>
      </c>
      <c r="F833" s="23"/>
      <c r="G833" s="23"/>
      <c r="H833" s="23"/>
      <c r="I833" s="23"/>
      <c r="J833" s="23"/>
    </row>
    <row r="834" spans="1:10" x14ac:dyDescent="0.3">
      <c r="A834" s="402">
        <v>43298</v>
      </c>
      <c r="B834" s="403">
        <v>166.8</v>
      </c>
      <c r="C834" s="403">
        <f>VLOOKUP(A834,[1]KLADD!A:B,2,FALSE)</f>
        <v>871.47</v>
      </c>
      <c r="D834" s="404">
        <f t="shared" si="17"/>
        <v>3.6101083032492346E-3</v>
      </c>
      <c r="E834" s="404">
        <f t="shared" si="17"/>
        <v>3.9629966706220465E-3</v>
      </c>
      <c r="F834" s="23"/>
      <c r="G834" s="23"/>
      <c r="H834" s="23"/>
      <c r="I834" s="23"/>
      <c r="J834" s="23"/>
    </row>
    <row r="835" spans="1:10" x14ac:dyDescent="0.3">
      <c r="A835" s="402">
        <v>43299</v>
      </c>
      <c r="B835" s="403">
        <v>167.8</v>
      </c>
      <c r="C835" s="403">
        <f>VLOOKUP(A835,[1]KLADD!A:B,2,FALSE)</f>
        <v>874.1</v>
      </c>
      <c r="D835" s="404">
        <f t="shared" si="17"/>
        <v>5.9952038369304557E-3</v>
      </c>
      <c r="E835" s="404">
        <f t="shared" si="17"/>
        <v>3.0178893134588632E-3</v>
      </c>
      <c r="F835" s="23"/>
      <c r="G835" s="23"/>
      <c r="H835" s="23"/>
      <c r="I835" s="23"/>
      <c r="J835" s="23"/>
    </row>
    <row r="836" spans="1:10" x14ac:dyDescent="0.3">
      <c r="A836" s="402">
        <v>43300</v>
      </c>
      <c r="B836" s="403">
        <v>170.1</v>
      </c>
      <c r="C836" s="403">
        <f>VLOOKUP(A836,[1]KLADD!A:B,2,FALSE)</f>
        <v>875.7</v>
      </c>
      <c r="D836" s="404">
        <f t="shared" ref="D836:E899" si="18">(B836-B835)/B835</f>
        <v>1.3706793802145309E-2</v>
      </c>
      <c r="E836" s="404">
        <f t="shared" si="18"/>
        <v>1.8304541814437966E-3</v>
      </c>
      <c r="F836" s="23"/>
      <c r="G836" s="23"/>
      <c r="H836" s="23"/>
      <c r="I836" s="23"/>
      <c r="J836" s="23"/>
    </row>
    <row r="837" spans="1:10" x14ac:dyDescent="0.3">
      <c r="A837" s="402">
        <v>43301</v>
      </c>
      <c r="B837" s="403">
        <v>171.9</v>
      </c>
      <c r="C837" s="403">
        <f>VLOOKUP(A837,[1]KLADD!A:B,2,FALSE)</f>
        <v>876.82</v>
      </c>
      <c r="D837" s="404">
        <f t="shared" si="18"/>
        <v>1.0582010582010649E-2</v>
      </c>
      <c r="E837" s="404">
        <f t="shared" si="18"/>
        <v>1.278976818545169E-3</v>
      </c>
      <c r="F837" s="23"/>
      <c r="G837" s="23"/>
      <c r="H837" s="23"/>
      <c r="I837" s="23"/>
      <c r="J837" s="23"/>
    </row>
    <row r="838" spans="1:10" x14ac:dyDescent="0.3">
      <c r="A838" s="402">
        <v>43304</v>
      </c>
      <c r="B838" s="403">
        <v>171.75</v>
      </c>
      <c r="C838" s="403">
        <f>VLOOKUP(A838,[1]KLADD!A:B,2,FALSE)</f>
        <v>878.3</v>
      </c>
      <c r="D838" s="404">
        <f t="shared" si="18"/>
        <v>-8.726003490401727E-4</v>
      </c>
      <c r="E838" s="404">
        <f t="shared" si="18"/>
        <v>1.6879177026070395E-3</v>
      </c>
      <c r="F838" s="23"/>
      <c r="G838" s="23"/>
      <c r="H838" s="23"/>
      <c r="I838" s="23"/>
      <c r="J838" s="23"/>
    </row>
    <row r="839" spans="1:10" x14ac:dyDescent="0.3">
      <c r="A839" s="402">
        <v>43305</v>
      </c>
      <c r="B839" s="403">
        <v>169.2</v>
      </c>
      <c r="C839" s="403">
        <f>VLOOKUP(A839,[1]KLADD!A:B,2,FALSE)</f>
        <v>882.7</v>
      </c>
      <c r="D839" s="404">
        <f t="shared" si="18"/>
        <v>-1.4847161572052467E-2</v>
      </c>
      <c r="E839" s="404">
        <f t="shared" si="18"/>
        <v>5.0096777866333727E-3</v>
      </c>
      <c r="F839" s="23"/>
      <c r="G839" s="23"/>
      <c r="H839" s="23"/>
      <c r="I839" s="23"/>
      <c r="J839" s="23"/>
    </row>
    <row r="840" spans="1:10" x14ac:dyDescent="0.3">
      <c r="A840" s="402">
        <v>43306</v>
      </c>
      <c r="B840" s="403">
        <v>171.95</v>
      </c>
      <c r="C840" s="403">
        <f>VLOOKUP(A840,[1]KLADD!A:B,2,FALSE)</f>
        <v>885.2</v>
      </c>
      <c r="D840" s="404">
        <f t="shared" si="18"/>
        <v>1.6252955082742319E-2</v>
      </c>
      <c r="E840" s="404">
        <f t="shared" si="18"/>
        <v>2.8322193270646878E-3</v>
      </c>
      <c r="F840" s="23"/>
      <c r="G840" s="23"/>
      <c r="H840" s="23"/>
      <c r="I840" s="23"/>
      <c r="J840" s="23"/>
    </row>
    <row r="841" spans="1:10" x14ac:dyDescent="0.3">
      <c r="A841" s="402">
        <v>43307</v>
      </c>
      <c r="B841" s="403">
        <v>171.3</v>
      </c>
      <c r="C841" s="403">
        <f>VLOOKUP(A841,[1]KLADD!A:B,2,FALSE)</f>
        <v>883.35</v>
      </c>
      <c r="D841" s="404">
        <f t="shared" si="18"/>
        <v>-3.780168653678263E-3</v>
      </c>
      <c r="E841" s="404">
        <f t="shared" si="18"/>
        <v>-2.0899231812020139E-3</v>
      </c>
      <c r="F841" s="23"/>
      <c r="G841" s="23"/>
      <c r="H841" s="23"/>
      <c r="I841" s="23"/>
      <c r="J841" s="23"/>
    </row>
    <row r="842" spans="1:10" x14ac:dyDescent="0.3">
      <c r="A842" s="402">
        <v>43308</v>
      </c>
      <c r="B842" s="403">
        <v>171.6</v>
      </c>
      <c r="C842" s="403">
        <f>VLOOKUP(A842,[1]KLADD!A:B,2,FALSE)</f>
        <v>892.82</v>
      </c>
      <c r="D842" s="404">
        <f t="shared" si="18"/>
        <v>1.7513134851137356E-3</v>
      </c>
      <c r="E842" s="404">
        <f t="shared" si="18"/>
        <v>1.0720552442406777E-2</v>
      </c>
      <c r="F842" s="23"/>
      <c r="G842" s="23"/>
      <c r="H842" s="23"/>
      <c r="I842" s="23"/>
      <c r="J842" s="23"/>
    </row>
    <row r="843" spans="1:10" x14ac:dyDescent="0.3">
      <c r="A843" s="402">
        <v>43311</v>
      </c>
      <c r="B843" s="403">
        <v>173.6</v>
      </c>
      <c r="C843" s="403">
        <f>VLOOKUP(A843,[1]KLADD!A:B,2,FALSE)</f>
        <v>891.5</v>
      </c>
      <c r="D843" s="404">
        <f t="shared" si="18"/>
        <v>1.1655011655011656E-2</v>
      </c>
      <c r="E843" s="404">
        <f t="shared" si="18"/>
        <v>-1.4784615039986223E-3</v>
      </c>
      <c r="F843" s="23"/>
      <c r="G843" s="23"/>
      <c r="H843" s="23"/>
      <c r="I843" s="23"/>
      <c r="J843" s="23"/>
    </row>
    <row r="844" spans="1:10" x14ac:dyDescent="0.3">
      <c r="A844" s="402">
        <v>43312</v>
      </c>
      <c r="B844" s="403">
        <v>178.35</v>
      </c>
      <c r="C844" s="403">
        <f>VLOOKUP(A844,[1]KLADD!A:B,2,FALSE)</f>
        <v>896.4</v>
      </c>
      <c r="D844" s="404">
        <f t="shared" si="18"/>
        <v>2.7361751152073732E-2</v>
      </c>
      <c r="E844" s="404">
        <f t="shared" si="18"/>
        <v>5.4963544587773158E-3</v>
      </c>
      <c r="F844" s="23"/>
      <c r="G844" s="23"/>
      <c r="H844" s="23"/>
      <c r="I844" s="23"/>
      <c r="J844" s="23"/>
    </row>
    <row r="845" spans="1:10" x14ac:dyDescent="0.3">
      <c r="A845" s="402">
        <v>43313</v>
      </c>
      <c r="B845" s="403">
        <v>180.55</v>
      </c>
      <c r="C845" s="403">
        <f>VLOOKUP(A845,[1]KLADD!A:B,2,FALSE)</f>
        <v>894.47</v>
      </c>
      <c r="D845" s="404">
        <f t="shared" si="18"/>
        <v>1.2335295766750867E-2</v>
      </c>
      <c r="E845" s="404">
        <f t="shared" si="18"/>
        <v>-2.1530566711289046E-3</v>
      </c>
      <c r="F845" s="23"/>
      <c r="G845" s="23"/>
      <c r="H845" s="23"/>
      <c r="I845" s="23"/>
      <c r="J845" s="23"/>
    </row>
    <row r="846" spans="1:10" x14ac:dyDescent="0.3">
      <c r="A846" s="402">
        <v>43314</v>
      </c>
      <c r="B846" s="403">
        <v>183.9</v>
      </c>
      <c r="C846" s="403">
        <f>VLOOKUP(A846,[1]KLADD!A:B,2,FALSE)</f>
        <v>892.46</v>
      </c>
      <c r="D846" s="404">
        <f t="shared" si="18"/>
        <v>1.8554417058986399E-2</v>
      </c>
      <c r="E846" s="404">
        <f t="shared" si="18"/>
        <v>-2.2471407649222344E-3</v>
      </c>
      <c r="F846" s="23"/>
      <c r="G846" s="23"/>
      <c r="H846" s="23"/>
      <c r="I846" s="23"/>
      <c r="J846" s="23"/>
    </row>
    <row r="847" spans="1:10" x14ac:dyDescent="0.3">
      <c r="A847" s="402">
        <v>43315</v>
      </c>
      <c r="B847" s="403">
        <v>176.95</v>
      </c>
      <c r="C847" s="403">
        <f>VLOOKUP(A847,[1]KLADD!A:B,2,FALSE)</f>
        <v>891.83</v>
      </c>
      <c r="D847" s="404">
        <f t="shared" si="18"/>
        <v>-3.7792278412180622E-2</v>
      </c>
      <c r="E847" s="404">
        <f t="shared" si="18"/>
        <v>-7.0591399054298841E-4</v>
      </c>
      <c r="F847" s="23"/>
      <c r="G847" s="23"/>
      <c r="H847" s="23"/>
      <c r="I847" s="23"/>
      <c r="J847" s="23"/>
    </row>
    <row r="848" spans="1:10" x14ac:dyDescent="0.3">
      <c r="A848" s="402">
        <v>43318</v>
      </c>
      <c r="B848" s="403">
        <v>178.1</v>
      </c>
      <c r="C848" s="403">
        <f>VLOOKUP(A848,[1]KLADD!A:B,2,FALSE)</f>
        <v>892.64</v>
      </c>
      <c r="D848" s="404">
        <f t="shared" si="18"/>
        <v>6.4990110200621974E-3</v>
      </c>
      <c r="E848" s="404">
        <f t="shared" si="18"/>
        <v>9.0824484486947668E-4</v>
      </c>
      <c r="F848" s="23"/>
      <c r="G848" s="23"/>
      <c r="H848" s="23"/>
      <c r="I848" s="23"/>
      <c r="J848" s="23"/>
    </row>
    <row r="849" spans="1:10" x14ac:dyDescent="0.3">
      <c r="A849" s="402">
        <v>43319</v>
      </c>
      <c r="B849" s="403">
        <v>178.9</v>
      </c>
      <c r="C849" s="403">
        <f>VLOOKUP(A849,[1]KLADD!A:B,2,FALSE)</f>
        <v>905.36</v>
      </c>
      <c r="D849" s="404">
        <f t="shared" si="18"/>
        <v>4.4918585064571102E-3</v>
      </c>
      <c r="E849" s="404">
        <f t="shared" si="18"/>
        <v>1.4249865567306E-2</v>
      </c>
      <c r="F849" s="23"/>
      <c r="G849" s="23"/>
      <c r="H849" s="23"/>
      <c r="I849" s="23"/>
      <c r="J849" s="23"/>
    </row>
    <row r="850" spans="1:10" x14ac:dyDescent="0.3">
      <c r="A850" s="402">
        <v>43320</v>
      </c>
      <c r="B850" s="403">
        <v>184.3</v>
      </c>
      <c r="C850" s="403">
        <f>VLOOKUP(A850,[1]KLADD!A:B,2,FALSE)</f>
        <v>906.86</v>
      </c>
      <c r="D850" s="404">
        <f t="shared" si="18"/>
        <v>3.0184460592509812E-2</v>
      </c>
      <c r="E850" s="404">
        <f t="shared" si="18"/>
        <v>1.6567995051692144E-3</v>
      </c>
      <c r="F850" s="23"/>
      <c r="G850" s="23"/>
      <c r="H850" s="23"/>
      <c r="I850" s="23"/>
      <c r="J850" s="23"/>
    </row>
    <row r="851" spans="1:10" x14ac:dyDescent="0.3">
      <c r="A851" s="402">
        <v>43321</v>
      </c>
      <c r="B851" s="403">
        <v>183</v>
      </c>
      <c r="C851" s="403">
        <f>VLOOKUP(A851,[1]KLADD!A:B,2,FALSE)</f>
        <v>908.71</v>
      </c>
      <c r="D851" s="404">
        <f t="shared" si="18"/>
        <v>-7.0537167661422207E-3</v>
      </c>
      <c r="E851" s="404">
        <f t="shared" si="18"/>
        <v>2.0400061751538524E-3</v>
      </c>
      <c r="F851" s="23"/>
      <c r="G851" s="23"/>
      <c r="H851" s="23"/>
      <c r="I851" s="23"/>
      <c r="J851" s="23"/>
    </row>
    <row r="852" spans="1:10" x14ac:dyDescent="0.3">
      <c r="A852" s="402">
        <v>43322</v>
      </c>
      <c r="B852" s="403">
        <v>179.1</v>
      </c>
      <c r="C852" s="403">
        <f>VLOOKUP(A852,[1]KLADD!A:B,2,FALSE)</f>
        <v>898.23</v>
      </c>
      <c r="D852" s="404">
        <f t="shared" si="18"/>
        <v>-2.1311475409836095E-2</v>
      </c>
      <c r="E852" s="404">
        <f t="shared" si="18"/>
        <v>-1.1532832256715583E-2</v>
      </c>
      <c r="F852" s="23"/>
      <c r="G852" s="23"/>
      <c r="H852" s="23"/>
      <c r="I852" s="23"/>
      <c r="J852" s="23"/>
    </row>
    <row r="853" spans="1:10" x14ac:dyDescent="0.3">
      <c r="A853" s="402">
        <v>43325</v>
      </c>
      <c r="B853" s="403">
        <v>177.4</v>
      </c>
      <c r="C853" s="403">
        <f>VLOOKUP(A853,[1]KLADD!A:B,2,FALSE)</f>
        <v>897.17</v>
      </c>
      <c r="D853" s="404">
        <f t="shared" si="18"/>
        <v>-9.4919039642657101E-3</v>
      </c>
      <c r="E853" s="404">
        <f t="shared" si="18"/>
        <v>-1.1800986384334293E-3</v>
      </c>
      <c r="F853" s="23"/>
      <c r="G853" s="23"/>
      <c r="H853" s="23"/>
      <c r="I853" s="23"/>
      <c r="J853" s="23"/>
    </row>
    <row r="854" spans="1:10" x14ac:dyDescent="0.3">
      <c r="A854" s="402">
        <v>43326</v>
      </c>
      <c r="B854" s="403">
        <v>176.85</v>
      </c>
      <c r="C854" s="403">
        <f>VLOOKUP(A854,[1]KLADD!A:B,2,FALSE)</f>
        <v>895.81</v>
      </c>
      <c r="D854" s="404">
        <f t="shared" si="18"/>
        <v>-3.1003382187148329E-3</v>
      </c>
      <c r="E854" s="404">
        <f t="shared" si="18"/>
        <v>-1.515877704336986E-3</v>
      </c>
      <c r="F854" s="23"/>
      <c r="G854" s="23"/>
      <c r="H854" s="23"/>
      <c r="I854" s="23"/>
      <c r="J854" s="23"/>
    </row>
    <row r="855" spans="1:10" x14ac:dyDescent="0.3">
      <c r="A855" s="402">
        <v>43327</v>
      </c>
      <c r="B855" s="403">
        <v>174</v>
      </c>
      <c r="C855" s="403">
        <f>VLOOKUP(A855,[1]KLADD!A:B,2,FALSE)</f>
        <v>882.73</v>
      </c>
      <c r="D855" s="404">
        <f t="shared" si="18"/>
        <v>-1.6115351993214556E-2</v>
      </c>
      <c r="E855" s="404">
        <f t="shared" si="18"/>
        <v>-1.4601310545762972E-2</v>
      </c>
      <c r="F855" s="23"/>
      <c r="G855" s="23"/>
      <c r="H855" s="23"/>
      <c r="I855" s="23"/>
      <c r="J855" s="23"/>
    </row>
    <row r="856" spans="1:10" x14ac:dyDescent="0.3">
      <c r="A856" s="402">
        <v>43328</v>
      </c>
      <c r="B856" s="403">
        <v>178.95</v>
      </c>
      <c r="C856" s="403">
        <f>VLOOKUP(A856,[1]KLADD!A:B,2,FALSE)</f>
        <v>887.97</v>
      </c>
      <c r="D856" s="404">
        <f t="shared" si="18"/>
        <v>2.8448275862068901E-2</v>
      </c>
      <c r="E856" s="404">
        <f t="shared" si="18"/>
        <v>5.9361299604635724E-3</v>
      </c>
      <c r="F856" s="23"/>
      <c r="G856" s="23"/>
      <c r="H856" s="23"/>
      <c r="I856" s="23"/>
      <c r="J856" s="23"/>
    </row>
    <row r="857" spans="1:10" x14ac:dyDescent="0.3">
      <c r="A857" s="402">
        <v>43329</v>
      </c>
      <c r="B857" s="403">
        <v>181.4</v>
      </c>
      <c r="C857" s="403">
        <f>VLOOKUP(A857,[1]KLADD!A:B,2,FALSE)</f>
        <v>889.88</v>
      </c>
      <c r="D857" s="404">
        <f t="shared" si="18"/>
        <v>1.3690975132718733E-2</v>
      </c>
      <c r="E857" s="404">
        <f t="shared" si="18"/>
        <v>2.1509735689268423E-3</v>
      </c>
      <c r="F857" s="23"/>
      <c r="G857" s="23"/>
      <c r="H857" s="23"/>
      <c r="I857" s="23"/>
      <c r="J857" s="23"/>
    </row>
    <row r="858" spans="1:10" x14ac:dyDescent="0.3">
      <c r="A858" s="402">
        <v>43332</v>
      </c>
      <c r="B858" s="403">
        <v>184.5</v>
      </c>
      <c r="C858" s="403">
        <f>VLOOKUP(A858,[1]KLADD!A:B,2,FALSE)</f>
        <v>902.33</v>
      </c>
      <c r="D858" s="404">
        <f t="shared" si="18"/>
        <v>1.7089305402425547E-2</v>
      </c>
      <c r="E858" s="404">
        <f t="shared" si="18"/>
        <v>1.3990650424776426E-2</v>
      </c>
      <c r="F858" s="23"/>
      <c r="G858" s="23"/>
      <c r="H858" s="23"/>
      <c r="I858" s="23"/>
      <c r="J858" s="23"/>
    </row>
    <row r="859" spans="1:10" x14ac:dyDescent="0.3">
      <c r="A859" s="402">
        <v>43333</v>
      </c>
      <c r="B859" s="403">
        <v>181.05</v>
      </c>
      <c r="C859" s="403">
        <f>VLOOKUP(A859,[1]KLADD!A:B,2,FALSE)</f>
        <v>904.31</v>
      </c>
      <c r="D859" s="404">
        <f t="shared" si="18"/>
        <v>-1.8699186991869857E-2</v>
      </c>
      <c r="E859" s="404">
        <f t="shared" si="18"/>
        <v>2.1943191515298222E-3</v>
      </c>
      <c r="F859" s="23"/>
      <c r="G859" s="23"/>
      <c r="H859" s="23"/>
      <c r="I859" s="23"/>
      <c r="J859" s="23"/>
    </row>
    <row r="860" spans="1:10" x14ac:dyDescent="0.3">
      <c r="A860" s="402">
        <v>43334</v>
      </c>
      <c r="B860" s="403">
        <v>178.9</v>
      </c>
      <c r="C860" s="403">
        <f>VLOOKUP(A860,[1]KLADD!A:B,2,FALSE)</f>
        <v>906.99</v>
      </c>
      <c r="D860" s="404">
        <f t="shared" si="18"/>
        <v>-1.1875172604253E-2</v>
      </c>
      <c r="E860" s="404">
        <f t="shared" si="18"/>
        <v>2.9635854961241872E-3</v>
      </c>
      <c r="F860" s="23"/>
      <c r="G860" s="23"/>
      <c r="H860" s="23"/>
      <c r="I860" s="23"/>
      <c r="J860" s="23"/>
    </row>
    <row r="861" spans="1:10" x14ac:dyDescent="0.3">
      <c r="A861" s="402">
        <v>43335</v>
      </c>
      <c r="B861" s="403">
        <v>178.1</v>
      </c>
      <c r="C861" s="403">
        <f>VLOOKUP(A861,[1]KLADD!A:B,2,FALSE)</f>
        <v>906.37</v>
      </c>
      <c r="D861" s="404">
        <f t="shared" si="18"/>
        <v>-4.4717719396311422E-3</v>
      </c>
      <c r="E861" s="404">
        <f t="shared" si="18"/>
        <v>-6.8357975280874603E-4</v>
      </c>
      <c r="F861" s="23"/>
      <c r="G861" s="23"/>
      <c r="H861" s="23"/>
      <c r="I861" s="23"/>
      <c r="J861" s="23"/>
    </row>
    <row r="862" spans="1:10" x14ac:dyDescent="0.3">
      <c r="A862" s="402">
        <v>43336</v>
      </c>
      <c r="B862" s="403">
        <v>176.25</v>
      </c>
      <c r="C862" s="403">
        <f>VLOOKUP(A862,[1]KLADD!A:B,2,FALSE)</f>
        <v>907.41</v>
      </c>
      <c r="D862" s="404">
        <f t="shared" si="18"/>
        <v>-1.0387422796181888E-2</v>
      </c>
      <c r="E862" s="404">
        <f t="shared" si="18"/>
        <v>1.1474342707723816E-3</v>
      </c>
      <c r="F862" s="23"/>
      <c r="G862" s="23"/>
      <c r="H862" s="23"/>
      <c r="I862" s="23"/>
      <c r="J862" s="23"/>
    </row>
    <row r="863" spans="1:10" x14ac:dyDescent="0.3">
      <c r="A863" s="402">
        <v>43339</v>
      </c>
      <c r="B863" s="403">
        <v>176.65</v>
      </c>
      <c r="C863" s="403">
        <f>VLOOKUP(A863,[1]KLADD!A:B,2,FALSE)</f>
        <v>912.45</v>
      </c>
      <c r="D863" s="404">
        <f t="shared" si="18"/>
        <v>2.2695035460993229E-3</v>
      </c>
      <c r="E863" s="404">
        <f t="shared" si="18"/>
        <v>5.5542698449433858E-3</v>
      </c>
      <c r="F863" s="23"/>
      <c r="G863" s="23"/>
      <c r="H863" s="23"/>
      <c r="I863" s="23"/>
      <c r="J863" s="23"/>
    </row>
    <row r="864" spans="1:10" x14ac:dyDescent="0.3">
      <c r="A864" s="402">
        <v>43340</v>
      </c>
      <c r="B864" s="403">
        <v>176.8</v>
      </c>
      <c r="C864" s="403">
        <f>VLOOKUP(A864,[1]KLADD!A:B,2,FALSE)</f>
        <v>914.51</v>
      </c>
      <c r="D864" s="404">
        <f t="shared" si="18"/>
        <v>8.4913671101050482E-4</v>
      </c>
      <c r="E864" s="404">
        <f t="shared" si="18"/>
        <v>2.2576579538604257E-3</v>
      </c>
      <c r="F864" s="23"/>
      <c r="G864" s="23"/>
      <c r="H864" s="23"/>
      <c r="I864" s="23"/>
      <c r="J864" s="23"/>
    </row>
    <row r="865" spans="1:10" x14ac:dyDescent="0.3">
      <c r="A865" s="402">
        <v>43341</v>
      </c>
      <c r="B865" s="403">
        <v>180.5</v>
      </c>
      <c r="C865" s="403">
        <f>VLOOKUP(A865,[1]KLADD!A:B,2,FALSE)</f>
        <v>915.09</v>
      </c>
      <c r="D865" s="404">
        <f t="shared" si="18"/>
        <v>2.0927601809954687E-2</v>
      </c>
      <c r="E865" s="404">
        <f t="shared" si="18"/>
        <v>6.3421941804905457E-4</v>
      </c>
      <c r="F865" s="23"/>
      <c r="G865" s="23"/>
      <c r="H865" s="23"/>
      <c r="I865" s="23"/>
      <c r="J865" s="23"/>
    </row>
    <row r="866" spans="1:10" x14ac:dyDescent="0.3">
      <c r="A866" s="402">
        <v>43342</v>
      </c>
      <c r="B866" s="403">
        <v>180.4</v>
      </c>
      <c r="C866" s="403">
        <f>VLOOKUP(A866,[1]KLADD!A:B,2,FALSE)</f>
        <v>912.41</v>
      </c>
      <c r="D866" s="404">
        <f t="shared" si="18"/>
        <v>-5.5401662049858345E-4</v>
      </c>
      <c r="E866" s="404">
        <f t="shared" si="18"/>
        <v>-2.9286736823701098E-3</v>
      </c>
      <c r="F866" s="23"/>
      <c r="G866" s="23"/>
      <c r="H866" s="23"/>
      <c r="I866" s="23"/>
      <c r="J866" s="23"/>
    </row>
    <row r="867" spans="1:10" x14ac:dyDescent="0.3">
      <c r="A867" s="402">
        <v>43343</v>
      </c>
      <c r="B867" s="403">
        <v>181.15</v>
      </c>
      <c r="C867" s="403">
        <f>VLOOKUP(A867,[1]KLADD!A:B,2,FALSE)</f>
        <v>906.69</v>
      </c>
      <c r="D867" s="404">
        <f t="shared" si="18"/>
        <v>4.1574279379157425E-3</v>
      </c>
      <c r="E867" s="404">
        <f t="shared" si="18"/>
        <v>-6.2691114740083004E-3</v>
      </c>
      <c r="F867" s="23"/>
      <c r="G867" s="23"/>
      <c r="H867" s="23"/>
      <c r="I867" s="23"/>
      <c r="J867" s="23"/>
    </row>
    <row r="868" spans="1:10" x14ac:dyDescent="0.3">
      <c r="A868" s="402">
        <v>43346</v>
      </c>
      <c r="B868" s="403">
        <v>180.3</v>
      </c>
      <c r="C868" s="403">
        <f>VLOOKUP(A868,[1]KLADD!A:B,2,FALSE)</f>
        <v>908.59</v>
      </c>
      <c r="D868" s="404">
        <f t="shared" si="18"/>
        <v>-4.6922439966877961E-3</v>
      </c>
      <c r="E868" s="404">
        <f t="shared" si="18"/>
        <v>2.0955343061023913E-3</v>
      </c>
      <c r="F868" s="23"/>
      <c r="G868" s="23"/>
      <c r="H868" s="23"/>
      <c r="I868" s="23"/>
      <c r="J868" s="23"/>
    </row>
    <row r="869" spans="1:10" x14ac:dyDescent="0.3">
      <c r="A869" s="402">
        <v>43347</v>
      </c>
      <c r="B869" s="403">
        <v>180</v>
      </c>
      <c r="C869" s="403">
        <f>VLOOKUP(A869,[1]KLADD!A:B,2,FALSE)</f>
        <v>904.9</v>
      </c>
      <c r="D869" s="404">
        <f t="shared" si="18"/>
        <v>-1.6638935108153707E-3</v>
      </c>
      <c r="E869" s="404">
        <f t="shared" si="18"/>
        <v>-4.0612377419958993E-3</v>
      </c>
      <c r="F869" s="23"/>
      <c r="G869" s="23"/>
      <c r="H869" s="23"/>
      <c r="I869" s="23"/>
      <c r="J869" s="23"/>
    </row>
    <row r="870" spans="1:10" x14ac:dyDescent="0.3">
      <c r="A870" s="402">
        <v>43348</v>
      </c>
      <c r="B870" s="403">
        <v>182.95</v>
      </c>
      <c r="C870" s="403">
        <f>VLOOKUP(A870,[1]KLADD!A:B,2,FALSE)</f>
        <v>897.91</v>
      </c>
      <c r="D870" s="404">
        <f t="shared" si="18"/>
        <v>1.6388888888888824E-2</v>
      </c>
      <c r="E870" s="404">
        <f t="shared" si="18"/>
        <v>-7.7246104541938438E-3</v>
      </c>
      <c r="F870" s="23"/>
      <c r="G870" s="23"/>
      <c r="H870" s="23"/>
      <c r="I870" s="23"/>
      <c r="J870" s="23"/>
    </row>
    <row r="871" spans="1:10" x14ac:dyDescent="0.3">
      <c r="A871" s="402">
        <v>43349</v>
      </c>
      <c r="B871" s="403">
        <v>182.8</v>
      </c>
      <c r="C871" s="403">
        <f>VLOOKUP(A871,[1]KLADD!A:B,2,FALSE)</f>
        <v>899.22</v>
      </c>
      <c r="D871" s="404">
        <f t="shared" si="18"/>
        <v>-8.1989614648798729E-4</v>
      </c>
      <c r="E871" s="404">
        <f t="shared" si="18"/>
        <v>1.4589435466806908E-3</v>
      </c>
      <c r="F871" s="23"/>
      <c r="G871" s="23"/>
      <c r="H871" s="23"/>
      <c r="I871" s="23"/>
      <c r="J871" s="23"/>
    </row>
    <row r="872" spans="1:10" x14ac:dyDescent="0.3">
      <c r="A872" s="402">
        <v>43350</v>
      </c>
      <c r="B872" s="403">
        <v>180.3</v>
      </c>
      <c r="C872" s="403">
        <f>VLOOKUP(A872,[1]KLADD!A:B,2,FALSE)</f>
        <v>892.97</v>
      </c>
      <c r="D872" s="404">
        <f t="shared" si="18"/>
        <v>-1.3676148796498906E-2</v>
      </c>
      <c r="E872" s="404">
        <f t="shared" si="18"/>
        <v>-6.9504681835368424E-3</v>
      </c>
      <c r="F872" s="23"/>
      <c r="G872" s="23"/>
      <c r="H872" s="23"/>
      <c r="I872" s="23"/>
      <c r="J872" s="23"/>
    </row>
    <row r="873" spans="1:10" x14ac:dyDescent="0.3">
      <c r="A873" s="402">
        <v>43353</v>
      </c>
      <c r="B873" s="403">
        <v>180.8</v>
      </c>
      <c r="C873" s="403">
        <f>VLOOKUP(A873,[1]KLADD!A:B,2,FALSE)</f>
        <v>897.11</v>
      </c>
      <c r="D873" s="404">
        <f t="shared" si="18"/>
        <v>2.7731558513588461E-3</v>
      </c>
      <c r="E873" s="404">
        <f t="shared" si="18"/>
        <v>4.6362139825525898E-3</v>
      </c>
      <c r="F873" s="23"/>
      <c r="G873" s="23"/>
      <c r="H873" s="23"/>
      <c r="I873" s="23"/>
      <c r="J873" s="23"/>
    </row>
    <row r="874" spans="1:10" x14ac:dyDescent="0.3">
      <c r="A874" s="402">
        <v>43354</v>
      </c>
      <c r="B874" s="403">
        <v>182</v>
      </c>
      <c r="C874" s="403">
        <f>VLOOKUP(A874,[1]KLADD!A:B,2,FALSE)</f>
        <v>899.96</v>
      </c>
      <c r="D874" s="404">
        <f t="shared" si="18"/>
        <v>6.6371681415928569E-3</v>
      </c>
      <c r="E874" s="404">
        <f t="shared" si="18"/>
        <v>3.1768679426157579E-3</v>
      </c>
      <c r="F874" s="23"/>
      <c r="G874" s="23"/>
      <c r="H874" s="23"/>
      <c r="I874" s="23"/>
      <c r="J874" s="23"/>
    </row>
    <row r="875" spans="1:10" x14ac:dyDescent="0.3">
      <c r="A875" s="402">
        <v>43355</v>
      </c>
      <c r="B875" s="403">
        <v>183.65</v>
      </c>
      <c r="C875" s="403">
        <f>VLOOKUP(A875,[1]KLADD!A:B,2,FALSE)</f>
        <v>906.2</v>
      </c>
      <c r="D875" s="404">
        <f t="shared" si="18"/>
        <v>9.0659340659340979E-3</v>
      </c>
      <c r="E875" s="404">
        <f t="shared" si="18"/>
        <v>6.9336414951775734E-3</v>
      </c>
      <c r="F875" s="23"/>
      <c r="G875" s="23"/>
      <c r="H875" s="23"/>
      <c r="I875" s="23"/>
      <c r="J875" s="23"/>
    </row>
    <row r="876" spans="1:10" x14ac:dyDescent="0.3">
      <c r="A876" s="402">
        <v>43356</v>
      </c>
      <c r="B876" s="403">
        <v>184</v>
      </c>
      <c r="C876" s="403">
        <f>VLOOKUP(A876,[1]KLADD!A:B,2,FALSE)</f>
        <v>905.82</v>
      </c>
      <c r="D876" s="404">
        <f t="shared" si="18"/>
        <v>1.9057990743261328E-3</v>
      </c>
      <c r="E876" s="404">
        <f t="shared" si="18"/>
        <v>-4.1933348046788285E-4</v>
      </c>
      <c r="F876" s="23"/>
      <c r="G876" s="23"/>
      <c r="H876" s="23"/>
      <c r="I876" s="23"/>
      <c r="J876" s="23"/>
    </row>
    <row r="877" spans="1:10" x14ac:dyDescent="0.3">
      <c r="A877" s="402">
        <v>43357</v>
      </c>
      <c r="B877" s="403">
        <v>186.45</v>
      </c>
      <c r="C877" s="403">
        <f>VLOOKUP(A877,[1]KLADD!A:B,2,FALSE)</f>
        <v>906.89</v>
      </c>
      <c r="D877" s="404">
        <f t="shared" si="18"/>
        <v>1.3315217391304287E-2</v>
      </c>
      <c r="E877" s="404">
        <f t="shared" si="18"/>
        <v>1.1812501379964411E-3</v>
      </c>
      <c r="F877" s="23"/>
      <c r="G877" s="23"/>
      <c r="H877" s="23"/>
      <c r="I877" s="23"/>
      <c r="J877" s="23"/>
    </row>
    <row r="878" spans="1:10" x14ac:dyDescent="0.3">
      <c r="A878" s="402">
        <v>43360</v>
      </c>
      <c r="B878" s="403">
        <v>185.1</v>
      </c>
      <c r="C878" s="403">
        <f>VLOOKUP(A878,[1]KLADD!A:B,2,FALSE)</f>
        <v>910.02</v>
      </c>
      <c r="D878" s="404">
        <f t="shared" si="18"/>
        <v>-7.2405470635558827E-3</v>
      </c>
      <c r="E878" s="404">
        <f t="shared" si="18"/>
        <v>3.4513557322277183E-3</v>
      </c>
      <c r="F878" s="23"/>
      <c r="G878" s="23"/>
      <c r="H878" s="23"/>
      <c r="I878" s="23"/>
      <c r="J878" s="23"/>
    </row>
    <row r="879" spans="1:10" x14ac:dyDescent="0.3">
      <c r="A879" s="402">
        <v>43361</v>
      </c>
      <c r="B879" s="403">
        <v>185.85</v>
      </c>
      <c r="C879" s="403">
        <f>VLOOKUP(A879,[1]KLADD!A:B,2,FALSE)</f>
        <v>915.81</v>
      </c>
      <c r="D879" s="404">
        <f t="shared" si="18"/>
        <v>4.0518638573743921E-3</v>
      </c>
      <c r="E879" s="404">
        <f t="shared" si="18"/>
        <v>6.3624975275268277E-3</v>
      </c>
      <c r="F879" s="23"/>
      <c r="G879" s="23"/>
      <c r="H879" s="23"/>
      <c r="I879" s="23"/>
      <c r="J879" s="23"/>
    </row>
    <row r="880" spans="1:10" x14ac:dyDescent="0.3">
      <c r="A880" s="402">
        <v>43362</v>
      </c>
      <c r="B880" s="403">
        <v>184</v>
      </c>
      <c r="C880" s="403">
        <f>VLOOKUP(A880,[1]KLADD!A:B,2,FALSE)</f>
        <v>913.02</v>
      </c>
      <c r="D880" s="404">
        <f t="shared" si="18"/>
        <v>-9.9542641915522975E-3</v>
      </c>
      <c r="E880" s="404">
        <f t="shared" si="18"/>
        <v>-3.0464834408883545E-3</v>
      </c>
      <c r="F880" s="23"/>
      <c r="G880" s="23"/>
      <c r="H880" s="23"/>
      <c r="I880" s="23"/>
      <c r="J880" s="23"/>
    </row>
    <row r="881" spans="1:10" x14ac:dyDescent="0.3">
      <c r="A881" s="402">
        <v>43363</v>
      </c>
      <c r="B881" s="403">
        <v>186.8</v>
      </c>
      <c r="C881" s="403">
        <f>VLOOKUP(A881,[1]KLADD!A:B,2,FALSE)</f>
        <v>917.97</v>
      </c>
      <c r="D881" s="404">
        <f t="shared" si="18"/>
        <v>1.5217391304347887E-2</v>
      </c>
      <c r="E881" s="404">
        <f t="shared" si="18"/>
        <v>5.42156798317676E-3</v>
      </c>
      <c r="F881" s="23"/>
      <c r="G881" s="23"/>
      <c r="H881" s="23"/>
      <c r="I881" s="23"/>
      <c r="J881" s="23"/>
    </row>
    <row r="882" spans="1:10" x14ac:dyDescent="0.3">
      <c r="A882" s="402">
        <v>43364</v>
      </c>
      <c r="B882" s="403">
        <v>184.2</v>
      </c>
      <c r="C882" s="403">
        <f>VLOOKUP(A882,[1]KLADD!A:B,2,FALSE)</f>
        <v>923.94</v>
      </c>
      <c r="D882" s="404">
        <f t="shared" si="18"/>
        <v>-1.391862955032132E-2</v>
      </c>
      <c r="E882" s="404">
        <f t="shared" si="18"/>
        <v>6.5034805058989155E-3</v>
      </c>
      <c r="F882" s="23"/>
      <c r="G882" s="23"/>
      <c r="H882" s="23"/>
      <c r="I882" s="23"/>
      <c r="J882" s="23"/>
    </row>
    <row r="883" spans="1:10" x14ac:dyDescent="0.3">
      <c r="A883" s="402">
        <v>43367</v>
      </c>
      <c r="B883" s="403">
        <v>187.8</v>
      </c>
      <c r="C883" s="403">
        <f>VLOOKUP(A883,[1]KLADD!A:B,2,FALSE)</f>
        <v>931.96</v>
      </c>
      <c r="D883" s="404">
        <f t="shared" si="18"/>
        <v>1.9543973941368201E-2</v>
      </c>
      <c r="E883" s="404">
        <f t="shared" si="18"/>
        <v>8.6802173301296411E-3</v>
      </c>
      <c r="F883" s="23"/>
      <c r="G883" s="23"/>
      <c r="H883" s="23"/>
      <c r="I883" s="23"/>
      <c r="J883" s="23"/>
    </row>
    <row r="884" spans="1:10" x14ac:dyDescent="0.3">
      <c r="A884" s="402">
        <v>43368</v>
      </c>
      <c r="B884" s="403">
        <v>189.95</v>
      </c>
      <c r="C884" s="403">
        <f>VLOOKUP(A884,[1]KLADD!A:B,2,FALSE)</f>
        <v>946.43</v>
      </c>
      <c r="D884" s="404">
        <f t="shared" si="18"/>
        <v>1.1448349307774107E-2</v>
      </c>
      <c r="E884" s="404">
        <f t="shared" si="18"/>
        <v>1.5526417442808612E-2</v>
      </c>
      <c r="F884" s="23"/>
      <c r="G884" s="23"/>
      <c r="H884" s="23"/>
      <c r="I884" s="23"/>
      <c r="J884" s="23"/>
    </row>
    <row r="885" spans="1:10" x14ac:dyDescent="0.3">
      <c r="A885" s="402">
        <v>43369</v>
      </c>
      <c r="B885" s="403">
        <v>189</v>
      </c>
      <c r="C885" s="403">
        <f>VLOOKUP(A885,[1]KLADD!A:B,2,FALSE)</f>
        <v>941.54</v>
      </c>
      <c r="D885" s="404">
        <f t="shared" si="18"/>
        <v>-5.001316135825158E-3</v>
      </c>
      <c r="E885" s="404">
        <f t="shared" si="18"/>
        <v>-5.1667846539099425E-3</v>
      </c>
      <c r="F885" s="23"/>
      <c r="G885" s="23"/>
      <c r="H885" s="23"/>
      <c r="I885" s="23"/>
      <c r="J885" s="23"/>
    </row>
    <row r="886" spans="1:10" x14ac:dyDescent="0.3">
      <c r="A886" s="402">
        <v>43370</v>
      </c>
      <c r="B886" s="403">
        <v>188.3</v>
      </c>
      <c r="C886" s="403">
        <f>VLOOKUP(A886,[1]KLADD!A:B,2,FALSE)</f>
        <v>941.6</v>
      </c>
      <c r="D886" s="404">
        <f t="shared" si="18"/>
        <v>-3.7037037037036436E-3</v>
      </c>
      <c r="E886" s="404">
        <f t="shared" si="18"/>
        <v>6.372538606969339E-5</v>
      </c>
      <c r="F886" s="23"/>
      <c r="G886" s="23"/>
      <c r="H886" s="23"/>
      <c r="I886" s="23"/>
      <c r="J886" s="23"/>
    </row>
    <row r="887" spans="1:10" x14ac:dyDescent="0.3">
      <c r="A887" s="402">
        <v>43371</v>
      </c>
      <c r="B887" s="403">
        <v>188.55</v>
      </c>
      <c r="C887" s="403">
        <f>VLOOKUP(A887,[1]KLADD!A:B,2,FALSE)</f>
        <v>938.26</v>
      </c>
      <c r="D887" s="404">
        <f t="shared" si="18"/>
        <v>1.3276686139139669E-3</v>
      </c>
      <c r="E887" s="404">
        <f t="shared" si="18"/>
        <v>-3.5471537807986744E-3</v>
      </c>
      <c r="F887" s="23"/>
      <c r="G887" s="23"/>
      <c r="H887" s="23"/>
      <c r="I887" s="23"/>
      <c r="J887" s="23"/>
    </row>
    <row r="888" spans="1:10" x14ac:dyDescent="0.3">
      <c r="A888" s="402">
        <v>43374</v>
      </c>
      <c r="B888" s="403">
        <v>192.9</v>
      </c>
      <c r="C888" s="403">
        <f>VLOOKUP(A888,[1]KLADD!A:B,2,FALSE)</f>
        <v>942.11</v>
      </c>
      <c r="D888" s="404">
        <f t="shared" si="18"/>
        <v>2.3070803500397741E-2</v>
      </c>
      <c r="E888" s="404">
        <f t="shared" si="18"/>
        <v>4.1033402255238665E-3</v>
      </c>
      <c r="F888" s="23"/>
      <c r="G888" s="23"/>
      <c r="H888" s="23"/>
      <c r="I888" s="23"/>
      <c r="J888" s="23"/>
    </row>
    <row r="889" spans="1:10" x14ac:dyDescent="0.3">
      <c r="A889" s="402">
        <v>43375</v>
      </c>
      <c r="B889" s="403">
        <v>196.1</v>
      </c>
      <c r="C889" s="403">
        <f>VLOOKUP(A889,[1]KLADD!A:B,2,FALSE)</f>
        <v>944.56</v>
      </c>
      <c r="D889" s="404">
        <f t="shared" si="18"/>
        <v>1.6588906168999423E-2</v>
      </c>
      <c r="E889" s="404">
        <f t="shared" si="18"/>
        <v>2.6005455838489472E-3</v>
      </c>
      <c r="F889" s="23"/>
      <c r="G889" s="23"/>
      <c r="H889" s="23"/>
      <c r="I889" s="23"/>
      <c r="J889" s="23"/>
    </row>
    <row r="890" spans="1:10" x14ac:dyDescent="0.3">
      <c r="A890" s="402">
        <v>43376</v>
      </c>
      <c r="B890" s="403">
        <v>196.1</v>
      </c>
      <c r="C890" s="403">
        <f>VLOOKUP(A890,[1]KLADD!A:B,2,FALSE)</f>
        <v>940.3</v>
      </c>
      <c r="D890" s="404">
        <f t="shared" si="18"/>
        <v>0</v>
      </c>
      <c r="E890" s="404">
        <f t="shared" si="18"/>
        <v>-4.5100364190734221E-3</v>
      </c>
      <c r="F890" s="23"/>
      <c r="G890" s="23"/>
      <c r="H890" s="23"/>
      <c r="I890" s="23"/>
      <c r="J890" s="23"/>
    </row>
    <row r="891" spans="1:10" x14ac:dyDescent="0.3">
      <c r="A891" s="402">
        <v>43377</v>
      </c>
      <c r="B891" s="403">
        <v>193.45</v>
      </c>
      <c r="C891" s="403">
        <f>VLOOKUP(A891,[1]KLADD!A:B,2,FALSE)</f>
        <v>929.95</v>
      </c>
      <c r="D891" s="404">
        <f t="shared" si="18"/>
        <v>-1.3513513513513544E-2</v>
      </c>
      <c r="E891" s="404">
        <f t="shared" si="18"/>
        <v>-1.1007125385515164E-2</v>
      </c>
      <c r="F891" s="23"/>
      <c r="G891" s="23"/>
      <c r="H891" s="23"/>
      <c r="I891" s="23"/>
      <c r="J891" s="23"/>
    </row>
    <row r="892" spans="1:10" x14ac:dyDescent="0.3">
      <c r="A892" s="402">
        <v>43378</v>
      </c>
      <c r="B892" s="403">
        <v>191.6</v>
      </c>
      <c r="C892" s="403">
        <f>VLOOKUP(A892,[1]KLADD!A:B,2,FALSE)</f>
        <v>927.22</v>
      </c>
      <c r="D892" s="404">
        <f t="shared" si="18"/>
        <v>-9.5631946239338045E-3</v>
      </c>
      <c r="E892" s="404">
        <f t="shared" si="18"/>
        <v>-2.9356417011667489E-3</v>
      </c>
      <c r="F892" s="23"/>
      <c r="G892" s="23"/>
      <c r="H892" s="23"/>
      <c r="I892" s="23"/>
      <c r="J892" s="23"/>
    </row>
    <row r="893" spans="1:10" x14ac:dyDescent="0.3">
      <c r="A893" s="402">
        <v>43381</v>
      </c>
      <c r="B893" s="403">
        <v>193</v>
      </c>
      <c r="C893" s="403">
        <f>VLOOKUP(A893,[1]KLADD!A:B,2,FALSE)</f>
        <v>920.28</v>
      </c>
      <c r="D893" s="404">
        <f t="shared" si="18"/>
        <v>7.3068893528184017E-3</v>
      </c>
      <c r="E893" s="404">
        <f t="shared" si="18"/>
        <v>-7.4847393283148057E-3</v>
      </c>
      <c r="F893" s="23"/>
      <c r="G893" s="23"/>
      <c r="H893" s="23"/>
      <c r="I893" s="23"/>
      <c r="J893" s="23"/>
    </row>
    <row r="894" spans="1:10" x14ac:dyDescent="0.3">
      <c r="A894" s="402">
        <v>43382</v>
      </c>
      <c r="B894" s="403">
        <v>191.7</v>
      </c>
      <c r="C894" s="403">
        <f>VLOOKUP(A894,[1]KLADD!A:B,2,FALSE)</f>
        <v>923.91</v>
      </c>
      <c r="D894" s="404">
        <f t="shared" si="18"/>
        <v>-6.7357512953368469E-3</v>
      </c>
      <c r="E894" s="404">
        <f t="shared" si="18"/>
        <v>3.9444516886165031E-3</v>
      </c>
      <c r="F894" s="23"/>
      <c r="G894" s="23"/>
      <c r="H894" s="23"/>
      <c r="I894" s="23"/>
      <c r="J894" s="23"/>
    </row>
    <row r="895" spans="1:10" x14ac:dyDescent="0.3">
      <c r="A895" s="402">
        <v>43383</v>
      </c>
      <c r="B895" s="403">
        <v>186.3</v>
      </c>
      <c r="C895" s="403">
        <f>VLOOKUP(A895,[1]KLADD!A:B,2,FALSE)</f>
        <v>914.2</v>
      </c>
      <c r="D895" s="404">
        <f t="shared" si="18"/>
        <v>-2.8169014084506925E-2</v>
      </c>
      <c r="E895" s="404">
        <f t="shared" si="18"/>
        <v>-1.0509681678951329E-2</v>
      </c>
      <c r="F895" s="23"/>
      <c r="G895" s="23"/>
      <c r="H895" s="23"/>
      <c r="I895" s="23"/>
      <c r="J895" s="23"/>
    </row>
    <row r="896" spans="1:10" x14ac:dyDescent="0.3">
      <c r="A896" s="402">
        <v>43384</v>
      </c>
      <c r="B896" s="403">
        <v>184.5</v>
      </c>
      <c r="C896" s="403">
        <f>VLOOKUP(A896,[1]KLADD!A:B,2,FALSE)</f>
        <v>890.91</v>
      </c>
      <c r="D896" s="404">
        <f t="shared" si="18"/>
        <v>-9.6618357487923308E-3</v>
      </c>
      <c r="E896" s="404">
        <f t="shared" si="18"/>
        <v>-2.5475825858674334E-2</v>
      </c>
      <c r="F896" s="23"/>
      <c r="G896" s="23"/>
      <c r="H896" s="23"/>
      <c r="I896" s="23"/>
      <c r="J896" s="23"/>
    </row>
    <row r="897" spans="1:10" x14ac:dyDescent="0.3">
      <c r="A897" s="402">
        <v>43385</v>
      </c>
      <c r="B897" s="403">
        <v>188.6</v>
      </c>
      <c r="C897" s="403">
        <f>VLOOKUP(A897,[1]KLADD!A:B,2,FALSE)</f>
        <v>893.54</v>
      </c>
      <c r="D897" s="404">
        <f t="shared" si="18"/>
        <v>2.2222222222222192E-2</v>
      </c>
      <c r="E897" s="404">
        <f t="shared" si="18"/>
        <v>2.952037804043052E-3</v>
      </c>
      <c r="F897" s="23"/>
      <c r="G897" s="23"/>
      <c r="H897" s="23"/>
      <c r="I897" s="23"/>
      <c r="J897" s="23"/>
    </row>
    <row r="898" spans="1:10" x14ac:dyDescent="0.3">
      <c r="A898" s="402">
        <v>43388</v>
      </c>
      <c r="B898" s="403">
        <v>192.7</v>
      </c>
      <c r="C898" s="403">
        <f>VLOOKUP(A898,[1]KLADD!A:B,2,FALSE)</f>
        <v>893.81</v>
      </c>
      <c r="D898" s="404">
        <f t="shared" si="18"/>
        <v>2.173913043478258E-2</v>
      </c>
      <c r="E898" s="404">
        <f t="shared" si="18"/>
        <v>3.0216890122432326E-4</v>
      </c>
      <c r="F898" s="23"/>
      <c r="G898" s="23"/>
      <c r="H898" s="23"/>
      <c r="I898" s="23"/>
      <c r="J898" s="23"/>
    </row>
    <row r="899" spans="1:10" x14ac:dyDescent="0.3">
      <c r="A899" s="402">
        <v>43389</v>
      </c>
      <c r="B899" s="403">
        <v>199</v>
      </c>
      <c r="C899" s="403">
        <f>VLOOKUP(A899,[1]KLADD!A:B,2,FALSE)</f>
        <v>904.42</v>
      </c>
      <c r="D899" s="404">
        <f t="shared" si="18"/>
        <v>3.2693305656460878E-2</v>
      </c>
      <c r="E899" s="404">
        <f t="shared" si="18"/>
        <v>1.1870531768496676E-2</v>
      </c>
      <c r="F899" s="23"/>
      <c r="G899" s="23"/>
      <c r="H899" s="23"/>
      <c r="I899" s="23"/>
      <c r="J899" s="23"/>
    </row>
    <row r="900" spans="1:10" x14ac:dyDescent="0.3">
      <c r="A900" s="402">
        <v>43390</v>
      </c>
      <c r="B900" s="403">
        <v>200.2</v>
      </c>
      <c r="C900" s="403">
        <f>VLOOKUP(A900,[1]KLADD!A:B,2,FALSE)</f>
        <v>903.39</v>
      </c>
      <c r="D900" s="404">
        <f t="shared" ref="D900:E963" si="19">(B900-B899)/B899</f>
        <v>6.0301507537687867E-3</v>
      </c>
      <c r="E900" s="404">
        <f t="shared" si="19"/>
        <v>-1.1388514185886787E-3</v>
      </c>
      <c r="F900" s="23"/>
      <c r="G900" s="23"/>
      <c r="H900" s="23"/>
      <c r="I900" s="23"/>
      <c r="J900" s="23"/>
    </row>
    <row r="901" spans="1:10" x14ac:dyDescent="0.3">
      <c r="A901" s="402">
        <v>43391</v>
      </c>
      <c r="B901" s="403">
        <v>200.1</v>
      </c>
      <c r="C901" s="403">
        <f>VLOOKUP(A901,[1]KLADD!A:B,2,FALSE)</f>
        <v>890.53</v>
      </c>
      <c r="D901" s="404">
        <f t="shared" si="19"/>
        <v>-4.9950049950047109E-4</v>
      </c>
      <c r="E901" s="404">
        <f t="shared" si="19"/>
        <v>-1.4235269374245912E-2</v>
      </c>
      <c r="F901" s="23"/>
      <c r="G901" s="23"/>
      <c r="H901" s="23"/>
      <c r="I901" s="23"/>
      <c r="J901" s="23"/>
    </row>
    <row r="902" spans="1:10" x14ac:dyDescent="0.3">
      <c r="A902" s="402">
        <v>43392</v>
      </c>
      <c r="B902" s="403">
        <v>202.9</v>
      </c>
      <c r="C902" s="403">
        <f>VLOOKUP(A902,[1]KLADD!A:B,2,FALSE)</f>
        <v>900.55</v>
      </c>
      <c r="D902" s="404">
        <f t="shared" si="19"/>
        <v>1.3993003498250932E-2</v>
      </c>
      <c r="E902" s="404">
        <f t="shared" si="19"/>
        <v>1.1251726499949448E-2</v>
      </c>
      <c r="F902" s="23"/>
      <c r="G902" s="23"/>
      <c r="H902" s="23"/>
      <c r="I902" s="23"/>
      <c r="J902" s="23"/>
    </row>
    <row r="903" spans="1:10" x14ac:dyDescent="0.3">
      <c r="A903" s="402">
        <v>43395</v>
      </c>
      <c r="B903" s="403">
        <v>201.4</v>
      </c>
      <c r="C903" s="403">
        <f>VLOOKUP(A903,[1]KLADD!A:B,2,FALSE)</f>
        <v>882.97</v>
      </c>
      <c r="D903" s="404">
        <f t="shared" si="19"/>
        <v>-7.3928043371118777E-3</v>
      </c>
      <c r="E903" s="404">
        <f t="shared" si="19"/>
        <v>-1.9521403586696937E-2</v>
      </c>
      <c r="F903" s="23"/>
      <c r="G903" s="23"/>
      <c r="H903" s="23"/>
      <c r="I903" s="23"/>
      <c r="J903" s="23"/>
    </row>
    <row r="904" spans="1:10" x14ac:dyDescent="0.3">
      <c r="A904" s="402">
        <v>43396</v>
      </c>
      <c r="B904" s="403">
        <v>199.95</v>
      </c>
      <c r="C904" s="403">
        <f>VLOOKUP(A904,[1]KLADD!A:B,2,FALSE)</f>
        <v>863.83</v>
      </c>
      <c r="D904" s="404">
        <f t="shared" si="19"/>
        <v>-7.1996027805363311E-3</v>
      </c>
      <c r="E904" s="404">
        <f t="shared" si="19"/>
        <v>-2.167684066276316E-2</v>
      </c>
      <c r="F904" s="23"/>
      <c r="G904" s="23"/>
      <c r="H904" s="23"/>
      <c r="I904" s="23"/>
      <c r="J904" s="23"/>
    </row>
    <row r="905" spans="1:10" x14ac:dyDescent="0.3">
      <c r="A905" s="402">
        <v>43397</v>
      </c>
      <c r="B905" s="403">
        <v>196.7</v>
      </c>
      <c r="C905" s="403">
        <f>VLOOKUP(A905,[1]KLADD!A:B,2,FALSE)</f>
        <v>869.73</v>
      </c>
      <c r="D905" s="404">
        <f t="shared" si="19"/>
        <v>-1.6254063515878971E-2</v>
      </c>
      <c r="E905" s="404">
        <f t="shared" si="19"/>
        <v>6.8300475788059881E-3</v>
      </c>
      <c r="F905" s="23"/>
      <c r="G905" s="23"/>
      <c r="H905" s="23"/>
      <c r="I905" s="23"/>
      <c r="J905" s="23"/>
    </row>
    <row r="906" spans="1:10" x14ac:dyDescent="0.3">
      <c r="A906" s="402">
        <v>43398</v>
      </c>
      <c r="B906" s="403">
        <v>199.5</v>
      </c>
      <c r="C906" s="403">
        <f>VLOOKUP(A906,[1]KLADD!A:B,2,FALSE)</f>
        <v>873.48</v>
      </c>
      <c r="D906" s="404">
        <f t="shared" si="19"/>
        <v>1.4234875444839916E-2</v>
      </c>
      <c r="E906" s="404">
        <f t="shared" si="19"/>
        <v>4.3116829360836124E-3</v>
      </c>
      <c r="F906" s="23"/>
      <c r="G906" s="23"/>
      <c r="H906" s="23"/>
      <c r="I906" s="23"/>
      <c r="J906" s="23"/>
    </row>
    <row r="907" spans="1:10" x14ac:dyDescent="0.3">
      <c r="A907" s="402">
        <v>43399</v>
      </c>
      <c r="B907" s="403">
        <v>196.5</v>
      </c>
      <c r="C907" s="403">
        <f>VLOOKUP(A907,[1]KLADD!A:B,2,FALSE)</f>
        <v>862.8</v>
      </c>
      <c r="D907" s="404">
        <f t="shared" si="19"/>
        <v>-1.5037593984962405E-2</v>
      </c>
      <c r="E907" s="404">
        <f t="shared" si="19"/>
        <v>-1.2226954251957758E-2</v>
      </c>
      <c r="F907" s="23"/>
      <c r="G907" s="23"/>
      <c r="H907" s="23"/>
      <c r="I907" s="23"/>
      <c r="J907" s="23"/>
    </row>
    <row r="908" spans="1:10" x14ac:dyDescent="0.3">
      <c r="A908" s="402">
        <v>43402</v>
      </c>
      <c r="B908" s="403">
        <v>201.2</v>
      </c>
      <c r="C908" s="403">
        <f>VLOOKUP(A908,[1]KLADD!A:B,2,FALSE)</f>
        <v>875.78</v>
      </c>
      <c r="D908" s="404">
        <f t="shared" si="19"/>
        <v>2.3918575063613175E-2</v>
      </c>
      <c r="E908" s="404">
        <f t="shared" si="19"/>
        <v>1.5044042651831268E-2</v>
      </c>
      <c r="F908" s="23"/>
      <c r="G908" s="23"/>
      <c r="H908" s="23"/>
      <c r="I908" s="23"/>
      <c r="J908" s="23"/>
    </row>
    <row r="909" spans="1:10" x14ac:dyDescent="0.3">
      <c r="A909" s="402">
        <v>43403</v>
      </c>
      <c r="B909" s="403">
        <v>201.5</v>
      </c>
      <c r="C909" s="403">
        <f>VLOOKUP(A909,[1]KLADD!A:B,2,FALSE)</f>
        <v>868.85</v>
      </c>
      <c r="D909" s="404">
        <f t="shared" si="19"/>
        <v>1.4910536779324621E-3</v>
      </c>
      <c r="E909" s="404">
        <f t="shared" si="19"/>
        <v>-7.9129461736965334E-3</v>
      </c>
      <c r="F909" s="23"/>
      <c r="G909" s="23"/>
      <c r="H909" s="23"/>
      <c r="I909" s="23"/>
      <c r="J909" s="23"/>
    </row>
    <row r="910" spans="1:10" x14ac:dyDescent="0.3">
      <c r="A910" s="402">
        <v>43404</v>
      </c>
      <c r="B910" s="403">
        <v>204</v>
      </c>
      <c r="C910" s="403">
        <f>VLOOKUP(A910,[1]KLADD!A:B,2,FALSE)</f>
        <v>889.66</v>
      </c>
      <c r="D910" s="404">
        <f t="shared" si="19"/>
        <v>1.2406947890818859E-2</v>
      </c>
      <c r="E910" s="404">
        <f t="shared" si="19"/>
        <v>2.3951199861886339E-2</v>
      </c>
      <c r="F910" s="23"/>
      <c r="G910" s="23"/>
      <c r="H910" s="23"/>
      <c r="I910" s="23"/>
      <c r="J910" s="23"/>
    </row>
    <row r="911" spans="1:10" x14ac:dyDescent="0.3">
      <c r="A911" s="402">
        <v>43405</v>
      </c>
      <c r="B911" s="403">
        <v>203.3</v>
      </c>
      <c r="C911" s="403">
        <f>VLOOKUP(A911,[1]KLADD!A:B,2,FALSE)</f>
        <v>884.96</v>
      </c>
      <c r="D911" s="404">
        <f t="shared" si="19"/>
        <v>-3.4313725490195523E-3</v>
      </c>
      <c r="E911" s="404">
        <f t="shared" si="19"/>
        <v>-5.2829170694421827E-3</v>
      </c>
      <c r="F911" s="23"/>
      <c r="G911" s="23"/>
      <c r="H911" s="23"/>
      <c r="I911" s="23"/>
      <c r="J911" s="23"/>
    </row>
    <row r="912" spans="1:10" x14ac:dyDescent="0.3">
      <c r="A912" s="402">
        <v>43406</v>
      </c>
      <c r="B912" s="403">
        <v>203</v>
      </c>
      <c r="C912" s="403">
        <f>VLOOKUP(A912,[1]KLADD!A:B,2,FALSE)</f>
        <v>889.02</v>
      </c>
      <c r="D912" s="404">
        <f t="shared" si="19"/>
        <v>-1.4756517461879555E-3</v>
      </c>
      <c r="E912" s="404">
        <f t="shared" si="19"/>
        <v>4.5877779786656402E-3</v>
      </c>
      <c r="F912" s="23"/>
      <c r="G912" s="23"/>
      <c r="H912" s="23"/>
      <c r="I912" s="23"/>
      <c r="J912" s="23"/>
    </row>
    <row r="913" spans="1:10" x14ac:dyDescent="0.3">
      <c r="A913" s="402">
        <v>43409</v>
      </c>
      <c r="B913" s="403">
        <v>206.2</v>
      </c>
      <c r="C913" s="403">
        <f>VLOOKUP(A913,[1]KLADD!A:B,2,FALSE)</f>
        <v>893.59</v>
      </c>
      <c r="D913" s="404">
        <f t="shared" si="19"/>
        <v>1.57635467980295E-2</v>
      </c>
      <c r="E913" s="404">
        <f t="shared" si="19"/>
        <v>5.140491777462881E-3</v>
      </c>
      <c r="F913" s="23"/>
      <c r="G913" s="23"/>
      <c r="H913" s="23"/>
      <c r="I913" s="23"/>
      <c r="J913" s="23"/>
    </row>
    <row r="914" spans="1:10" x14ac:dyDescent="0.3">
      <c r="A914" s="402">
        <v>43410</v>
      </c>
      <c r="B914" s="403">
        <v>204.4</v>
      </c>
      <c r="C914" s="403">
        <f>VLOOKUP(A914,[1]KLADD!A:B,2,FALSE)</f>
        <v>890.91</v>
      </c>
      <c r="D914" s="404">
        <f t="shared" si="19"/>
        <v>-8.7293889427739243E-3</v>
      </c>
      <c r="E914" s="404">
        <f t="shared" si="19"/>
        <v>-2.999138307277458E-3</v>
      </c>
      <c r="F914" s="23"/>
      <c r="G914" s="23"/>
      <c r="H914" s="23"/>
      <c r="I914" s="23"/>
      <c r="J914" s="23"/>
    </row>
    <row r="915" spans="1:10" x14ac:dyDescent="0.3">
      <c r="A915" s="402">
        <v>43411</v>
      </c>
      <c r="B915" s="403">
        <v>197.65</v>
      </c>
      <c r="C915" s="403">
        <f>VLOOKUP(A915,[1]KLADD!A:B,2,FALSE)</f>
        <v>895.61</v>
      </c>
      <c r="D915" s="404">
        <f t="shared" si="19"/>
        <v>-3.3023483365949118E-2</v>
      </c>
      <c r="E915" s="404">
        <f t="shared" si="19"/>
        <v>5.2755048209134989E-3</v>
      </c>
      <c r="F915" s="23"/>
      <c r="G915" s="23"/>
      <c r="H915" s="23"/>
      <c r="I915" s="23"/>
      <c r="J915" s="23"/>
    </row>
    <row r="916" spans="1:10" x14ac:dyDescent="0.3">
      <c r="A916" s="402">
        <v>43412</v>
      </c>
      <c r="B916" s="403">
        <v>199.9</v>
      </c>
      <c r="C916" s="403">
        <f>VLOOKUP(A916,[1]KLADD!A:B,2,FALSE)</f>
        <v>892.49</v>
      </c>
      <c r="D916" s="404">
        <f t="shared" si="19"/>
        <v>1.1383759170250442E-2</v>
      </c>
      <c r="E916" s="404">
        <f t="shared" si="19"/>
        <v>-3.4836591820100317E-3</v>
      </c>
      <c r="F916" s="23"/>
      <c r="G916" s="23"/>
      <c r="H916" s="23"/>
      <c r="I916" s="23"/>
      <c r="J916" s="23"/>
    </row>
    <row r="917" spans="1:10" x14ac:dyDescent="0.3">
      <c r="A917" s="402">
        <v>43413</v>
      </c>
      <c r="B917" s="403">
        <v>203.5</v>
      </c>
      <c r="C917" s="403">
        <f>VLOOKUP(A917,[1]KLADD!A:B,2,FALSE)</f>
        <v>886.44</v>
      </c>
      <c r="D917" s="404">
        <f t="shared" si="19"/>
        <v>1.8009004502251097E-2</v>
      </c>
      <c r="E917" s="404">
        <f t="shared" si="19"/>
        <v>-6.7787874373942056E-3</v>
      </c>
      <c r="F917" s="23"/>
      <c r="G917" s="23"/>
      <c r="H917" s="23"/>
      <c r="I917" s="23"/>
      <c r="J917" s="23"/>
    </row>
    <row r="918" spans="1:10" x14ac:dyDescent="0.3">
      <c r="A918" s="402">
        <v>43416</v>
      </c>
      <c r="B918" s="403">
        <v>203.2</v>
      </c>
      <c r="C918" s="403">
        <f>VLOOKUP(A918,[1]KLADD!A:B,2,FALSE)</f>
        <v>886.62</v>
      </c>
      <c r="D918" s="404">
        <f t="shared" si="19"/>
        <v>-1.4742014742015301E-3</v>
      </c>
      <c r="E918" s="404">
        <f t="shared" si="19"/>
        <v>2.0305942872608408E-4</v>
      </c>
      <c r="F918" s="23"/>
      <c r="G918" s="23"/>
      <c r="H918" s="23"/>
      <c r="I918" s="23"/>
      <c r="J918" s="23"/>
    </row>
    <row r="919" spans="1:10" x14ac:dyDescent="0.3">
      <c r="A919" s="402">
        <v>43417</v>
      </c>
      <c r="B919" s="403">
        <v>199</v>
      </c>
      <c r="C919" s="403">
        <f>VLOOKUP(A919,[1]KLADD!A:B,2,FALSE)</f>
        <v>875.43</v>
      </c>
      <c r="D919" s="404">
        <f t="shared" si="19"/>
        <v>-2.0669291338582623E-2</v>
      </c>
      <c r="E919" s="404">
        <f t="shared" si="19"/>
        <v>-1.2620965013196244E-2</v>
      </c>
      <c r="F919" s="23"/>
      <c r="G919" s="23"/>
      <c r="H919" s="23"/>
      <c r="I919" s="23"/>
      <c r="J919" s="23"/>
    </row>
    <row r="920" spans="1:10" x14ac:dyDescent="0.3">
      <c r="A920" s="402">
        <v>43418</v>
      </c>
      <c r="B920" s="403">
        <v>196.75</v>
      </c>
      <c r="C920" s="403">
        <f>VLOOKUP(A920,[1]KLADD!A:B,2,FALSE)</f>
        <v>871.08</v>
      </c>
      <c r="D920" s="404">
        <f t="shared" si="19"/>
        <v>-1.1306532663316583E-2</v>
      </c>
      <c r="E920" s="404">
        <f t="shared" si="19"/>
        <v>-4.9689866694080731E-3</v>
      </c>
      <c r="F920" s="23"/>
      <c r="G920" s="23"/>
      <c r="H920" s="23"/>
      <c r="I920" s="23"/>
      <c r="J920" s="23"/>
    </row>
    <row r="921" spans="1:10" x14ac:dyDescent="0.3">
      <c r="A921" s="402">
        <v>43419</v>
      </c>
      <c r="B921" s="403">
        <v>193.15</v>
      </c>
      <c r="C921" s="403">
        <f>VLOOKUP(A921,[1]KLADD!A:B,2,FALSE)</f>
        <v>864.74</v>
      </c>
      <c r="D921" s="404">
        <f t="shared" si="19"/>
        <v>-1.8297331639135932E-2</v>
      </c>
      <c r="E921" s="404">
        <f t="shared" si="19"/>
        <v>-7.2783211645314223E-3</v>
      </c>
      <c r="F921" s="23"/>
      <c r="G921" s="23"/>
      <c r="H921" s="23"/>
      <c r="I921" s="23"/>
      <c r="J921" s="23"/>
    </row>
    <row r="922" spans="1:10" x14ac:dyDescent="0.3">
      <c r="A922" s="402">
        <v>43420</v>
      </c>
      <c r="B922" s="403">
        <v>194</v>
      </c>
      <c r="C922" s="403">
        <f>VLOOKUP(A922,[1]KLADD!A:B,2,FALSE)</f>
        <v>872.61</v>
      </c>
      <c r="D922" s="404">
        <f t="shared" si="19"/>
        <v>4.4007248252653083E-3</v>
      </c>
      <c r="E922" s="404">
        <f t="shared" si="19"/>
        <v>9.1010014570853722E-3</v>
      </c>
      <c r="F922" s="23"/>
      <c r="G922" s="23"/>
      <c r="H922" s="23"/>
      <c r="I922" s="23"/>
      <c r="J922" s="23"/>
    </row>
    <row r="923" spans="1:10" x14ac:dyDescent="0.3">
      <c r="A923" s="402">
        <v>43423</v>
      </c>
      <c r="B923" s="403">
        <v>197.75</v>
      </c>
      <c r="C923" s="403">
        <f>VLOOKUP(A923,[1]KLADD!A:B,2,FALSE)</f>
        <v>865.36</v>
      </c>
      <c r="D923" s="404">
        <f t="shared" si="19"/>
        <v>1.9329896907216496E-2</v>
      </c>
      <c r="E923" s="404">
        <f t="shared" si="19"/>
        <v>-8.3084081090063142E-3</v>
      </c>
      <c r="F923" s="23"/>
      <c r="G923" s="23"/>
      <c r="H923" s="23"/>
      <c r="I923" s="23"/>
      <c r="J923" s="23"/>
    </row>
    <row r="924" spans="1:10" x14ac:dyDescent="0.3">
      <c r="A924" s="402">
        <v>43424</v>
      </c>
      <c r="B924" s="403">
        <v>195.2</v>
      </c>
      <c r="C924" s="403">
        <f>VLOOKUP(A924,[1]KLADD!A:B,2,FALSE)</f>
        <v>841.26</v>
      </c>
      <c r="D924" s="404">
        <f t="shared" si="19"/>
        <v>-1.2895069532237732E-2</v>
      </c>
      <c r="E924" s="404">
        <f t="shared" si="19"/>
        <v>-2.7849681057594552E-2</v>
      </c>
      <c r="F924" s="23"/>
      <c r="G924" s="23"/>
      <c r="H924" s="23"/>
      <c r="I924" s="23"/>
      <c r="J924" s="23"/>
    </row>
    <row r="925" spans="1:10" x14ac:dyDescent="0.3">
      <c r="A925" s="402">
        <v>43425</v>
      </c>
      <c r="B925" s="403">
        <v>198.5</v>
      </c>
      <c r="C925" s="403">
        <f>VLOOKUP(A925,[1]KLADD!A:B,2,FALSE)</f>
        <v>854.87</v>
      </c>
      <c r="D925" s="404">
        <f t="shared" si="19"/>
        <v>1.6905737704918093E-2</v>
      </c>
      <c r="E925" s="404">
        <f t="shared" si="19"/>
        <v>1.6178113781708407E-2</v>
      </c>
      <c r="F925" s="23"/>
      <c r="G925" s="23"/>
      <c r="H925" s="23"/>
      <c r="I925" s="23"/>
      <c r="J925" s="23"/>
    </row>
    <row r="926" spans="1:10" x14ac:dyDescent="0.3">
      <c r="A926" s="402">
        <v>43426</v>
      </c>
      <c r="B926" s="403">
        <v>198</v>
      </c>
      <c r="C926" s="403">
        <f>VLOOKUP(A926,[1]KLADD!A:B,2,FALSE)</f>
        <v>849.04</v>
      </c>
      <c r="D926" s="404">
        <f t="shared" si="19"/>
        <v>-2.5188916876574307E-3</v>
      </c>
      <c r="E926" s="404">
        <f t="shared" si="19"/>
        <v>-6.8197503714015478E-3</v>
      </c>
      <c r="F926" s="23"/>
      <c r="G926" s="23"/>
      <c r="H926" s="23"/>
      <c r="I926" s="23"/>
      <c r="J926" s="23"/>
    </row>
    <row r="927" spans="1:10" x14ac:dyDescent="0.3">
      <c r="A927" s="402">
        <v>43427</v>
      </c>
      <c r="B927" s="403">
        <v>197.75</v>
      </c>
      <c r="C927" s="403">
        <f>VLOOKUP(A927,[1]KLADD!A:B,2,FALSE)</f>
        <v>837.14</v>
      </c>
      <c r="D927" s="404">
        <f t="shared" si="19"/>
        <v>-1.2626262626262627E-3</v>
      </c>
      <c r="E927" s="404">
        <f t="shared" si="19"/>
        <v>-1.4015829642890769E-2</v>
      </c>
      <c r="F927" s="23"/>
      <c r="G927" s="23"/>
      <c r="H927" s="23"/>
      <c r="I927" s="23"/>
      <c r="J927" s="23"/>
    </row>
    <row r="928" spans="1:10" x14ac:dyDescent="0.3">
      <c r="A928" s="402">
        <v>43430</v>
      </c>
      <c r="B928" s="403">
        <v>197.55</v>
      </c>
      <c r="C928" s="403">
        <f>VLOOKUP(A928,[1]KLADD!A:B,2,FALSE)</f>
        <v>852.84</v>
      </c>
      <c r="D928" s="404">
        <f t="shared" si="19"/>
        <v>-1.0113780025283875E-3</v>
      </c>
      <c r="E928" s="404">
        <f t="shared" si="19"/>
        <v>1.8754330219557119E-2</v>
      </c>
      <c r="F928" s="23"/>
      <c r="G928" s="23"/>
      <c r="H928" s="23"/>
      <c r="I928" s="23"/>
      <c r="J928" s="23"/>
    </row>
    <row r="929" spans="1:10" x14ac:dyDescent="0.3">
      <c r="A929" s="402">
        <v>43431</v>
      </c>
      <c r="B929" s="403">
        <v>198.75</v>
      </c>
      <c r="C929" s="403">
        <f>VLOOKUP(A929,[1]KLADD!A:B,2,FALSE)</f>
        <v>856.77</v>
      </c>
      <c r="D929" s="404">
        <f t="shared" si="19"/>
        <v>6.0744115413818708E-3</v>
      </c>
      <c r="E929" s="404">
        <f t="shared" si="19"/>
        <v>4.6081328267904295E-3</v>
      </c>
      <c r="F929" s="23"/>
      <c r="G929" s="23"/>
      <c r="H929" s="23"/>
      <c r="I929" s="23"/>
      <c r="J929" s="23"/>
    </row>
    <row r="930" spans="1:10" x14ac:dyDescent="0.3">
      <c r="A930" s="402">
        <v>43432</v>
      </c>
      <c r="B930" s="403">
        <v>196.45</v>
      </c>
      <c r="C930" s="403">
        <f>VLOOKUP(A930,[1]KLADD!A:B,2,FALSE)</f>
        <v>854.46</v>
      </c>
      <c r="D930" s="404">
        <f t="shared" si="19"/>
        <v>-1.1572327044025214E-2</v>
      </c>
      <c r="E930" s="404">
        <f t="shared" si="19"/>
        <v>-2.6961728351832413E-3</v>
      </c>
      <c r="F930" s="23"/>
      <c r="G930" s="23"/>
      <c r="H930" s="23"/>
      <c r="I930" s="23"/>
      <c r="J930" s="23"/>
    </row>
    <row r="931" spans="1:10" x14ac:dyDescent="0.3">
      <c r="A931" s="402">
        <v>43433</v>
      </c>
      <c r="B931" s="403">
        <v>199</v>
      </c>
      <c r="C931" s="403">
        <f>VLOOKUP(A931,[1]KLADD!A:B,2,FALSE)</f>
        <v>861.78</v>
      </c>
      <c r="D931" s="404">
        <f t="shared" si="19"/>
        <v>1.2980402137948646E-2</v>
      </c>
      <c r="E931" s="404">
        <f t="shared" si="19"/>
        <v>8.5668141282212572E-3</v>
      </c>
      <c r="F931" s="23"/>
      <c r="G931" s="23"/>
      <c r="H931" s="23"/>
      <c r="I931" s="23"/>
      <c r="J931" s="23"/>
    </row>
    <row r="932" spans="1:10" x14ac:dyDescent="0.3">
      <c r="A932" s="402">
        <v>43434</v>
      </c>
      <c r="B932" s="403">
        <v>201.1</v>
      </c>
      <c r="C932" s="403">
        <f>VLOOKUP(A932,[1]KLADD!A:B,2,FALSE)</f>
        <v>860.98</v>
      </c>
      <c r="D932" s="404">
        <f t="shared" si="19"/>
        <v>1.0552763819095449E-2</v>
      </c>
      <c r="E932" s="404">
        <f t="shared" si="19"/>
        <v>-9.2831116990409917E-4</v>
      </c>
      <c r="F932" s="23"/>
      <c r="G932" s="23"/>
      <c r="H932" s="23"/>
      <c r="I932" s="23"/>
      <c r="J932" s="23"/>
    </row>
    <row r="933" spans="1:10" x14ac:dyDescent="0.3">
      <c r="A933" s="402">
        <v>43437</v>
      </c>
      <c r="B933" s="403">
        <v>202.8</v>
      </c>
      <c r="C933" s="403">
        <f>VLOOKUP(A933,[1]KLADD!A:B,2,FALSE)</f>
        <v>874.42</v>
      </c>
      <c r="D933" s="404">
        <f t="shared" si="19"/>
        <v>8.4535057185480718E-3</v>
      </c>
      <c r="E933" s="404">
        <f t="shared" si="19"/>
        <v>1.5610118701944228E-2</v>
      </c>
      <c r="F933" s="23"/>
      <c r="G933" s="23"/>
      <c r="H933" s="23"/>
      <c r="I933" s="23"/>
      <c r="J933" s="23"/>
    </row>
    <row r="934" spans="1:10" x14ac:dyDescent="0.3">
      <c r="A934" s="402">
        <v>43438</v>
      </c>
      <c r="B934" s="403">
        <v>204.2</v>
      </c>
      <c r="C934" s="403">
        <f>VLOOKUP(A934,[1]KLADD!A:B,2,FALSE)</f>
        <v>870</v>
      </c>
      <c r="D934" s="404">
        <f t="shared" si="19"/>
        <v>6.9033530571990988E-3</v>
      </c>
      <c r="E934" s="404">
        <f t="shared" si="19"/>
        <v>-5.0547791679055364E-3</v>
      </c>
      <c r="F934" s="23"/>
      <c r="G934" s="23"/>
      <c r="H934" s="23"/>
      <c r="I934" s="23"/>
      <c r="J934" s="23"/>
    </row>
    <row r="935" spans="1:10" x14ac:dyDescent="0.3">
      <c r="A935" s="402">
        <v>43439</v>
      </c>
      <c r="B935" s="403">
        <v>198.9</v>
      </c>
      <c r="C935" s="403">
        <f>VLOOKUP(A935,[1]KLADD!A:B,2,FALSE)</f>
        <v>858.14</v>
      </c>
      <c r="D935" s="404">
        <f t="shared" si="19"/>
        <v>-2.5954946131243797E-2</v>
      </c>
      <c r="E935" s="404">
        <f t="shared" si="19"/>
        <v>-1.3632183908045993E-2</v>
      </c>
      <c r="F935" s="23"/>
      <c r="G935" s="23"/>
      <c r="H935" s="23"/>
      <c r="I935" s="23"/>
      <c r="J935" s="23"/>
    </row>
    <row r="936" spans="1:10" x14ac:dyDescent="0.3">
      <c r="A936" s="402">
        <v>43440</v>
      </c>
      <c r="B936" s="403">
        <v>192</v>
      </c>
      <c r="C936" s="403">
        <f>VLOOKUP(A936,[1]KLADD!A:B,2,FALSE)</f>
        <v>825.96</v>
      </c>
      <c r="D936" s="404">
        <f t="shared" si="19"/>
        <v>-3.4690799396681779E-2</v>
      </c>
      <c r="E936" s="404">
        <f t="shared" si="19"/>
        <v>-3.7499708672244565E-2</v>
      </c>
      <c r="F936" s="23"/>
      <c r="G936" s="23"/>
      <c r="H936" s="23"/>
      <c r="I936" s="23"/>
      <c r="J936" s="23"/>
    </row>
    <row r="937" spans="1:10" x14ac:dyDescent="0.3">
      <c r="A937" s="402">
        <v>43441</v>
      </c>
      <c r="B937" s="403">
        <v>193.7</v>
      </c>
      <c r="C937" s="403">
        <f>VLOOKUP(A937,[1]KLADD!A:B,2,FALSE)</f>
        <v>844.15</v>
      </c>
      <c r="D937" s="404">
        <f t="shared" si="19"/>
        <v>8.8541666666666075E-3</v>
      </c>
      <c r="E937" s="404">
        <f t="shared" si="19"/>
        <v>2.2022858249794105E-2</v>
      </c>
      <c r="F937" s="23"/>
      <c r="G937" s="23"/>
      <c r="H937" s="23"/>
      <c r="I937" s="23"/>
      <c r="J937" s="23"/>
    </row>
    <row r="938" spans="1:10" x14ac:dyDescent="0.3">
      <c r="A938" s="402">
        <v>43444</v>
      </c>
      <c r="B938" s="403">
        <v>187.1</v>
      </c>
      <c r="C938" s="403">
        <f>VLOOKUP(A938,[1]KLADD!A:B,2,FALSE)</f>
        <v>823.61</v>
      </c>
      <c r="D938" s="404">
        <f t="shared" si="19"/>
        <v>-3.4073309241094446E-2</v>
      </c>
      <c r="E938" s="404">
        <f t="shared" si="19"/>
        <v>-2.4332168453473867E-2</v>
      </c>
      <c r="F938" s="23"/>
      <c r="G938" s="23"/>
      <c r="H938" s="23"/>
      <c r="I938" s="23"/>
      <c r="J938" s="23"/>
    </row>
    <row r="939" spans="1:10" x14ac:dyDescent="0.3">
      <c r="A939" s="402">
        <v>43445</v>
      </c>
      <c r="B939" s="403">
        <v>187.75</v>
      </c>
      <c r="C939" s="403">
        <f>VLOOKUP(A939,[1]KLADD!A:B,2,FALSE)</f>
        <v>834.81</v>
      </c>
      <c r="D939" s="404">
        <f t="shared" si="19"/>
        <v>3.4740780331373902E-3</v>
      </c>
      <c r="E939" s="404">
        <f t="shared" si="19"/>
        <v>1.3598669273078194E-2</v>
      </c>
      <c r="F939" s="23"/>
      <c r="G939" s="23"/>
      <c r="H939" s="23"/>
      <c r="I939" s="23"/>
      <c r="J939" s="23"/>
    </row>
    <row r="940" spans="1:10" x14ac:dyDescent="0.3">
      <c r="A940" s="402">
        <v>43446</v>
      </c>
      <c r="B940" s="403">
        <v>193</v>
      </c>
      <c r="C940" s="403">
        <f>VLOOKUP(A940,[1]KLADD!A:B,2,FALSE)</f>
        <v>844.6</v>
      </c>
      <c r="D940" s="404">
        <f t="shared" si="19"/>
        <v>2.7962716378162451E-2</v>
      </c>
      <c r="E940" s="404">
        <f t="shared" si="19"/>
        <v>1.1727219367281272E-2</v>
      </c>
      <c r="F940" s="23"/>
      <c r="G940" s="23"/>
      <c r="H940" s="23"/>
      <c r="I940" s="23"/>
      <c r="J940" s="23"/>
    </row>
    <row r="941" spans="1:10" x14ac:dyDescent="0.3">
      <c r="A941" s="402">
        <v>43447</v>
      </c>
      <c r="B941" s="403">
        <v>190.4</v>
      </c>
      <c r="C941" s="403">
        <f>VLOOKUP(A941,[1]KLADD!A:B,2,FALSE)</f>
        <v>838.67</v>
      </c>
      <c r="D941" s="404">
        <f t="shared" si="19"/>
        <v>-1.3471502590673546E-2</v>
      </c>
      <c r="E941" s="404">
        <f t="shared" si="19"/>
        <v>-7.0210750651196587E-3</v>
      </c>
      <c r="F941" s="23"/>
      <c r="G941" s="23"/>
      <c r="H941" s="23"/>
      <c r="I941" s="23"/>
      <c r="J941" s="23"/>
    </row>
    <row r="942" spans="1:10" x14ac:dyDescent="0.3">
      <c r="A942" s="402">
        <v>43448</v>
      </c>
      <c r="B942" s="403">
        <v>186.95</v>
      </c>
      <c r="C942" s="403">
        <f>VLOOKUP(A942,[1]KLADD!A:B,2,FALSE)</f>
        <v>830.76</v>
      </c>
      <c r="D942" s="404">
        <f t="shared" si="19"/>
        <v>-1.8119747899159752E-2</v>
      </c>
      <c r="E942" s="404">
        <f t="shared" si="19"/>
        <v>-9.4316000333861567E-3</v>
      </c>
      <c r="F942" s="23"/>
      <c r="G942" s="23"/>
      <c r="H942" s="23"/>
      <c r="I942" s="23"/>
      <c r="J942" s="23"/>
    </row>
    <row r="943" spans="1:10" x14ac:dyDescent="0.3">
      <c r="A943" s="402">
        <v>43451</v>
      </c>
      <c r="B943" s="403">
        <v>187.35</v>
      </c>
      <c r="C943" s="403">
        <f>VLOOKUP(A943,[1]KLADD!A:B,2,FALSE)</f>
        <v>819.83</v>
      </c>
      <c r="D943" s="404">
        <f t="shared" si="19"/>
        <v>2.1396095212624002E-3</v>
      </c>
      <c r="E943" s="404">
        <f t="shared" si="19"/>
        <v>-1.3156627666233269E-2</v>
      </c>
      <c r="F943" s="23"/>
      <c r="G943" s="23"/>
      <c r="H943" s="23"/>
      <c r="I943" s="23"/>
      <c r="J943" s="23"/>
    </row>
    <row r="944" spans="1:10" x14ac:dyDescent="0.3">
      <c r="A944" s="402">
        <v>43452</v>
      </c>
      <c r="B944" s="403">
        <v>187</v>
      </c>
      <c r="C944" s="403">
        <f>VLOOKUP(A944,[1]KLADD!A:B,2,FALSE)</f>
        <v>816.65</v>
      </c>
      <c r="D944" s="404">
        <f t="shared" si="19"/>
        <v>-1.868161195623135E-3</v>
      </c>
      <c r="E944" s="404">
        <f t="shared" si="19"/>
        <v>-3.8788529329251962E-3</v>
      </c>
      <c r="F944" s="23"/>
      <c r="G944" s="23"/>
      <c r="H944" s="23"/>
      <c r="I944" s="23"/>
      <c r="J944" s="23"/>
    </row>
    <row r="945" spans="1:10" x14ac:dyDescent="0.3">
      <c r="A945" s="402">
        <v>43453</v>
      </c>
      <c r="B945" s="403">
        <v>194.65</v>
      </c>
      <c r="C945" s="403">
        <f>VLOOKUP(A945,[1]KLADD!A:B,2,FALSE)</f>
        <v>824.99</v>
      </c>
      <c r="D945" s="404">
        <f t="shared" si="19"/>
        <v>4.0909090909090937E-2</v>
      </c>
      <c r="E945" s="404">
        <f t="shared" si="19"/>
        <v>1.0212453315373822E-2</v>
      </c>
      <c r="F945" s="23"/>
      <c r="G945" s="23"/>
      <c r="H945" s="23"/>
      <c r="I945" s="23"/>
      <c r="J945" s="23"/>
    </row>
    <row r="946" spans="1:10" x14ac:dyDescent="0.3">
      <c r="A946" s="402">
        <v>43454</v>
      </c>
      <c r="B946" s="403">
        <v>189.8</v>
      </c>
      <c r="C946" s="403">
        <f>VLOOKUP(A946,[1]KLADD!A:B,2,FALSE)</f>
        <v>804.24</v>
      </c>
      <c r="D946" s="404">
        <f t="shared" si="19"/>
        <v>-2.4916516825070609E-2</v>
      </c>
      <c r="E946" s="404">
        <f t="shared" si="19"/>
        <v>-2.5151820022060872E-2</v>
      </c>
      <c r="F946" s="23"/>
      <c r="G946" s="23"/>
      <c r="H946" s="23"/>
      <c r="I946" s="23"/>
      <c r="J946" s="23"/>
    </row>
    <row r="947" spans="1:10" x14ac:dyDescent="0.3">
      <c r="A947" s="402">
        <v>43455</v>
      </c>
      <c r="B947" s="403">
        <v>192.3</v>
      </c>
      <c r="C947" s="403">
        <f>VLOOKUP(A947,[1]KLADD!A:B,2,FALSE)</f>
        <v>803.96</v>
      </c>
      <c r="D947" s="404">
        <f t="shared" si="19"/>
        <v>1.3171759747102212E-2</v>
      </c>
      <c r="E947" s="404">
        <f t="shared" si="19"/>
        <v>-3.4815477966772696E-4</v>
      </c>
      <c r="F947" s="23"/>
      <c r="G947" s="23"/>
      <c r="H947" s="23"/>
      <c r="I947" s="23"/>
      <c r="J947" s="23"/>
    </row>
    <row r="948" spans="1:10" x14ac:dyDescent="0.3">
      <c r="A948" s="402">
        <v>43461</v>
      </c>
      <c r="B948" s="403">
        <v>182.8</v>
      </c>
      <c r="C948" s="403">
        <f>VLOOKUP(A948,[1]KLADD!A:B,2,FALSE)</f>
        <v>783.61</v>
      </c>
      <c r="D948" s="404">
        <f t="shared" si="19"/>
        <v>-4.9401976079043161E-2</v>
      </c>
      <c r="E948" s="404">
        <f t="shared" si="19"/>
        <v>-2.5312204587292927E-2</v>
      </c>
      <c r="F948" s="23"/>
      <c r="G948" s="23"/>
      <c r="H948" s="23"/>
      <c r="I948" s="23"/>
      <c r="J948" s="23"/>
    </row>
    <row r="949" spans="1:10" ht="15" thickBot="1" x14ac:dyDescent="0.35">
      <c r="A949" s="405">
        <v>43462</v>
      </c>
      <c r="B949" s="406">
        <v>182.7</v>
      </c>
      <c r="C949" s="406">
        <f>VLOOKUP(A949,[1]KLADD!A:B,2,FALSE)</f>
        <v>799.46</v>
      </c>
      <c r="D949" s="407">
        <f t="shared" si="19"/>
        <v>-5.4704595186008057E-4</v>
      </c>
      <c r="E949" s="407">
        <f t="shared" si="19"/>
        <v>2.0226898584755199E-2</v>
      </c>
      <c r="F949" s="23"/>
      <c r="G949" s="23"/>
      <c r="H949" s="23"/>
      <c r="I949" s="23"/>
      <c r="J949" s="23"/>
    </row>
    <row r="950" spans="1:10" x14ac:dyDescent="0.3">
      <c r="A950" s="408">
        <v>43467</v>
      </c>
      <c r="B950" s="409">
        <v>184.9</v>
      </c>
      <c r="C950" s="409">
        <f>VLOOKUP(A950,[1]KLADD!A:B,2,FALSE)</f>
        <v>803.42</v>
      </c>
      <c r="D950" s="410">
        <f t="shared" si="19"/>
        <v>1.2041598248494894E-2</v>
      </c>
      <c r="E950" s="410">
        <f t="shared" si="19"/>
        <v>4.9533435068670386E-3</v>
      </c>
      <c r="F950" s="23"/>
      <c r="G950" s="23"/>
      <c r="H950" s="23"/>
      <c r="I950" s="23"/>
      <c r="J950" s="23"/>
    </row>
    <row r="951" spans="1:10" x14ac:dyDescent="0.3">
      <c r="A951" s="411">
        <v>43468</v>
      </c>
      <c r="B951" s="412">
        <v>183</v>
      </c>
      <c r="C951" s="412">
        <f>VLOOKUP(A951,[1]KLADD!A:B,2,FALSE)</f>
        <v>808.68</v>
      </c>
      <c r="D951" s="413">
        <f t="shared" si="19"/>
        <v>-1.0275824770146056E-2</v>
      </c>
      <c r="E951" s="413">
        <f t="shared" si="19"/>
        <v>6.5470115257275042E-3</v>
      </c>
      <c r="F951" s="23"/>
      <c r="G951" s="23"/>
      <c r="H951" s="23"/>
      <c r="I951" s="23"/>
      <c r="J951" s="23"/>
    </row>
    <row r="952" spans="1:10" x14ac:dyDescent="0.3">
      <c r="A952" s="411">
        <v>43469</v>
      </c>
      <c r="B952" s="412">
        <v>184.5</v>
      </c>
      <c r="C952" s="412">
        <f>VLOOKUP(A952,[1]KLADD!A:B,2,FALSE)</f>
        <v>829.67</v>
      </c>
      <c r="D952" s="413">
        <f t="shared" si="19"/>
        <v>8.1967213114754103E-3</v>
      </c>
      <c r="E952" s="413">
        <f t="shared" si="19"/>
        <v>2.5955878715932149E-2</v>
      </c>
      <c r="F952" s="23"/>
      <c r="G952" s="23"/>
      <c r="H952" s="23"/>
      <c r="I952" s="23"/>
      <c r="J952" s="23"/>
    </row>
    <row r="953" spans="1:10" x14ac:dyDescent="0.3">
      <c r="A953" s="411">
        <v>43472</v>
      </c>
      <c r="B953" s="412">
        <v>179</v>
      </c>
      <c r="C953" s="412">
        <f>VLOOKUP(A953,[1]KLADD!A:B,2,FALSE)</f>
        <v>829.93</v>
      </c>
      <c r="D953" s="413">
        <f t="shared" si="19"/>
        <v>-2.9810298102981029E-2</v>
      </c>
      <c r="E953" s="413">
        <f t="shared" si="19"/>
        <v>3.1337760796460151E-4</v>
      </c>
      <c r="F953" s="23"/>
      <c r="G953" s="23"/>
      <c r="H953" s="23"/>
      <c r="I953" s="23"/>
      <c r="J953" s="23"/>
    </row>
    <row r="954" spans="1:10" x14ac:dyDescent="0.3">
      <c r="A954" s="411">
        <v>43473</v>
      </c>
      <c r="B954" s="412">
        <v>176.9</v>
      </c>
      <c r="C954" s="412">
        <f>VLOOKUP(A954,[1]KLADD!A:B,2,FALSE)</f>
        <v>836.4</v>
      </c>
      <c r="D954" s="413">
        <f t="shared" si="19"/>
        <v>-1.1731843575418963E-2</v>
      </c>
      <c r="E954" s="413">
        <f t="shared" si="19"/>
        <v>7.7958382032219916E-3</v>
      </c>
      <c r="F954" s="23"/>
      <c r="G954" s="23"/>
      <c r="H954" s="23"/>
      <c r="I954" s="23"/>
      <c r="J954" s="23"/>
    </row>
    <row r="955" spans="1:10" x14ac:dyDescent="0.3">
      <c r="A955" s="411">
        <v>43474</v>
      </c>
      <c r="B955" s="412">
        <v>181.4</v>
      </c>
      <c r="C955" s="412">
        <f>VLOOKUP(A955,[1]KLADD!A:B,2,FALSE)</f>
        <v>844.58</v>
      </c>
      <c r="D955" s="413">
        <f t="shared" si="19"/>
        <v>2.5438100621820236E-2</v>
      </c>
      <c r="E955" s="413">
        <f t="shared" si="19"/>
        <v>9.7800095648016075E-3</v>
      </c>
      <c r="F955" s="23"/>
      <c r="G955" s="23"/>
      <c r="H955" s="23"/>
      <c r="I955" s="23"/>
      <c r="J955" s="23"/>
    </row>
    <row r="956" spans="1:10" x14ac:dyDescent="0.3">
      <c r="A956" s="411">
        <v>43475</v>
      </c>
      <c r="B956" s="412">
        <v>184.6</v>
      </c>
      <c r="C956" s="412">
        <f>VLOOKUP(A956,[1]KLADD!A:B,2,FALSE)</f>
        <v>841.66</v>
      </c>
      <c r="D956" s="413">
        <f t="shared" si="19"/>
        <v>1.7640573318632793E-2</v>
      </c>
      <c r="E956" s="413">
        <f t="shared" si="19"/>
        <v>-3.4573397428308422E-3</v>
      </c>
      <c r="F956" s="23"/>
      <c r="G956" s="23"/>
      <c r="H956" s="23"/>
      <c r="I956" s="23"/>
      <c r="J956" s="23"/>
    </row>
    <row r="957" spans="1:10" x14ac:dyDescent="0.3">
      <c r="A957" s="411">
        <v>43476</v>
      </c>
      <c r="B957" s="412">
        <v>187.1</v>
      </c>
      <c r="C957" s="412">
        <f>VLOOKUP(A957,[1]KLADD!A:B,2,FALSE)</f>
        <v>841.4</v>
      </c>
      <c r="D957" s="413">
        <f t="shared" si="19"/>
        <v>1.3542795232936078E-2</v>
      </c>
      <c r="E957" s="413">
        <f t="shared" si="19"/>
        <v>-3.0891333792741832E-4</v>
      </c>
      <c r="F957" s="23"/>
      <c r="G957" s="23"/>
      <c r="H957" s="23"/>
      <c r="I957" s="23"/>
      <c r="J957" s="23"/>
    </row>
    <row r="958" spans="1:10" x14ac:dyDescent="0.3">
      <c r="A958" s="411">
        <v>43479</v>
      </c>
      <c r="B958" s="412">
        <v>188.4</v>
      </c>
      <c r="C958" s="412">
        <f>VLOOKUP(A958,[1]KLADD!A:B,2,FALSE)</f>
        <v>836.72</v>
      </c>
      <c r="D958" s="413">
        <f t="shared" si="19"/>
        <v>6.9481560662747804E-3</v>
      </c>
      <c r="E958" s="413">
        <f t="shared" si="19"/>
        <v>-5.5621583075825412E-3</v>
      </c>
      <c r="F958" s="23"/>
      <c r="G958" s="23"/>
      <c r="H958" s="23"/>
      <c r="I958" s="23"/>
      <c r="J958" s="23"/>
    </row>
    <row r="959" spans="1:10" x14ac:dyDescent="0.3">
      <c r="A959" s="411">
        <v>43480</v>
      </c>
      <c r="B959" s="412">
        <v>187</v>
      </c>
      <c r="C959" s="412">
        <f>VLOOKUP(A959,[1]KLADD!A:B,2,FALSE)</f>
        <v>838.51</v>
      </c>
      <c r="D959" s="413">
        <f t="shared" si="19"/>
        <v>-7.430997876857779E-3</v>
      </c>
      <c r="E959" s="413">
        <f t="shared" si="19"/>
        <v>2.13930586098093E-3</v>
      </c>
      <c r="F959" s="23"/>
      <c r="G959" s="23"/>
      <c r="H959" s="23"/>
      <c r="I959" s="23"/>
      <c r="J959" s="23"/>
    </row>
    <row r="960" spans="1:10" x14ac:dyDescent="0.3">
      <c r="A960" s="411">
        <v>43481</v>
      </c>
      <c r="B960" s="412">
        <v>183.25</v>
      </c>
      <c r="C960" s="412">
        <f>VLOOKUP(A960,[1]KLADD!A:B,2,FALSE)</f>
        <v>840.21</v>
      </c>
      <c r="D960" s="413">
        <f t="shared" si="19"/>
        <v>-2.0053475935828877E-2</v>
      </c>
      <c r="E960" s="413">
        <f t="shared" si="19"/>
        <v>2.0274057554472164E-3</v>
      </c>
      <c r="F960" s="23"/>
      <c r="G960" s="23"/>
      <c r="H960" s="23"/>
      <c r="I960" s="23"/>
      <c r="J960" s="23"/>
    </row>
    <row r="961" spans="1:10" x14ac:dyDescent="0.3">
      <c r="A961" s="411">
        <v>43482</v>
      </c>
      <c r="B961" s="412">
        <v>185.15</v>
      </c>
      <c r="C961" s="412">
        <f>VLOOKUP(A961,[1]KLADD!A:B,2,FALSE)</f>
        <v>839.58</v>
      </c>
      <c r="D961" s="413">
        <f t="shared" si="19"/>
        <v>1.0368349249658966E-2</v>
      </c>
      <c r="E961" s="413">
        <f t="shared" si="19"/>
        <v>-7.4981254686327871E-4</v>
      </c>
      <c r="F961" s="23"/>
      <c r="G961" s="23"/>
      <c r="H961" s="23"/>
      <c r="I961" s="23"/>
      <c r="J961" s="23"/>
    </row>
    <row r="962" spans="1:10" x14ac:dyDescent="0.3">
      <c r="A962" s="411">
        <v>43483</v>
      </c>
      <c r="B962" s="412">
        <v>190</v>
      </c>
      <c r="C962" s="412">
        <f>VLOOKUP(A962,[1]KLADD!A:B,2,FALSE)</f>
        <v>853.84</v>
      </c>
      <c r="D962" s="413">
        <f t="shared" si="19"/>
        <v>2.619497704563864E-2</v>
      </c>
      <c r="E962" s="413">
        <f t="shared" si="19"/>
        <v>1.6984682817599264E-2</v>
      </c>
      <c r="F962" s="23"/>
      <c r="G962" s="23"/>
      <c r="H962" s="23"/>
      <c r="I962" s="23"/>
      <c r="J962" s="23"/>
    </row>
    <row r="963" spans="1:10" x14ac:dyDescent="0.3">
      <c r="A963" s="411">
        <v>43486</v>
      </c>
      <c r="B963" s="412">
        <v>192.9</v>
      </c>
      <c r="C963" s="412">
        <f>VLOOKUP(A963,[1]KLADD!A:B,2,FALSE)</f>
        <v>854.98</v>
      </c>
      <c r="D963" s="413">
        <f t="shared" si="19"/>
        <v>1.5263157894736873E-2</v>
      </c>
      <c r="E963" s="413">
        <f t="shared" si="19"/>
        <v>1.3351447578000401E-3</v>
      </c>
      <c r="F963" s="23"/>
      <c r="G963" s="23"/>
      <c r="H963" s="23"/>
      <c r="I963" s="23"/>
      <c r="J963" s="23"/>
    </row>
    <row r="964" spans="1:10" x14ac:dyDescent="0.3">
      <c r="A964" s="411">
        <v>43487</v>
      </c>
      <c r="B964" s="412">
        <v>190.85</v>
      </c>
      <c r="C964" s="412">
        <f>VLOOKUP(A964,[1]KLADD!A:B,2,FALSE)</f>
        <v>846.94</v>
      </c>
      <c r="D964" s="413">
        <f t="shared" ref="D964:E1027" si="20">(B964-B963)/B963</f>
        <v>-1.0627268014515351E-2</v>
      </c>
      <c r="E964" s="413">
        <f t="shared" si="20"/>
        <v>-9.403728742192757E-3</v>
      </c>
      <c r="F964" s="23"/>
      <c r="G964" s="23"/>
      <c r="H964" s="23"/>
      <c r="I964" s="23"/>
      <c r="J964" s="23"/>
    </row>
    <row r="965" spans="1:10" x14ac:dyDescent="0.3">
      <c r="A965" s="411">
        <v>43488</v>
      </c>
      <c r="B965" s="412">
        <v>191</v>
      </c>
      <c r="C965" s="412">
        <f>VLOOKUP(A965,[1]KLADD!A:B,2,FALSE)</f>
        <v>842.52</v>
      </c>
      <c r="D965" s="413">
        <f t="shared" si="20"/>
        <v>7.8595755829188201E-4</v>
      </c>
      <c r="E965" s="413">
        <f t="shared" si="20"/>
        <v>-5.2187876354878411E-3</v>
      </c>
      <c r="F965" s="23"/>
      <c r="G965" s="23"/>
      <c r="H965" s="23"/>
      <c r="I965" s="23"/>
      <c r="J965" s="23"/>
    </row>
    <row r="966" spans="1:10" x14ac:dyDescent="0.3">
      <c r="A966" s="411">
        <v>43489</v>
      </c>
      <c r="B966" s="412">
        <v>188.4</v>
      </c>
      <c r="C966" s="412">
        <f>VLOOKUP(A966,[1]KLADD!A:B,2,FALSE)</f>
        <v>839.36</v>
      </c>
      <c r="D966" s="413">
        <f t="shared" si="20"/>
        <v>-1.3612565445026148E-2</v>
      </c>
      <c r="E966" s="413">
        <f t="shared" si="20"/>
        <v>-3.7506528034942413E-3</v>
      </c>
      <c r="F966" s="23"/>
      <c r="G966" s="23"/>
      <c r="H966" s="23"/>
      <c r="I966" s="23"/>
      <c r="J966" s="23"/>
    </row>
    <row r="967" spans="1:10" x14ac:dyDescent="0.3">
      <c r="A967" s="411">
        <v>43490</v>
      </c>
      <c r="B967" s="412">
        <v>187.9</v>
      </c>
      <c r="C967" s="412">
        <f>VLOOKUP(A967,[1]KLADD!A:B,2,FALSE)</f>
        <v>836.96</v>
      </c>
      <c r="D967" s="413">
        <f t="shared" si="20"/>
        <v>-2.6539278131634818E-3</v>
      </c>
      <c r="E967" s="413">
        <f t="shared" si="20"/>
        <v>-2.8593213877239529E-3</v>
      </c>
      <c r="F967" s="23"/>
      <c r="G967" s="23"/>
      <c r="H967" s="23"/>
      <c r="I967" s="23"/>
      <c r="J967" s="23"/>
    </row>
    <row r="968" spans="1:10" x14ac:dyDescent="0.3">
      <c r="A968" s="411">
        <v>43493</v>
      </c>
      <c r="B968" s="412">
        <v>186.55</v>
      </c>
      <c r="C968" s="412">
        <f>VLOOKUP(A968,[1]KLADD!A:B,2,FALSE)</f>
        <v>828.11</v>
      </c>
      <c r="D968" s="413">
        <f t="shared" si="20"/>
        <v>-7.1846726982437159E-3</v>
      </c>
      <c r="E968" s="413">
        <f t="shared" si="20"/>
        <v>-1.0573982030204576E-2</v>
      </c>
      <c r="F968" s="23"/>
      <c r="G968" s="23"/>
      <c r="H968" s="23"/>
      <c r="I968" s="23"/>
      <c r="J968" s="23"/>
    </row>
    <row r="969" spans="1:10" x14ac:dyDescent="0.3">
      <c r="A969" s="411">
        <v>43494</v>
      </c>
      <c r="B969" s="412">
        <v>189.6</v>
      </c>
      <c r="C969" s="412">
        <f>VLOOKUP(A969,[1]KLADD!A:B,2,FALSE)</f>
        <v>834.86</v>
      </c>
      <c r="D969" s="413">
        <f t="shared" si="20"/>
        <v>1.6349504154382112E-2</v>
      </c>
      <c r="E969" s="413">
        <f t="shared" si="20"/>
        <v>8.151091038630133E-3</v>
      </c>
      <c r="F969" s="23"/>
      <c r="G969" s="23"/>
      <c r="H969" s="23"/>
      <c r="I969" s="23"/>
      <c r="J969" s="23"/>
    </row>
    <row r="970" spans="1:10" x14ac:dyDescent="0.3">
      <c r="A970" s="411">
        <v>43495</v>
      </c>
      <c r="B970" s="412">
        <v>190.05</v>
      </c>
      <c r="C970" s="412">
        <f>VLOOKUP(A970,[1]KLADD!A:B,2,FALSE)</f>
        <v>834.73</v>
      </c>
      <c r="D970" s="413">
        <f t="shared" si="20"/>
        <v>2.3734177215190772E-3</v>
      </c>
      <c r="E970" s="413">
        <f t="shared" si="20"/>
        <v>-1.557147306135106E-4</v>
      </c>
      <c r="F970" s="23"/>
      <c r="G970" s="23"/>
      <c r="H970" s="23"/>
      <c r="I970" s="23"/>
      <c r="J970" s="23"/>
    </row>
    <row r="971" spans="1:10" x14ac:dyDescent="0.3">
      <c r="A971" s="411">
        <v>43496</v>
      </c>
      <c r="B971" s="412">
        <v>185.6</v>
      </c>
      <c r="C971" s="412">
        <f>VLOOKUP(A971,[1]KLADD!A:B,2,FALSE)</f>
        <v>835.31</v>
      </c>
      <c r="D971" s="413">
        <f t="shared" si="20"/>
        <v>-2.3414890818205823E-2</v>
      </c>
      <c r="E971" s="413">
        <f t="shared" si="20"/>
        <v>6.9483545577603203E-4</v>
      </c>
      <c r="F971" s="23"/>
      <c r="G971" s="23"/>
      <c r="H971" s="23"/>
      <c r="I971" s="23"/>
      <c r="J971" s="23"/>
    </row>
    <row r="972" spans="1:10" x14ac:dyDescent="0.3">
      <c r="A972" s="411">
        <v>43497</v>
      </c>
      <c r="B972" s="412">
        <v>186.1</v>
      </c>
      <c r="C972" s="412">
        <f>VLOOKUP(A972,[1]KLADD!A:B,2,FALSE)</f>
        <v>837.32</v>
      </c>
      <c r="D972" s="413">
        <f t="shared" si="20"/>
        <v>2.6939655172413795E-3</v>
      </c>
      <c r="E972" s="413">
        <f t="shared" si="20"/>
        <v>2.4062922747244793E-3</v>
      </c>
      <c r="F972" s="23"/>
      <c r="G972" s="23"/>
      <c r="H972" s="23"/>
      <c r="I972" s="23"/>
      <c r="J972" s="23"/>
    </row>
    <row r="973" spans="1:10" x14ac:dyDescent="0.3">
      <c r="A973" s="411">
        <v>43500</v>
      </c>
      <c r="B973" s="412">
        <v>185</v>
      </c>
      <c r="C973" s="412">
        <f>VLOOKUP(A973,[1]KLADD!A:B,2,FALSE)</f>
        <v>839.02</v>
      </c>
      <c r="D973" s="413">
        <f t="shared" si="20"/>
        <v>-5.9108006448145853E-3</v>
      </c>
      <c r="E973" s="413">
        <f t="shared" si="20"/>
        <v>2.0302871064825055E-3</v>
      </c>
      <c r="F973" s="23"/>
      <c r="G973" s="23"/>
      <c r="H973" s="23"/>
      <c r="I973" s="23"/>
      <c r="J973" s="23"/>
    </row>
    <row r="974" spans="1:10" x14ac:dyDescent="0.3">
      <c r="A974" s="411">
        <v>43501</v>
      </c>
      <c r="B974" s="412">
        <v>187.3</v>
      </c>
      <c r="C974" s="412">
        <f>VLOOKUP(A974,[1]KLADD!A:B,2,FALSE)</f>
        <v>853.64</v>
      </c>
      <c r="D974" s="413">
        <f t="shared" si="20"/>
        <v>1.2432432432432495E-2</v>
      </c>
      <c r="E974" s="413">
        <f t="shared" si="20"/>
        <v>1.7425091177802679E-2</v>
      </c>
      <c r="F974" s="23"/>
      <c r="G974" s="23"/>
      <c r="H974" s="23"/>
      <c r="I974" s="23"/>
      <c r="J974" s="23"/>
    </row>
    <row r="975" spans="1:10" x14ac:dyDescent="0.3">
      <c r="A975" s="411">
        <v>43502</v>
      </c>
      <c r="B975" s="412">
        <v>187.8</v>
      </c>
      <c r="C975" s="412">
        <f>VLOOKUP(A975,[1]KLADD!A:B,2,FALSE)</f>
        <v>849.13</v>
      </c>
      <c r="D975" s="413">
        <f t="shared" si="20"/>
        <v>2.6695141484249863E-3</v>
      </c>
      <c r="E975" s="413">
        <f t="shared" si="20"/>
        <v>-5.2832575793074262E-3</v>
      </c>
      <c r="F975" s="23"/>
      <c r="G975" s="23"/>
      <c r="H975" s="23"/>
      <c r="I975" s="23"/>
      <c r="J975" s="23"/>
    </row>
    <row r="976" spans="1:10" x14ac:dyDescent="0.3">
      <c r="A976" s="411">
        <v>43503</v>
      </c>
      <c r="B976" s="412">
        <v>191.45</v>
      </c>
      <c r="C976" s="412">
        <f>VLOOKUP(A976,[1]KLADD!A:B,2,FALSE)</f>
        <v>846.87</v>
      </c>
      <c r="D976" s="413">
        <f t="shared" si="20"/>
        <v>1.943556975505845E-2</v>
      </c>
      <c r="E976" s="413">
        <f t="shared" si="20"/>
        <v>-2.6615477017653258E-3</v>
      </c>
      <c r="F976" s="23"/>
      <c r="G976" s="23"/>
      <c r="H976" s="23"/>
      <c r="I976" s="23"/>
      <c r="J976" s="23"/>
    </row>
    <row r="977" spans="1:10" x14ac:dyDescent="0.3">
      <c r="A977" s="411">
        <v>43504</v>
      </c>
      <c r="B977" s="412">
        <v>188.05</v>
      </c>
      <c r="C977" s="412">
        <f>VLOOKUP(A977,[1]KLADD!A:B,2,FALSE)</f>
        <v>831.17</v>
      </c>
      <c r="D977" s="413">
        <f t="shared" si="20"/>
        <v>-1.7759206059023126E-2</v>
      </c>
      <c r="E977" s="413">
        <f t="shared" si="20"/>
        <v>-1.853885484194746E-2</v>
      </c>
      <c r="F977" s="23"/>
      <c r="G977" s="23"/>
      <c r="H977" s="23"/>
      <c r="I977" s="23"/>
      <c r="J977" s="23"/>
    </row>
    <row r="978" spans="1:10" x14ac:dyDescent="0.3">
      <c r="A978" s="411">
        <v>43507</v>
      </c>
      <c r="B978" s="412">
        <v>190.8</v>
      </c>
      <c r="C978" s="412">
        <f>VLOOKUP(A978,[1]KLADD!A:B,2,FALSE)</f>
        <v>836.27</v>
      </c>
      <c r="D978" s="413">
        <f t="shared" si="20"/>
        <v>1.4623770273863333E-2</v>
      </c>
      <c r="E978" s="413">
        <f t="shared" si="20"/>
        <v>6.1359288713500526E-3</v>
      </c>
      <c r="F978" s="23"/>
      <c r="G978" s="23"/>
      <c r="H978" s="23"/>
      <c r="I978" s="23"/>
      <c r="J978" s="23"/>
    </row>
    <row r="979" spans="1:10" x14ac:dyDescent="0.3">
      <c r="A979" s="411">
        <v>43508</v>
      </c>
      <c r="B979" s="412">
        <v>187.1</v>
      </c>
      <c r="C979" s="412">
        <f>VLOOKUP(A979,[1]KLADD!A:B,2,FALSE)</f>
        <v>847.53</v>
      </c>
      <c r="D979" s="413">
        <f t="shared" si="20"/>
        <v>-1.9392033542977027E-2</v>
      </c>
      <c r="E979" s="413">
        <f t="shared" si="20"/>
        <v>1.3464550922548927E-2</v>
      </c>
      <c r="F979" s="23"/>
      <c r="G979" s="23"/>
      <c r="H979" s="23"/>
      <c r="I979" s="23"/>
      <c r="J979" s="23"/>
    </row>
    <row r="980" spans="1:10" x14ac:dyDescent="0.3">
      <c r="A980" s="411">
        <v>43509</v>
      </c>
      <c r="B980" s="412">
        <v>198.5</v>
      </c>
      <c r="C980" s="412">
        <f>VLOOKUP(A980,[1]KLADD!A:B,2,FALSE)</f>
        <v>859.13</v>
      </c>
      <c r="D980" s="413">
        <f t="shared" si="20"/>
        <v>6.0929983965793723E-2</v>
      </c>
      <c r="E980" s="413">
        <f t="shared" si="20"/>
        <v>1.3686831144620278E-2</v>
      </c>
      <c r="F980" s="23"/>
      <c r="G980" s="23"/>
      <c r="H980" s="23"/>
      <c r="I980" s="23"/>
      <c r="J980" s="23"/>
    </row>
    <row r="981" spans="1:10" x14ac:dyDescent="0.3">
      <c r="A981" s="411">
        <v>43510</v>
      </c>
      <c r="B981" s="412">
        <v>196.45</v>
      </c>
      <c r="C981" s="412">
        <f>VLOOKUP(A981,[1]KLADD!A:B,2,FALSE)</f>
        <v>852.67</v>
      </c>
      <c r="D981" s="413">
        <f t="shared" si="20"/>
        <v>-1.0327455919395523E-2</v>
      </c>
      <c r="E981" s="413">
        <f t="shared" si="20"/>
        <v>-7.5192345745114667E-3</v>
      </c>
      <c r="F981" s="23"/>
      <c r="G981" s="23"/>
      <c r="H981" s="23"/>
      <c r="I981" s="23"/>
      <c r="J981" s="23"/>
    </row>
    <row r="982" spans="1:10" x14ac:dyDescent="0.3">
      <c r="A982" s="411">
        <v>43511</v>
      </c>
      <c r="B982" s="412">
        <v>197.8</v>
      </c>
      <c r="C982" s="412">
        <f>VLOOKUP(A982,[1]KLADD!A:B,2,FALSE)</f>
        <v>865.5</v>
      </c>
      <c r="D982" s="413">
        <f t="shared" si="20"/>
        <v>6.8719776024434862E-3</v>
      </c>
      <c r="E982" s="413">
        <f t="shared" si="20"/>
        <v>1.5046852827002289E-2</v>
      </c>
      <c r="F982" s="23"/>
      <c r="G982" s="23"/>
      <c r="H982" s="23"/>
      <c r="I982" s="23"/>
      <c r="J982" s="23"/>
    </row>
    <row r="983" spans="1:10" x14ac:dyDescent="0.3">
      <c r="A983" s="411">
        <v>43514</v>
      </c>
      <c r="B983" s="412">
        <v>199.3</v>
      </c>
      <c r="C983" s="412">
        <f>VLOOKUP(A983,[1]KLADD!A:B,2,FALSE)</f>
        <v>866.25</v>
      </c>
      <c r="D983" s="413">
        <f t="shared" si="20"/>
        <v>7.5834175935288167E-3</v>
      </c>
      <c r="E983" s="413">
        <f t="shared" si="20"/>
        <v>8.6655112651646442E-4</v>
      </c>
      <c r="F983" s="23"/>
      <c r="G983" s="23"/>
      <c r="H983" s="23"/>
      <c r="I983" s="23"/>
      <c r="J983" s="23"/>
    </row>
    <row r="984" spans="1:10" x14ac:dyDescent="0.3">
      <c r="A984" s="411">
        <v>43515</v>
      </c>
      <c r="B984" s="412">
        <v>199.9</v>
      </c>
      <c r="C984" s="412">
        <f>VLOOKUP(A984,[1]KLADD!A:B,2,FALSE)</f>
        <v>864.73</v>
      </c>
      <c r="D984" s="413">
        <f t="shared" si="20"/>
        <v>3.0105368790767401E-3</v>
      </c>
      <c r="E984" s="413">
        <f t="shared" si="20"/>
        <v>-1.7546897546897337E-3</v>
      </c>
      <c r="F984" s="23"/>
      <c r="G984" s="23"/>
      <c r="H984" s="23"/>
      <c r="I984" s="23"/>
      <c r="J984" s="23"/>
    </row>
    <row r="985" spans="1:10" x14ac:dyDescent="0.3">
      <c r="A985" s="411">
        <v>43516</v>
      </c>
      <c r="B985" s="412">
        <v>195.4</v>
      </c>
      <c r="C985" s="412">
        <f>VLOOKUP(A985,[1]KLADD!A:B,2,FALSE)</f>
        <v>862.38</v>
      </c>
      <c r="D985" s="413">
        <f t="shared" si="20"/>
        <v>-2.2511255627813906E-2</v>
      </c>
      <c r="E985" s="413">
        <f t="shared" si="20"/>
        <v>-2.7176112775086129E-3</v>
      </c>
      <c r="F985" s="23"/>
      <c r="G985" s="23"/>
      <c r="H985" s="23"/>
      <c r="I985" s="23"/>
      <c r="J985" s="23"/>
    </row>
    <row r="986" spans="1:10" x14ac:dyDescent="0.3">
      <c r="A986" s="411">
        <v>43517</v>
      </c>
      <c r="B986" s="412">
        <v>198.7</v>
      </c>
      <c r="C986" s="412">
        <f>VLOOKUP(A986,[1]KLADD!A:B,2,FALSE)</f>
        <v>867.44</v>
      </c>
      <c r="D986" s="413">
        <f t="shared" si="20"/>
        <v>1.6888433981576165E-2</v>
      </c>
      <c r="E986" s="413">
        <f t="shared" si="20"/>
        <v>5.8674830121292921E-3</v>
      </c>
      <c r="F986" s="23"/>
      <c r="G986" s="23"/>
      <c r="H986" s="23"/>
      <c r="I986" s="23"/>
      <c r="J986" s="23"/>
    </row>
    <row r="987" spans="1:10" x14ac:dyDescent="0.3">
      <c r="A987" s="411">
        <v>43518</v>
      </c>
      <c r="B987" s="412">
        <v>197.5</v>
      </c>
      <c r="C987" s="412">
        <f>VLOOKUP(A987,[1]KLADD!A:B,2,FALSE)</f>
        <v>872</v>
      </c>
      <c r="D987" s="413">
        <f t="shared" si="20"/>
        <v>-6.0392551585303914E-3</v>
      </c>
      <c r="E987" s="413">
        <f t="shared" si="20"/>
        <v>5.2568477358663941E-3</v>
      </c>
      <c r="F987" s="23"/>
      <c r="G987" s="23"/>
      <c r="H987" s="23"/>
      <c r="I987" s="23"/>
      <c r="J987" s="23"/>
    </row>
    <row r="988" spans="1:10" x14ac:dyDescent="0.3">
      <c r="A988" s="411">
        <v>43521</v>
      </c>
      <c r="B988" s="412">
        <v>201.6</v>
      </c>
      <c r="C988" s="412">
        <f>VLOOKUP(A988,[1]KLADD!A:B,2,FALSE)</f>
        <v>875.01</v>
      </c>
      <c r="D988" s="413">
        <f t="shared" si="20"/>
        <v>2.0759493670886048E-2</v>
      </c>
      <c r="E988" s="413">
        <f t="shared" si="20"/>
        <v>3.4518348623853107E-3</v>
      </c>
      <c r="F988" s="23"/>
      <c r="G988" s="23"/>
      <c r="H988" s="23"/>
      <c r="I988" s="23"/>
      <c r="J988" s="23"/>
    </row>
    <row r="989" spans="1:10" x14ac:dyDescent="0.3">
      <c r="A989" s="411">
        <v>43522</v>
      </c>
      <c r="B989" s="412">
        <v>200.7</v>
      </c>
      <c r="C989" s="412">
        <f>VLOOKUP(A989,[1]KLADD!A:B,2,FALSE)</f>
        <v>874.43</v>
      </c>
      <c r="D989" s="413">
        <f t="shared" si="20"/>
        <v>-4.4642857142857427E-3</v>
      </c>
      <c r="E989" s="413">
        <f t="shared" si="20"/>
        <v>-6.628495674335618E-4</v>
      </c>
      <c r="F989" s="23"/>
      <c r="G989" s="23"/>
      <c r="H989" s="23"/>
      <c r="I989" s="23"/>
      <c r="J989" s="23"/>
    </row>
    <row r="990" spans="1:10" x14ac:dyDescent="0.3">
      <c r="A990" s="411">
        <v>43523</v>
      </c>
      <c r="B990" s="412">
        <v>199.85</v>
      </c>
      <c r="C990" s="412">
        <f>VLOOKUP(A990,[1]KLADD!A:B,2,FALSE)</f>
        <v>870.71</v>
      </c>
      <c r="D990" s="413">
        <f t="shared" si="20"/>
        <v>-4.2351768809167634E-3</v>
      </c>
      <c r="E990" s="413">
        <f t="shared" si="20"/>
        <v>-4.2541998787780765E-3</v>
      </c>
      <c r="F990" s="23"/>
      <c r="G990" s="23"/>
      <c r="H990" s="23"/>
      <c r="I990" s="23"/>
      <c r="J990" s="23"/>
    </row>
    <row r="991" spans="1:10" x14ac:dyDescent="0.3">
      <c r="A991" s="411">
        <v>43524</v>
      </c>
      <c r="B991" s="412">
        <v>197.4</v>
      </c>
      <c r="C991" s="412">
        <f>VLOOKUP(A991,[1]KLADD!A:B,2,FALSE)</f>
        <v>865.28</v>
      </c>
      <c r="D991" s="413">
        <f t="shared" si="20"/>
        <v>-1.225919439579679E-2</v>
      </c>
      <c r="E991" s="413">
        <f t="shared" si="20"/>
        <v>-6.2362899243147123E-3</v>
      </c>
      <c r="F991" s="23"/>
      <c r="G991" s="23"/>
      <c r="H991" s="23"/>
      <c r="I991" s="23"/>
      <c r="J991" s="23"/>
    </row>
    <row r="992" spans="1:10" x14ac:dyDescent="0.3">
      <c r="A992" s="411">
        <v>43525</v>
      </c>
      <c r="B992" s="412">
        <v>200.6</v>
      </c>
      <c r="C992" s="412">
        <f>VLOOKUP(A992,[1]KLADD!A:B,2,FALSE)</f>
        <v>866.56</v>
      </c>
      <c r="D992" s="413">
        <f t="shared" si="20"/>
        <v>1.6210739614994876E-2</v>
      </c>
      <c r="E992" s="413">
        <f t="shared" si="20"/>
        <v>1.4792899408283709E-3</v>
      </c>
      <c r="F992" s="23"/>
      <c r="G992" s="23"/>
      <c r="H992" s="23"/>
      <c r="I992" s="23"/>
      <c r="J992" s="23"/>
    </row>
    <row r="993" spans="1:10" x14ac:dyDescent="0.3">
      <c r="A993" s="411">
        <v>43528</v>
      </c>
      <c r="B993" s="412">
        <v>204.9</v>
      </c>
      <c r="C993" s="412">
        <f>VLOOKUP(A993,[1]KLADD!A:B,2,FALSE)</f>
        <v>869.97</v>
      </c>
      <c r="D993" s="413">
        <f t="shared" si="20"/>
        <v>2.1435692921236347E-2</v>
      </c>
      <c r="E993" s="413">
        <f t="shared" si="20"/>
        <v>3.9350997045791199E-3</v>
      </c>
      <c r="F993" s="23"/>
      <c r="G993" s="23"/>
      <c r="H993" s="23"/>
      <c r="I993" s="23"/>
      <c r="J993" s="23"/>
    </row>
    <row r="994" spans="1:10" x14ac:dyDescent="0.3">
      <c r="A994" s="411">
        <v>43529</v>
      </c>
      <c r="B994" s="412">
        <v>205.6</v>
      </c>
      <c r="C994" s="412">
        <f>VLOOKUP(A994,[1]KLADD!A:B,2,FALSE)</f>
        <v>870.6</v>
      </c>
      <c r="D994" s="413">
        <f t="shared" si="20"/>
        <v>3.4163006344557767E-3</v>
      </c>
      <c r="E994" s="413">
        <f t="shared" si="20"/>
        <v>7.241629021690351E-4</v>
      </c>
      <c r="F994" s="23"/>
      <c r="G994" s="23"/>
      <c r="H994" s="23"/>
      <c r="I994" s="23"/>
      <c r="J994" s="23"/>
    </row>
    <row r="995" spans="1:10" x14ac:dyDescent="0.3">
      <c r="A995" s="411">
        <v>43530</v>
      </c>
      <c r="B995" s="412">
        <v>207.9</v>
      </c>
      <c r="C995" s="412">
        <f>VLOOKUP(A995,[1]KLADD!A:B,2,FALSE)</f>
        <v>873.79</v>
      </c>
      <c r="D995" s="413">
        <f t="shared" si="20"/>
        <v>1.118677042801562E-2</v>
      </c>
      <c r="E995" s="413">
        <f t="shared" si="20"/>
        <v>3.6641396737881241E-3</v>
      </c>
      <c r="F995" s="23"/>
      <c r="G995" s="23"/>
      <c r="H995" s="23"/>
      <c r="I995" s="23"/>
      <c r="J995" s="23"/>
    </row>
    <row r="996" spans="1:10" x14ac:dyDescent="0.3">
      <c r="A996" s="411">
        <v>43531</v>
      </c>
      <c r="B996" s="412">
        <v>205.5</v>
      </c>
      <c r="C996" s="412">
        <f>VLOOKUP(A996,[1]KLADD!A:B,2,FALSE)</f>
        <v>867.83</v>
      </c>
      <c r="D996" s="413">
        <f t="shared" si="20"/>
        <v>-1.1544011544011572E-2</v>
      </c>
      <c r="E996" s="413">
        <f t="shared" si="20"/>
        <v>-6.8208608475719829E-3</v>
      </c>
      <c r="F996" s="23"/>
      <c r="G996" s="23"/>
      <c r="H996" s="23"/>
      <c r="I996" s="23"/>
      <c r="J996" s="23"/>
    </row>
    <row r="997" spans="1:10" x14ac:dyDescent="0.3">
      <c r="A997" s="411">
        <v>43532</v>
      </c>
      <c r="B997" s="412">
        <v>208.7</v>
      </c>
      <c r="C997" s="412">
        <f>VLOOKUP(A997,[1]KLADD!A:B,2,FALSE)</f>
        <v>863.7</v>
      </c>
      <c r="D997" s="413">
        <f t="shared" si="20"/>
        <v>1.5571776155717707E-2</v>
      </c>
      <c r="E997" s="413">
        <f t="shared" si="20"/>
        <v>-4.7589965776707365E-3</v>
      </c>
      <c r="F997" s="23"/>
      <c r="G997" s="23"/>
      <c r="H997" s="23"/>
      <c r="I997" s="23"/>
      <c r="J997" s="23"/>
    </row>
    <row r="998" spans="1:10" x14ac:dyDescent="0.3">
      <c r="A998" s="411">
        <v>43535</v>
      </c>
      <c r="B998" s="412">
        <v>208</v>
      </c>
      <c r="C998" s="412">
        <f>VLOOKUP(A998,[1]KLADD!A:B,2,FALSE)</f>
        <v>863.84</v>
      </c>
      <c r="D998" s="413">
        <f t="shared" si="20"/>
        <v>-3.3540967896501612E-3</v>
      </c>
      <c r="E998" s="413">
        <f t="shared" si="20"/>
        <v>1.6209331943960444E-4</v>
      </c>
      <c r="F998" s="23"/>
      <c r="G998" s="23"/>
      <c r="H998" s="23"/>
      <c r="I998" s="23"/>
      <c r="J998" s="23"/>
    </row>
    <row r="999" spans="1:10" x14ac:dyDescent="0.3">
      <c r="A999" s="411">
        <v>43536</v>
      </c>
      <c r="B999" s="412">
        <v>206.9</v>
      </c>
      <c r="C999" s="412">
        <f>VLOOKUP(A999,[1]KLADD!A:B,2,FALSE)</f>
        <v>866.5</v>
      </c>
      <c r="D999" s="413">
        <f t="shared" si="20"/>
        <v>-5.288461538461511E-3</v>
      </c>
      <c r="E999" s="413">
        <f t="shared" si="20"/>
        <v>3.0792739396184108E-3</v>
      </c>
      <c r="F999" s="23"/>
      <c r="G999" s="23"/>
      <c r="H999" s="23"/>
      <c r="I999" s="23"/>
      <c r="J999" s="23"/>
    </row>
    <row r="1000" spans="1:10" x14ac:dyDescent="0.3">
      <c r="A1000" s="411">
        <v>43537</v>
      </c>
      <c r="B1000" s="412">
        <v>207</v>
      </c>
      <c r="C1000" s="412">
        <f>VLOOKUP(A1000,[1]KLADD!A:B,2,FALSE)</f>
        <v>874</v>
      </c>
      <c r="D1000" s="413">
        <f t="shared" si="20"/>
        <v>4.8332527791200732E-4</v>
      </c>
      <c r="E1000" s="413">
        <f t="shared" si="20"/>
        <v>8.6555106751298322E-3</v>
      </c>
      <c r="F1000" s="23"/>
      <c r="G1000" s="23"/>
      <c r="H1000" s="23"/>
      <c r="I1000" s="23"/>
      <c r="J1000" s="23"/>
    </row>
    <row r="1001" spans="1:10" x14ac:dyDescent="0.3">
      <c r="A1001" s="411">
        <v>43538</v>
      </c>
      <c r="B1001" s="412">
        <v>207.7</v>
      </c>
      <c r="C1001" s="412">
        <f>VLOOKUP(A1001,[1]KLADD!A:B,2,FALSE)</f>
        <v>881.6</v>
      </c>
      <c r="D1001" s="413">
        <f t="shared" si="20"/>
        <v>3.3816425120772398E-3</v>
      </c>
      <c r="E1001" s="413">
        <f t="shared" si="20"/>
        <v>8.6956521739130696E-3</v>
      </c>
      <c r="F1001" s="23"/>
      <c r="G1001" s="23"/>
      <c r="H1001" s="23"/>
      <c r="I1001" s="23"/>
      <c r="J1001" s="23"/>
    </row>
    <row r="1002" spans="1:10" x14ac:dyDescent="0.3">
      <c r="A1002" s="411">
        <v>43539</v>
      </c>
      <c r="B1002" s="412">
        <v>200</v>
      </c>
      <c r="C1002" s="412">
        <f>VLOOKUP(A1002,[1]KLADD!A:B,2,FALSE)</f>
        <v>880.4</v>
      </c>
      <c r="D1002" s="413">
        <f t="shared" si="20"/>
        <v>-3.7072701011073614E-2</v>
      </c>
      <c r="E1002" s="413">
        <f t="shared" si="20"/>
        <v>-1.361161524500959E-3</v>
      </c>
      <c r="F1002" s="23"/>
      <c r="G1002" s="23"/>
      <c r="H1002" s="23"/>
      <c r="I1002" s="23"/>
      <c r="J1002" s="23"/>
    </row>
    <row r="1003" spans="1:10" x14ac:dyDescent="0.3">
      <c r="A1003" s="411">
        <v>43542</v>
      </c>
      <c r="B1003" s="412">
        <v>200.1</v>
      </c>
      <c r="C1003" s="412">
        <f>VLOOKUP(A1003,[1]KLADD!A:B,2,FALSE)</f>
        <v>885.68</v>
      </c>
      <c r="D1003" s="413">
        <f t="shared" si="20"/>
        <v>4.999999999999716E-4</v>
      </c>
      <c r="E1003" s="413">
        <f t="shared" si="20"/>
        <v>5.9972739663788875E-3</v>
      </c>
      <c r="F1003" s="23"/>
      <c r="G1003" s="23"/>
      <c r="H1003" s="23"/>
      <c r="I1003" s="23"/>
      <c r="J1003" s="23"/>
    </row>
    <row r="1004" spans="1:10" x14ac:dyDescent="0.3">
      <c r="A1004" s="411">
        <v>43543</v>
      </c>
      <c r="B1004" s="412">
        <v>202</v>
      </c>
      <c r="C1004" s="412">
        <f>VLOOKUP(A1004,[1]KLADD!A:B,2,FALSE)</f>
        <v>890.03</v>
      </c>
      <c r="D1004" s="413">
        <f t="shared" si="20"/>
        <v>9.495252373813122E-3</v>
      </c>
      <c r="E1004" s="413">
        <f t="shared" si="20"/>
        <v>4.9114804444043252E-3</v>
      </c>
      <c r="F1004" s="23"/>
      <c r="G1004" s="23"/>
      <c r="H1004" s="23"/>
      <c r="I1004" s="23"/>
      <c r="J1004" s="23"/>
    </row>
    <row r="1005" spans="1:10" x14ac:dyDescent="0.3">
      <c r="A1005" s="411">
        <v>43544</v>
      </c>
      <c r="B1005" s="412">
        <v>198.9</v>
      </c>
      <c r="C1005" s="412">
        <f>VLOOKUP(A1005,[1]KLADD!A:B,2,FALSE)</f>
        <v>886.34</v>
      </c>
      <c r="D1005" s="413">
        <f t="shared" si="20"/>
        <v>-1.5346534653465319E-2</v>
      </c>
      <c r="E1005" s="413">
        <f t="shared" si="20"/>
        <v>-4.1459276653595285E-3</v>
      </c>
      <c r="F1005" s="23"/>
      <c r="G1005" s="23"/>
      <c r="H1005" s="23"/>
      <c r="I1005" s="23"/>
      <c r="J1005" s="23"/>
    </row>
    <row r="1006" spans="1:10" x14ac:dyDescent="0.3">
      <c r="A1006" s="411">
        <v>43545</v>
      </c>
      <c r="B1006" s="412">
        <v>201.7</v>
      </c>
      <c r="C1006" s="412">
        <f>VLOOKUP(A1006,[1]KLADD!A:B,2,FALSE)</f>
        <v>888.69</v>
      </c>
      <c r="D1006" s="413">
        <f t="shared" si="20"/>
        <v>1.4077425842131638E-2</v>
      </c>
      <c r="E1006" s="413">
        <f t="shared" si="20"/>
        <v>2.6513527540221841E-3</v>
      </c>
      <c r="F1006" s="23"/>
      <c r="G1006" s="23"/>
      <c r="H1006" s="23"/>
      <c r="I1006" s="23"/>
      <c r="J1006" s="23"/>
    </row>
    <row r="1007" spans="1:10" x14ac:dyDescent="0.3">
      <c r="A1007" s="411">
        <v>43546</v>
      </c>
      <c r="B1007" s="412">
        <v>199.75</v>
      </c>
      <c r="C1007" s="412">
        <f>VLOOKUP(A1007,[1]KLADD!A:B,2,FALSE)</f>
        <v>873.83</v>
      </c>
      <c r="D1007" s="413">
        <f t="shared" si="20"/>
        <v>-9.6678235002478369E-3</v>
      </c>
      <c r="E1007" s="413">
        <f t="shared" si="20"/>
        <v>-1.6721241377758288E-2</v>
      </c>
      <c r="F1007" s="23"/>
      <c r="G1007" s="23"/>
      <c r="H1007" s="23"/>
      <c r="I1007" s="23"/>
      <c r="J1007" s="23"/>
    </row>
    <row r="1008" spans="1:10" x14ac:dyDescent="0.3">
      <c r="A1008" s="411">
        <v>43549</v>
      </c>
      <c r="B1008" s="412">
        <v>198.8</v>
      </c>
      <c r="C1008" s="412">
        <f>VLOOKUP(A1008,[1]KLADD!A:B,2,FALSE)</f>
        <v>865.4</v>
      </c>
      <c r="D1008" s="413">
        <f t="shared" si="20"/>
        <v>-4.7559449311638984E-3</v>
      </c>
      <c r="E1008" s="413">
        <f t="shared" si="20"/>
        <v>-9.64718537930726E-3</v>
      </c>
      <c r="F1008" s="23"/>
      <c r="G1008" s="23"/>
      <c r="H1008" s="23"/>
      <c r="I1008" s="23"/>
      <c r="J1008" s="23"/>
    </row>
    <row r="1009" spans="1:10" x14ac:dyDescent="0.3">
      <c r="A1009" s="411">
        <v>43550</v>
      </c>
      <c r="B1009" s="412">
        <v>196.3</v>
      </c>
      <c r="C1009" s="412">
        <f>VLOOKUP(A1009,[1]KLADD!A:B,2,FALSE)</f>
        <v>867.77</v>
      </c>
      <c r="D1009" s="413">
        <f t="shared" si="20"/>
        <v>-1.2575452716297786E-2</v>
      </c>
      <c r="E1009" s="413">
        <f t="shared" si="20"/>
        <v>2.738617980124803E-3</v>
      </c>
      <c r="F1009" s="23"/>
      <c r="G1009" s="23"/>
      <c r="H1009" s="23"/>
      <c r="I1009" s="23"/>
      <c r="J1009" s="23"/>
    </row>
    <row r="1010" spans="1:10" x14ac:dyDescent="0.3">
      <c r="A1010" s="411">
        <v>43551</v>
      </c>
      <c r="B1010" s="412">
        <v>197.8</v>
      </c>
      <c r="C1010" s="412">
        <f>VLOOKUP(A1010,[1]KLADD!A:B,2,FALSE)</f>
        <v>867.21</v>
      </c>
      <c r="D1010" s="413">
        <f t="shared" si="20"/>
        <v>7.6413652572592961E-3</v>
      </c>
      <c r="E1010" s="413">
        <f t="shared" si="20"/>
        <v>-6.4533228850956529E-4</v>
      </c>
      <c r="F1010" s="23"/>
      <c r="G1010" s="23"/>
      <c r="H1010" s="23"/>
      <c r="I1010" s="23"/>
      <c r="J1010" s="23"/>
    </row>
    <row r="1011" spans="1:10" x14ac:dyDescent="0.3">
      <c r="A1011" s="411">
        <v>43552</v>
      </c>
      <c r="B1011" s="412">
        <v>201.4</v>
      </c>
      <c r="C1011" s="412">
        <f>VLOOKUP(A1011,[1]KLADD!A:B,2,FALSE)</f>
        <v>866.93</v>
      </c>
      <c r="D1011" s="413">
        <f t="shared" si="20"/>
        <v>1.8200202224469129E-2</v>
      </c>
      <c r="E1011" s="413">
        <f t="shared" si="20"/>
        <v>-3.2287450559851294E-4</v>
      </c>
      <c r="F1011" s="23"/>
      <c r="G1011" s="23"/>
      <c r="H1011" s="23"/>
      <c r="I1011" s="23"/>
      <c r="J1011" s="23"/>
    </row>
    <row r="1012" spans="1:10" x14ac:dyDescent="0.3">
      <c r="A1012" s="411">
        <v>43553</v>
      </c>
      <c r="B1012" s="412">
        <v>192.5</v>
      </c>
      <c r="C1012" s="412">
        <f>VLOOKUP(A1012,[1]KLADD!A:B,2,FALSE)</f>
        <v>863.11</v>
      </c>
      <c r="D1012" s="413">
        <f t="shared" si="20"/>
        <v>-4.4190665342601812E-2</v>
      </c>
      <c r="E1012" s="413">
        <f t="shared" si="20"/>
        <v>-4.4063534541427061E-3</v>
      </c>
      <c r="F1012" s="23"/>
      <c r="G1012" s="23"/>
      <c r="H1012" s="23"/>
      <c r="I1012" s="23"/>
      <c r="J1012" s="23"/>
    </row>
    <row r="1013" spans="1:10" x14ac:dyDescent="0.3">
      <c r="A1013" s="411">
        <v>43556</v>
      </c>
      <c r="B1013" s="412">
        <v>195</v>
      </c>
      <c r="C1013" s="412">
        <f>VLOOKUP(A1013,[1]KLADD!A:B,2,FALSE)</f>
        <v>873.06</v>
      </c>
      <c r="D1013" s="413">
        <f t="shared" si="20"/>
        <v>1.2987012987012988E-2</v>
      </c>
      <c r="E1013" s="413">
        <f t="shared" si="20"/>
        <v>1.1528078692171255E-2</v>
      </c>
      <c r="F1013" s="23"/>
      <c r="G1013" s="23"/>
      <c r="H1013" s="23"/>
      <c r="I1013" s="23"/>
      <c r="J1013" s="23"/>
    </row>
    <row r="1014" spans="1:10" x14ac:dyDescent="0.3">
      <c r="A1014" s="411">
        <v>43557</v>
      </c>
      <c r="B1014" s="412">
        <v>192.95</v>
      </c>
      <c r="C1014" s="412">
        <f>VLOOKUP(A1014,[1]KLADD!A:B,2,FALSE)</f>
        <v>879.14</v>
      </c>
      <c r="D1014" s="413">
        <f t="shared" si="20"/>
        <v>-1.0512820512820572E-2</v>
      </c>
      <c r="E1014" s="413">
        <f t="shared" si="20"/>
        <v>6.9640116372300205E-3</v>
      </c>
      <c r="F1014" s="23"/>
      <c r="G1014" s="23"/>
      <c r="H1014" s="23"/>
      <c r="I1014" s="23"/>
      <c r="J1014" s="23"/>
    </row>
    <row r="1015" spans="1:10" x14ac:dyDescent="0.3">
      <c r="A1015" s="411">
        <v>43558</v>
      </c>
      <c r="B1015" s="412">
        <v>192.3</v>
      </c>
      <c r="C1015" s="412">
        <f>VLOOKUP(A1015,[1]KLADD!A:B,2,FALSE)</f>
        <v>884.91</v>
      </c>
      <c r="D1015" s="413">
        <f t="shared" si="20"/>
        <v>-3.3687483804093147E-3</v>
      </c>
      <c r="E1015" s="413">
        <f t="shared" si="20"/>
        <v>6.5632322496985487E-3</v>
      </c>
      <c r="F1015" s="23"/>
      <c r="G1015" s="23"/>
      <c r="H1015" s="23"/>
      <c r="I1015" s="23"/>
      <c r="J1015" s="23"/>
    </row>
    <row r="1016" spans="1:10" x14ac:dyDescent="0.3">
      <c r="A1016" s="411">
        <v>43559</v>
      </c>
      <c r="B1016" s="412">
        <v>194.7</v>
      </c>
      <c r="C1016" s="412">
        <f>VLOOKUP(A1016,[1]KLADD!A:B,2,FALSE)</f>
        <v>879.86</v>
      </c>
      <c r="D1016" s="413">
        <f t="shared" si="20"/>
        <v>1.2480499219968679E-2</v>
      </c>
      <c r="E1016" s="413">
        <f t="shared" si="20"/>
        <v>-5.7067950413035844E-3</v>
      </c>
      <c r="F1016" s="23"/>
      <c r="G1016" s="23"/>
      <c r="H1016" s="23"/>
      <c r="I1016" s="23"/>
      <c r="J1016" s="23"/>
    </row>
    <row r="1017" spans="1:10" x14ac:dyDescent="0.3">
      <c r="A1017" s="411">
        <v>43560</v>
      </c>
      <c r="B1017" s="412">
        <v>191.7</v>
      </c>
      <c r="C1017" s="412">
        <f>VLOOKUP(A1017,[1]KLADD!A:B,2,FALSE)</f>
        <v>884.79</v>
      </c>
      <c r="D1017" s="413">
        <f t="shared" si="20"/>
        <v>-1.5408320493066256E-2</v>
      </c>
      <c r="E1017" s="413">
        <f t="shared" si="20"/>
        <v>5.6031641397494489E-3</v>
      </c>
      <c r="F1017" s="23"/>
      <c r="G1017" s="23"/>
      <c r="H1017" s="23"/>
      <c r="I1017" s="23"/>
      <c r="J1017" s="23"/>
    </row>
    <row r="1018" spans="1:10" x14ac:dyDescent="0.3">
      <c r="A1018" s="411">
        <v>43563</v>
      </c>
      <c r="B1018" s="412">
        <v>191.4</v>
      </c>
      <c r="C1018" s="412">
        <f>VLOOKUP(A1018,[1]KLADD!A:B,2,FALSE)</f>
        <v>890.24</v>
      </c>
      <c r="D1018" s="413">
        <f t="shared" si="20"/>
        <v>-1.564945226916969E-3</v>
      </c>
      <c r="E1018" s="413">
        <f t="shared" si="20"/>
        <v>6.1596537031386499E-3</v>
      </c>
      <c r="F1018" s="23"/>
      <c r="G1018" s="23"/>
      <c r="H1018" s="23"/>
      <c r="I1018" s="23"/>
      <c r="J1018" s="23"/>
    </row>
    <row r="1019" spans="1:10" x14ac:dyDescent="0.3">
      <c r="A1019" s="411">
        <v>43564</v>
      </c>
      <c r="B1019" s="412">
        <v>188.6</v>
      </c>
      <c r="C1019" s="412">
        <f>VLOOKUP(A1019,[1]KLADD!A:B,2,FALSE)</f>
        <v>881.3</v>
      </c>
      <c r="D1019" s="413">
        <f t="shared" si="20"/>
        <v>-1.4629049111807792E-2</v>
      </c>
      <c r="E1019" s="413">
        <f t="shared" si="20"/>
        <v>-1.0042235801581657E-2</v>
      </c>
      <c r="F1019" s="23"/>
      <c r="G1019" s="23"/>
      <c r="H1019" s="23"/>
      <c r="I1019" s="23"/>
      <c r="J1019" s="23"/>
    </row>
    <row r="1020" spans="1:10" x14ac:dyDescent="0.3">
      <c r="A1020" s="411">
        <v>43565</v>
      </c>
      <c r="B1020" s="412">
        <v>189</v>
      </c>
      <c r="C1020" s="412">
        <f>VLOOKUP(A1020,[1]KLADD!A:B,2,FALSE)</f>
        <v>884.94</v>
      </c>
      <c r="D1020" s="413">
        <f t="shared" si="20"/>
        <v>2.1208907741251627E-3</v>
      </c>
      <c r="E1020" s="413">
        <f t="shared" si="20"/>
        <v>4.1302621127880411E-3</v>
      </c>
      <c r="F1020" s="23"/>
      <c r="G1020" s="23"/>
      <c r="H1020" s="23"/>
      <c r="I1020" s="23"/>
      <c r="J1020" s="23"/>
    </row>
    <row r="1021" spans="1:10" x14ac:dyDescent="0.3">
      <c r="A1021" s="411">
        <v>43566</v>
      </c>
      <c r="B1021" s="412">
        <v>188.1</v>
      </c>
      <c r="C1021" s="412">
        <f>VLOOKUP(A1021,[1]KLADD!A:B,2,FALSE)</f>
        <v>884.13</v>
      </c>
      <c r="D1021" s="413">
        <f t="shared" si="20"/>
        <v>-4.7619047619047918E-3</v>
      </c>
      <c r="E1021" s="413">
        <f t="shared" si="20"/>
        <v>-9.1531629263007556E-4</v>
      </c>
      <c r="F1021" s="23"/>
      <c r="G1021" s="23"/>
      <c r="H1021" s="23"/>
      <c r="I1021" s="23"/>
      <c r="J1021" s="23"/>
    </row>
    <row r="1022" spans="1:10" x14ac:dyDescent="0.3">
      <c r="A1022" s="411">
        <v>43567</v>
      </c>
      <c r="B1022" s="412">
        <v>186.6</v>
      </c>
      <c r="C1022" s="412">
        <f>VLOOKUP(A1022,[1]KLADD!A:B,2,FALSE)</f>
        <v>885.29</v>
      </c>
      <c r="D1022" s="413">
        <f t="shared" si="20"/>
        <v>-7.9744816586921844E-3</v>
      </c>
      <c r="E1022" s="413">
        <f t="shared" si="20"/>
        <v>1.3120242498274781E-3</v>
      </c>
      <c r="F1022" s="23"/>
      <c r="G1022" s="23"/>
      <c r="H1022" s="23"/>
      <c r="I1022" s="23"/>
      <c r="J1022" s="23"/>
    </row>
    <row r="1023" spans="1:10" x14ac:dyDescent="0.3">
      <c r="A1023" s="411">
        <v>43570</v>
      </c>
      <c r="B1023" s="412">
        <v>191.4</v>
      </c>
      <c r="C1023" s="412">
        <f>VLOOKUP(A1023,[1]KLADD!A:B,2,FALSE)</f>
        <v>890.03</v>
      </c>
      <c r="D1023" s="413">
        <f t="shared" si="20"/>
        <v>2.5723472668810352E-2</v>
      </c>
      <c r="E1023" s="413">
        <f t="shared" si="20"/>
        <v>5.354177727072495E-3</v>
      </c>
      <c r="F1023" s="23"/>
      <c r="G1023" s="23"/>
      <c r="H1023" s="23"/>
      <c r="I1023" s="23"/>
      <c r="J1023" s="23"/>
    </row>
    <row r="1024" spans="1:10" x14ac:dyDescent="0.3">
      <c r="A1024" s="411">
        <v>43571</v>
      </c>
      <c r="B1024" s="412">
        <v>191.5</v>
      </c>
      <c r="C1024" s="412">
        <f>VLOOKUP(A1024,[1]KLADD!A:B,2,FALSE)</f>
        <v>889.19</v>
      </c>
      <c r="D1024" s="413">
        <f t="shared" si="20"/>
        <v>5.2246603970738925E-4</v>
      </c>
      <c r="E1024" s="413">
        <f t="shared" si="20"/>
        <v>-9.4378841162648245E-4</v>
      </c>
      <c r="F1024" s="23"/>
      <c r="G1024" s="23"/>
      <c r="H1024" s="23"/>
      <c r="I1024" s="23"/>
      <c r="J1024" s="23"/>
    </row>
    <row r="1025" spans="1:10" x14ac:dyDescent="0.3">
      <c r="A1025" s="411">
        <v>43572</v>
      </c>
      <c r="B1025" s="412">
        <v>187.7</v>
      </c>
      <c r="C1025" s="412">
        <f>VLOOKUP(A1025,[1]KLADD!A:B,2,FALSE)</f>
        <v>890.35</v>
      </c>
      <c r="D1025" s="413">
        <f t="shared" si="20"/>
        <v>-1.9843342036553583E-2</v>
      </c>
      <c r="E1025" s="413">
        <f t="shared" si="20"/>
        <v>1.3045580809500422E-3</v>
      </c>
      <c r="F1025" s="23"/>
      <c r="G1025" s="23"/>
      <c r="H1025" s="23"/>
      <c r="I1025" s="23"/>
      <c r="J1025" s="23"/>
    </row>
    <row r="1026" spans="1:10" x14ac:dyDescent="0.3">
      <c r="A1026" s="411">
        <v>43578</v>
      </c>
      <c r="B1026" s="412">
        <v>188.5</v>
      </c>
      <c r="C1026" s="412">
        <f>VLOOKUP(A1026,[1]KLADD!A:B,2,FALSE)</f>
        <v>894.29</v>
      </c>
      <c r="D1026" s="413">
        <f t="shared" si="20"/>
        <v>4.2621204049014989E-3</v>
      </c>
      <c r="E1026" s="413">
        <f t="shared" si="20"/>
        <v>4.4252260347053861E-3</v>
      </c>
      <c r="F1026" s="23"/>
      <c r="G1026" s="23"/>
      <c r="H1026" s="23"/>
      <c r="I1026" s="23"/>
      <c r="J1026" s="23"/>
    </row>
    <row r="1027" spans="1:10" x14ac:dyDescent="0.3">
      <c r="A1027" s="411">
        <v>43579</v>
      </c>
      <c r="B1027" s="412">
        <v>191.9</v>
      </c>
      <c r="C1027" s="412">
        <f>VLOOKUP(A1027,[1]KLADD!A:B,2,FALSE)</f>
        <v>892.3</v>
      </c>
      <c r="D1027" s="413">
        <f t="shared" si="20"/>
        <v>1.803713527851462E-2</v>
      </c>
      <c r="E1027" s="413">
        <f t="shared" si="20"/>
        <v>-2.225228952576915E-3</v>
      </c>
      <c r="F1027" s="23"/>
      <c r="G1027" s="23"/>
      <c r="H1027" s="23"/>
      <c r="I1027" s="23"/>
      <c r="J1027" s="23"/>
    </row>
    <row r="1028" spans="1:10" x14ac:dyDescent="0.3">
      <c r="A1028" s="411">
        <v>43580</v>
      </c>
      <c r="B1028" s="412">
        <v>186.85</v>
      </c>
      <c r="C1028" s="412">
        <f>VLOOKUP(A1028,[1]KLADD!A:B,2,FALSE)</f>
        <v>885.65</v>
      </c>
      <c r="D1028" s="413">
        <f t="shared" ref="D1028:E1091" si="21">(B1028-B1027)/B1027</f>
        <v>-2.6315789473684268E-2</v>
      </c>
      <c r="E1028" s="413">
        <f t="shared" si="21"/>
        <v>-7.4526504538831983E-3</v>
      </c>
      <c r="F1028" s="23"/>
      <c r="G1028" s="23"/>
      <c r="H1028" s="23"/>
      <c r="I1028" s="23"/>
      <c r="J1028" s="23"/>
    </row>
    <row r="1029" spans="1:10" x14ac:dyDescent="0.3">
      <c r="A1029" s="411">
        <v>43581</v>
      </c>
      <c r="B1029" s="412">
        <v>187.1</v>
      </c>
      <c r="C1029" s="412">
        <f>VLOOKUP(A1029,[1]KLADD!A:B,2,FALSE)</f>
        <v>883.52</v>
      </c>
      <c r="D1029" s="413">
        <f t="shared" si="21"/>
        <v>1.3379716350013381E-3</v>
      </c>
      <c r="E1029" s="413">
        <f t="shared" si="21"/>
        <v>-2.4050132670919611E-3</v>
      </c>
      <c r="F1029" s="23"/>
      <c r="G1029" s="23"/>
      <c r="H1029" s="23"/>
      <c r="I1029" s="23"/>
      <c r="J1029" s="23"/>
    </row>
    <row r="1030" spans="1:10" x14ac:dyDescent="0.3">
      <c r="A1030" s="411">
        <v>43584</v>
      </c>
      <c r="B1030" s="412">
        <v>188.45</v>
      </c>
      <c r="C1030" s="412">
        <f>VLOOKUP(A1030,[1]KLADD!A:B,2,FALSE)</f>
        <v>883.84</v>
      </c>
      <c r="D1030" s="413">
        <f t="shared" si="21"/>
        <v>7.2153928380544862E-3</v>
      </c>
      <c r="E1030" s="413">
        <f t="shared" si="21"/>
        <v>3.6218761318368572E-4</v>
      </c>
      <c r="F1030" s="23"/>
      <c r="G1030" s="23"/>
      <c r="H1030" s="23"/>
      <c r="I1030" s="23"/>
      <c r="J1030" s="23"/>
    </row>
    <row r="1031" spans="1:10" x14ac:dyDescent="0.3">
      <c r="A1031" s="411">
        <v>43585</v>
      </c>
      <c r="B1031" s="412">
        <v>186.9</v>
      </c>
      <c r="C1031" s="412">
        <f>VLOOKUP(A1031,[1]KLADD!A:B,2,FALSE)</f>
        <v>880.91</v>
      </c>
      <c r="D1031" s="413">
        <f t="shared" si="21"/>
        <v>-8.2249933669407433E-3</v>
      </c>
      <c r="E1031" s="413">
        <f t="shared" si="21"/>
        <v>-3.3150796524258502E-3</v>
      </c>
      <c r="F1031" s="23"/>
      <c r="G1031" s="23"/>
      <c r="H1031" s="23"/>
      <c r="I1031" s="23"/>
      <c r="J1031" s="23"/>
    </row>
    <row r="1032" spans="1:10" x14ac:dyDescent="0.3">
      <c r="A1032" s="411">
        <v>43587</v>
      </c>
      <c r="B1032" s="412">
        <v>187.8</v>
      </c>
      <c r="C1032" s="412">
        <f>VLOOKUP(A1032,[1]KLADD!A:B,2,FALSE)</f>
        <v>876.46</v>
      </c>
      <c r="D1032" s="413">
        <f t="shared" si="21"/>
        <v>4.8154093097913624E-3</v>
      </c>
      <c r="E1032" s="413">
        <f t="shared" si="21"/>
        <v>-5.0515943739995366E-3</v>
      </c>
      <c r="F1032" s="23"/>
      <c r="G1032" s="23"/>
      <c r="H1032" s="23"/>
      <c r="I1032" s="23"/>
      <c r="J1032" s="23"/>
    </row>
    <row r="1033" spans="1:10" x14ac:dyDescent="0.3">
      <c r="A1033" s="411">
        <v>43588</v>
      </c>
      <c r="B1033" s="412">
        <v>187.8</v>
      </c>
      <c r="C1033" s="412">
        <f>VLOOKUP(A1033,[1]KLADD!A:B,2,FALSE)</f>
        <v>880.77</v>
      </c>
      <c r="D1033" s="413">
        <f t="shared" si="21"/>
        <v>0</v>
      </c>
      <c r="E1033" s="413">
        <f t="shared" si="21"/>
        <v>4.9175090705793137E-3</v>
      </c>
      <c r="F1033" s="23"/>
      <c r="G1033" s="23"/>
      <c r="H1033" s="23"/>
      <c r="I1033" s="23"/>
      <c r="J1033" s="23"/>
    </row>
    <row r="1034" spans="1:10" x14ac:dyDescent="0.3">
      <c r="A1034" s="411">
        <v>43591</v>
      </c>
      <c r="B1034" s="412">
        <v>187.85</v>
      </c>
      <c r="C1034" s="412">
        <f>VLOOKUP(A1034,[1]KLADD!A:B,2,FALSE)</f>
        <v>873.51</v>
      </c>
      <c r="D1034" s="413">
        <f t="shared" si="21"/>
        <v>2.66240681576054E-4</v>
      </c>
      <c r="E1034" s="413">
        <f t="shared" si="21"/>
        <v>-8.2427875608842155E-3</v>
      </c>
      <c r="F1034" s="23"/>
      <c r="G1034" s="23"/>
      <c r="H1034" s="23"/>
      <c r="I1034" s="23"/>
      <c r="J1034" s="23"/>
    </row>
    <row r="1035" spans="1:10" x14ac:dyDescent="0.3">
      <c r="A1035" s="411">
        <v>43592</v>
      </c>
      <c r="B1035" s="412">
        <v>189.05</v>
      </c>
      <c r="C1035" s="412">
        <f>VLOOKUP(A1035,[1]KLADD!A:B,2,FALSE)</f>
        <v>870.21</v>
      </c>
      <c r="D1035" s="413">
        <f t="shared" si="21"/>
        <v>6.3880755922279325E-3</v>
      </c>
      <c r="E1035" s="413">
        <f t="shared" si="21"/>
        <v>-3.7778617302606206E-3</v>
      </c>
      <c r="F1035" s="23"/>
      <c r="G1035" s="23"/>
      <c r="H1035" s="23"/>
      <c r="I1035" s="23"/>
      <c r="J1035" s="23"/>
    </row>
    <row r="1036" spans="1:10" x14ac:dyDescent="0.3">
      <c r="A1036" s="411">
        <v>43593</v>
      </c>
      <c r="B1036" s="412">
        <v>191.25</v>
      </c>
      <c r="C1036" s="412">
        <f>VLOOKUP(A1036,[1]KLADD!A:B,2,FALSE)</f>
        <v>871.79</v>
      </c>
      <c r="D1036" s="413">
        <f t="shared" si="21"/>
        <v>1.1637133033588936E-2</v>
      </c>
      <c r="E1036" s="413">
        <f t="shared" si="21"/>
        <v>1.8156536927867149E-3</v>
      </c>
      <c r="F1036" s="23"/>
      <c r="G1036" s="23"/>
      <c r="H1036" s="23"/>
      <c r="I1036" s="23"/>
      <c r="J1036" s="23"/>
    </row>
    <row r="1037" spans="1:10" x14ac:dyDescent="0.3">
      <c r="A1037" s="411">
        <v>43594</v>
      </c>
      <c r="B1037" s="412">
        <v>191.8</v>
      </c>
      <c r="C1037" s="412">
        <f>VLOOKUP(A1037,[1]KLADD!A:B,2,FALSE)</f>
        <v>859.15</v>
      </c>
      <c r="D1037" s="413">
        <f t="shared" si="21"/>
        <v>2.8758169934641115E-3</v>
      </c>
      <c r="E1037" s="413">
        <f t="shared" si="21"/>
        <v>-1.4498904552701896E-2</v>
      </c>
      <c r="F1037" s="23"/>
      <c r="G1037" s="23"/>
      <c r="H1037" s="23"/>
      <c r="I1037" s="23"/>
      <c r="J1037" s="23"/>
    </row>
    <row r="1038" spans="1:10" x14ac:dyDescent="0.3">
      <c r="A1038" s="411">
        <v>43595</v>
      </c>
      <c r="B1038" s="412">
        <v>198.5</v>
      </c>
      <c r="C1038" s="412">
        <f>VLOOKUP(A1038,[1]KLADD!A:B,2,FALSE)</f>
        <v>870.98</v>
      </c>
      <c r="D1038" s="413">
        <f t="shared" si="21"/>
        <v>3.4932221063607861E-2</v>
      </c>
      <c r="E1038" s="413">
        <f t="shared" si="21"/>
        <v>1.3769423267182728E-2</v>
      </c>
      <c r="F1038" s="23"/>
      <c r="G1038" s="23"/>
      <c r="H1038" s="23"/>
      <c r="I1038" s="23"/>
      <c r="J1038" s="23"/>
    </row>
    <row r="1039" spans="1:10" x14ac:dyDescent="0.3">
      <c r="A1039" s="411">
        <v>43598</v>
      </c>
      <c r="B1039" s="412">
        <v>197.6</v>
      </c>
      <c r="C1039" s="412">
        <f>VLOOKUP(A1039,[1]KLADD!A:B,2,FALSE)</f>
        <v>861</v>
      </c>
      <c r="D1039" s="413">
        <f t="shared" si="21"/>
        <v>-4.5340050377834038E-3</v>
      </c>
      <c r="E1039" s="413">
        <f t="shared" si="21"/>
        <v>-1.1458357252749797E-2</v>
      </c>
      <c r="F1039" s="23"/>
      <c r="G1039" s="23"/>
      <c r="H1039" s="23"/>
      <c r="I1039" s="23"/>
      <c r="J1039" s="23"/>
    </row>
    <row r="1040" spans="1:10" x14ac:dyDescent="0.3">
      <c r="A1040" s="411">
        <v>43599</v>
      </c>
      <c r="B1040" s="412">
        <v>195.8</v>
      </c>
      <c r="C1040" s="412">
        <f>VLOOKUP(A1040,[1]KLADD!A:B,2,FALSE)</f>
        <v>864.4</v>
      </c>
      <c r="D1040" s="413">
        <f t="shared" si="21"/>
        <v>-9.1093117408906025E-3</v>
      </c>
      <c r="E1040" s="413">
        <f t="shared" si="21"/>
        <v>3.9488966318234351E-3</v>
      </c>
      <c r="F1040" s="23"/>
      <c r="G1040" s="23"/>
      <c r="H1040" s="23"/>
      <c r="I1040" s="23"/>
      <c r="J1040" s="23"/>
    </row>
    <row r="1041" spans="1:10" x14ac:dyDescent="0.3">
      <c r="A1041" s="411">
        <v>43600</v>
      </c>
      <c r="B1041" s="412">
        <v>200.5</v>
      </c>
      <c r="C1041" s="412">
        <f>VLOOKUP(A1041,[1]KLADD!A:B,2,FALSE)</f>
        <v>866.55</v>
      </c>
      <c r="D1041" s="413">
        <f t="shared" si="21"/>
        <v>2.4004085801838552E-2</v>
      </c>
      <c r="E1041" s="413">
        <f t="shared" si="21"/>
        <v>2.4872744099953461E-3</v>
      </c>
      <c r="F1041" s="23"/>
      <c r="G1041" s="23"/>
      <c r="H1041" s="23"/>
      <c r="I1041" s="23"/>
      <c r="J1041" s="23"/>
    </row>
    <row r="1042" spans="1:10" x14ac:dyDescent="0.3">
      <c r="A1042" s="411">
        <v>43601</v>
      </c>
      <c r="B1042" s="412">
        <v>202</v>
      </c>
      <c r="C1042" s="412">
        <f>VLOOKUP(A1042,[1]KLADD!A:B,2,FALSE)</f>
        <v>882.49</v>
      </c>
      <c r="D1042" s="413">
        <f t="shared" si="21"/>
        <v>7.481296758104738E-3</v>
      </c>
      <c r="E1042" s="413">
        <f t="shared" si="21"/>
        <v>1.8394783913219151E-2</v>
      </c>
      <c r="F1042" s="23"/>
      <c r="G1042" s="23"/>
      <c r="H1042" s="23"/>
      <c r="I1042" s="23"/>
      <c r="J1042" s="23"/>
    </row>
    <row r="1043" spans="1:10" x14ac:dyDescent="0.3">
      <c r="A1043" s="411">
        <v>43605</v>
      </c>
      <c r="B1043" s="412">
        <v>207</v>
      </c>
      <c r="C1043" s="412">
        <f>VLOOKUP(A1043,[1]KLADD!A:B,2,FALSE)</f>
        <v>885.09</v>
      </c>
      <c r="D1043" s="413">
        <f t="shared" si="21"/>
        <v>2.4752475247524754E-2</v>
      </c>
      <c r="E1043" s="413">
        <f t="shared" si="21"/>
        <v>2.9462090221985776E-3</v>
      </c>
      <c r="F1043" s="23"/>
      <c r="G1043" s="23"/>
      <c r="H1043" s="23"/>
      <c r="I1043" s="23"/>
      <c r="J1043" s="23"/>
    </row>
    <row r="1044" spans="1:10" x14ac:dyDescent="0.3">
      <c r="A1044" s="411">
        <v>43606</v>
      </c>
      <c r="B1044" s="412">
        <v>204.5</v>
      </c>
      <c r="C1044" s="412">
        <f>VLOOKUP(A1044,[1]KLADD!A:B,2,FALSE)</f>
        <v>889.76</v>
      </c>
      <c r="D1044" s="413">
        <f t="shared" si="21"/>
        <v>-1.2077294685990338E-2</v>
      </c>
      <c r="E1044" s="413">
        <f t="shared" si="21"/>
        <v>5.2762995853528555E-3</v>
      </c>
      <c r="F1044" s="23"/>
      <c r="G1044" s="23"/>
      <c r="H1044" s="23"/>
      <c r="I1044" s="23"/>
      <c r="J1044" s="23"/>
    </row>
    <row r="1045" spans="1:10" x14ac:dyDescent="0.3">
      <c r="A1045" s="411">
        <v>43607</v>
      </c>
      <c r="B1045" s="412">
        <v>204.5</v>
      </c>
      <c r="C1045" s="412">
        <f>VLOOKUP(A1045,[1]KLADD!A:B,2,FALSE)</f>
        <v>888.74</v>
      </c>
      <c r="D1045" s="413">
        <f t="shared" si="21"/>
        <v>0</v>
      </c>
      <c r="E1045" s="413">
        <f t="shared" si="21"/>
        <v>-1.1463765509800192E-3</v>
      </c>
      <c r="F1045" s="23"/>
      <c r="G1045" s="23"/>
      <c r="H1045" s="23"/>
      <c r="I1045" s="23"/>
      <c r="J1045" s="23"/>
    </row>
    <row r="1046" spans="1:10" x14ac:dyDescent="0.3">
      <c r="A1046" s="411">
        <v>43608</v>
      </c>
      <c r="B1046" s="412">
        <v>208.7</v>
      </c>
      <c r="C1046" s="412">
        <f>VLOOKUP(A1046,[1]KLADD!A:B,2,FALSE)</f>
        <v>869.11</v>
      </c>
      <c r="D1046" s="413">
        <f t="shared" si="21"/>
        <v>2.0537897310513392E-2</v>
      </c>
      <c r="E1046" s="413">
        <f t="shared" si="21"/>
        <v>-2.2087449647816004E-2</v>
      </c>
      <c r="F1046" s="23"/>
      <c r="G1046" s="23"/>
      <c r="H1046" s="23"/>
      <c r="I1046" s="23"/>
      <c r="J1046" s="23"/>
    </row>
    <row r="1047" spans="1:10" x14ac:dyDescent="0.3">
      <c r="A1047" s="411">
        <v>43609</v>
      </c>
      <c r="B1047" s="412">
        <v>209.4</v>
      </c>
      <c r="C1047" s="412">
        <f>VLOOKUP(A1047,[1]KLADD!A:B,2,FALSE)</f>
        <v>875.95</v>
      </c>
      <c r="D1047" s="413">
        <f t="shared" si="21"/>
        <v>3.3540967896502974E-3</v>
      </c>
      <c r="E1047" s="413">
        <f t="shared" si="21"/>
        <v>7.8701200078241332E-3</v>
      </c>
      <c r="F1047" s="23"/>
      <c r="G1047" s="23"/>
      <c r="H1047" s="23"/>
      <c r="I1047" s="23"/>
      <c r="J1047" s="23"/>
    </row>
    <row r="1048" spans="1:10" x14ac:dyDescent="0.3">
      <c r="A1048" s="411">
        <v>43612</v>
      </c>
      <c r="B1048" s="412">
        <v>213.6</v>
      </c>
      <c r="C1048" s="412">
        <f>VLOOKUP(A1048,[1]KLADD!A:B,2,FALSE)</f>
        <v>876.47</v>
      </c>
      <c r="D1048" s="413">
        <f t="shared" si="21"/>
        <v>2.0057306590257826E-2</v>
      </c>
      <c r="E1048" s="413">
        <f t="shared" si="21"/>
        <v>5.9364118956559369E-4</v>
      </c>
      <c r="F1048" s="23"/>
      <c r="G1048" s="23"/>
      <c r="H1048" s="23"/>
      <c r="I1048" s="23"/>
      <c r="J1048" s="23"/>
    </row>
    <row r="1049" spans="1:10" x14ac:dyDescent="0.3">
      <c r="A1049" s="411">
        <v>43613</v>
      </c>
      <c r="B1049" s="412">
        <v>213.4</v>
      </c>
      <c r="C1049" s="412">
        <f>VLOOKUP(A1049,[1]KLADD!A:B,2,FALSE)</f>
        <v>872.86</v>
      </c>
      <c r="D1049" s="413">
        <f t="shared" si="21"/>
        <v>-9.3632958801492805E-4</v>
      </c>
      <c r="E1049" s="413">
        <f t="shared" si="21"/>
        <v>-4.1187947106004919E-3</v>
      </c>
      <c r="F1049" s="23"/>
      <c r="G1049" s="23"/>
      <c r="H1049" s="23"/>
      <c r="I1049" s="23"/>
      <c r="J1049" s="23"/>
    </row>
    <row r="1050" spans="1:10" x14ac:dyDescent="0.3">
      <c r="A1050" s="411">
        <v>43614</v>
      </c>
      <c r="B1050" s="412">
        <v>205.9</v>
      </c>
      <c r="C1050" s="412">
        <f>VLOOKUP(A1050,[1]KLADD!A:B,2,FALSE)</f>
        <v>853.12</v>
      </c>
      <c r="D1050" s="413">
        <f t="shared" si="21"/>
        <v>-3.5145267104029987E-2</v>
      </c>
      <c r="E1050" s="413">
        <f t="shared" si="21"/>
        <v>-2.2615310588181392E-2</v>
      </c>
      <c r="F1050" s="23"/>
      <c r="G1050" s="23"/>
      <c r="H1050" s="23"/>
      <c r="I1050" s="23"/>
      <c r="J1050" s="23"/>
    </row>
    <row r="1051" spans="1:10" x14ac:dyDescent="0.3">
      <c r="A1051" s="411">
        <v>43616</v>
      </c>
      <c r="B1051" s="412">
        <v>203</v>
      </c>
      <c r="C1051" s="412">
        <f>VLOOKUP(A1051,[1]KLADD!A:B,2,FALSE)</f>
        <v>852.09</v>
      </c>
      <c r="D1051" s="413">
        <f t="shared" si="21"/>
        <v>-1.4084507042253549E-2</v>
      </c>
      <c r="E1051" s="413">
        <f t="shared" si="21"/>
        <v>-1.2073330832707858E-3</v>
      </c>
      <c r="F1051" s="23"/>
      <c r="G1051" s="23"/>
      <c r="H1051" s="23"/>
      <c r="I1051" s="23"/>
      <c r="J1051" s="23"/>
    </row>
    <row r="1052" spans="1:10" x14ac:dyDescent="0.3">
      <c r="A1052" s="411">
        <v>43619</v>
      </c>
      <c r="B1052" s="412">
        <v>210.6</v>
      </c>
      <c r="C1052" s="412">
        <f>VLOOKUP(A1052,[1]KLADD!A:B,2,FALSE)</f>
        <v>863.15</v>
      </c>
      <c r="D1052" s="413">
        <f t="shared" si="21"/>
        <v>3.7438423645320171E-2</v>
      </c>
      <c r="E1052" s="413">
        <f t="shared" si="21"/>
        <v>1.2979849546409352E-2</v>
      </c>
      <c r="F1052" s="23"/>
      <c r="G1052" s="23"/>
      <c r="H1052" s="23"/>
      <c r="I1052" s="23"/>
      <c r="J1052" s="23"/>
    </row>
    <row r="1053" spans="1:10" x14ac:dyDescent="0.3">
      <c r="A1053" s="411">
        <v>43620</v>
      </c>
      <c r="B1053" s="412">
        <v>205.2</v>
      </c>
      <c r="C1053" s="412">
        <f>VLOOKUP(A1053,[1]KLADD!A:B,2,FALSE)</f>
        <v>859.75</v>
      </c>
      <c r="D1053" s="413">
        <f t="shared" si="21"/>
        <v>-2.5641025641025668E-2</v>
      </c>
      <c r="E1053" s="413">
        <f t="shared" si="21"/>
        <v>-3.9390604182355064E-3</v>
      </c>
      <c r="F1053" s="23"/>
      <c r="G1053" s="23"/>
      <c r="H1053" s="23"/>
      <c r="I1053" s="23"/>
      <c r="J1053" s="23"/>
    </row>
    <row r="1054" spans="1:10" x14ac:dyDescent="0.3">
      <c r="A1054" s="411">
        <v>43621</v>
      </c>
      <c r="B1054" s="412">
        <v>204</v>
      </c>
      <c r="C1054" s="412">
        <f>VLOOKUP(A1054,[1]KLADD!A:B,2,FALSE)</f>
        <v>861.09</v>
      </c>
      <c r="D1054" s="413">
        <f t="shared" si="21"/>
        <v>-5.847953216374214E-3</v>
      </c>
      <c r="E1054" s="413">
        <f t="shared" si="21"/>
        <v>1.5585926141320522E-3</v>
      </c>
      <c r="F1054" s="23"/>
      <c r="G1054" s="23"/>
      <c r="H1054" s="23"/>
      <c r="I1054" s="23"/>
      <c r="J1054" s="23"/>
    </row>
    <row r="1055" spans="1:10" x14ac:dyDescent="0.3">
      <c r="A1055" s="411">
        <v>43622</v>
      </c>
      <c r="B1055" s="412">
        <v>206.7</v>
      </c>
      <c r="C1055" s="412">
        <f>VLOOKUP(A1055,[1]KLADD!A:B,2,FALSE)</f>
        <v>862.28</v>
      </c>
      <c r="D1055" s="413">
        <f t="shared" si="21"/>
        <v>1.3235294117647003E-2</v>
      </c>
      <c r="E1055" s="413">
        <f t="shared" si="21"/>
        <v>1.3819693644101555E-3</v>
      </c>
      <c r="F1055" s="23"/>
      <c r="G1055" s="23"/>
      <c r="H1055" s="23"/>
      <c r="I1055" s="23"/>
      <c r="J1055" s="23"/>
    </row>
    <row r="1056" spans="1:10" x14ac:dyDescent="0.3">
      <c r="A1056" s="411">
        <v>43623</v>
      </c>
      <c r="B1056" s="412">
        <v>208</v>
      </c>
      <c r="C1056" s="412">
        <f>VLOOKUP(A1056,[1]KLADD!A:B,2,FALSE)</f>
        <v>868.84</v>
      </c>
      <c r="D1056" s="413">
        <f t="shared" si="21"/>
        <v>6.2893081761006839E-3</v>
      </c>
      <c r="E1056" s="413">
        <f t="shared" si="21"/>
        <v>7.6077376258292658E-3</v>
      </c>
      <c r="F1056" s="23"/>
      <c r="G1056" s="23"/>
      <c r="H1056" s="23"/>
      <c r="I1056" s="23"/>
      <c r="J1056" s="23"/>
    </row>
    <row r="1057" spans="1:10" x14ac:dyDescent="0.3">
      <c r="A1057" s="411">
        <v>43627</v>
      </c>
      <c r="B1057" s="412">
        <v>209.1</v>
      </c>
      <c r="C1057" s="412">
        <f>VLOOKUP(A1057,[1]KLADD!A:B,2,FALSE)</f>
        <v>874.89</v>
      </c>
      <c r="D1057" s="413">
        <f t="shared" si="21"/>
        <v>5.288461538461511E-3</v>
      </c>
      <c r="E1057" s="413">
        <f t="shared" si="21"/>
        <v>6.9633073983701886E-3</v>
      </c>
      <c r="F1057" s="23"/>
      <c r="G1057" s="23"/>
      <c r="H1057" s="23"/>
      <c r="I1057" s="23"/>
      <c r="J1057" s="23"/>
    </row>
    <row r="1058" spans="1:10" x14ac:dyDescent="0.3">
      <c r="A1058" s="411">
        <v>43628</v>
      </c>
      <c r="B1058" s="412">
        <v>207</v>
      </c>
      <c r="C1058" s="412">
        <f>VLOOKUP(A1058,[1]KLADD!A:B,2,FALSE)</f>
        <v>859.85</v>
      </c>
      <c r="D1058" s="413">
        <f t="shared" si="21"/>
        <v>-1.004304160688663E-2</v>
      </c>
      <c r="E1058" s="413">
        <f t="shared" si="21"/>
        <v>-1.719073254923472E-2</v>
      </c>
      <c r="F1058" s="23"/>
      <c r="G1058" s="23"/>
      <c r="H1058" s="23"/>
      <c r="I1058" s="23"/>
      <c r="J1058" s="23"/>
    </row>
    <row r="1059" spans="1:10" x14ac:dyDescent="0.3">
      <c r="A1059" s="411">
        <v>43629</v>
      </c>
      <c r="B1059" s="412">
        <v>202.5</v>
      </c>
      <c r="C1059" s="412">
        <f>VLOOKUP(A1059,[1]KLADD!A:B,2,FALSE)</f>
        <v>859.19</v>
      </c>
      <c r="D1059" s="413">
        <f t="shared" si="21"/>
        <v>-2.1739130434782608E-2</v>
      </c>
      <c r="E1059" s="413">
        <f t="shared" si="21"/>
        <v>-7.6757573995460621E-4</v>
      </c>
      <c r="F1059" s="23"/>
      <c r="G1059" s="23"/>
      <c r="H1059" s="23"/>
      <c r="I1059" s="23"/>
      <c r="J1059" s="23"/>
    </row>
    <row r="1060" spans="1:10" x14ac:dyDescent="0.3">
      <c r="A1060" s="411">
        <v>43630</v>
      </c>
      <c r="B1060" s="412">
        <v>205.3</v>
      </c>
      <c r="C1060" s="412">
        <f>VLOOKUP(A1060,[1]KLADD!A:B,2,FALSE)</f>
        <v>861.17</v>
      </c>
      <c r="D1060" s="413">
        <f t="shared" si="21"/>
        <v>1.3827160493827217E-2</v>
      </c>
      <c r="E1060" s="413">
        <f t="shared" si="21"/>
        <v>2.3044960951592829E-3</v>
      </c>
      <c r="F1060" s="23"/>
      <c r="G1060" s="23"/>
      <c r="H1060" s="23"/>
      <c r="I1060" s="23"/>
      <c r="J1060" s="23"/>
    </row>
    <row r="1061" spans="1:10" x14ac:dyDescent="0.3">
      <c r="A1061" s="411">
        <v>43633</v>
      </c>
      <c r="B1061" s="412">
        <v>204</v>
      </c>
      <c r="C1061" s="412">
        <f>VLOOKUP(A1061,[1]KLADD!A:B,2,FALSE)</f>
        <v>856.46</v>
      </c>
      <c r="D1061" s="413">
        <f t="shared" si="21"/>
        <v>-6.3321967851924562E-3</v>
      </c>
      <c r="E1061" s="413">
        <f t="shared" si="21"/>
        <v>-5.4693033895745593E-3</v>
      </c>
      <c r="F1061" s="23"/>
      <c r="G1061" s="23"/>
      <c r="H1061" s="23"/>
      <c r="I1061" s="23"/>
      <c r="J1061" s="23"/>
    </row>
    <row r="1062" spans="1:10" x14ac:dyDescent="0.3">
      <c r="A1062" s="411">
        <v>43634</v>
      </c>
      <c r="B1062" s="412">
        <v>205.4</v>
      </c>
      <c r="C1062" s="412">
        <f>VLOOKUP(A1062,[1]KLADD!A:B,2,FALSE)</f>
        <v>866.63</v>
      </c>
      <c r="D1062" s="413">
        <f t="shared" si="21"/>
        <v>6.8627450980392433E-3</v>
      </c>
      <c r="E1062" s="413">
        <f t="shared" si="21"/>
        <v>1.1874459986455829E-2</v>
      </c>
      <c r="F1062" s="23"/>
      <c r="G1062" s="23"/>
      <c r="H1062" s="23"/>
      <c r="I1062" s="23"/>
      <c r="J1062" s="23"/>
    </row>
    <row r="1063" spans="1:10" x14ac:dyDescent="0.3">
      <c r="A1063" s="411">
        <v>43635</v>
      </c>
      <c r="B1063" s="412">
        <v>206</v>
      </c>
      <c r="C1063" s="412">
        <f>VLOOKUP(A1063,[1]KLADD!A:B,2,FALSE)</f>
        <v>865.52</v>
      </c>
      <c r="D1063" s="413">
        <f t="shared" si="21"/>
        <v>2.9211295034079566E-3</v>
      </c>
      <c r="E1063" s="413">
        <f t="shared" si="21"/>
        <v>-1.2808234194523773E-3</v>
      </c>
      <c r="F1063" s="23"/>
      <c r="G1063" s="23"/>
      <c r="H1063" s="23"/>
      <c r="I1063" s="23"/>
      <c r="J1063" s="23"/>
    </row>
    <row r="1064" spans="1:10" x14ac:dyDescent="0.3">
      <c r="A1064" s="411">
        <v>43636</v>
      </c>
      <c r="B1064" s="412">
        <v>202</v>
      </c>
      <c r="C1064" s="412">
        <f>VLOOKUP(A1064,[1]KLADD!A:B,2,FALSE)</f>
        <v>870.51</v>
      </c>
      <c r="D1064" s="413">
        <f t="shared" si="21"/>
        <v>-1.9417475728155338E-2</v>
      </c>
      <c r="E1064" s="413">
        <f t="shared" si="21"/>
        <v>5.7653202698955651E-3</v>
      </c>
      <c r="F1064" s="23"/>
      <c r="G1064" s="23"/>
      <c r="H1064" s="23"/>
      <c r="I1064" s="23"/>
      <c r="J1064" s="23"/>
    </row>
    <row r="1065" spans="1:10" x14ac:dyDescent="0.3">
      <c r="A1065" s="411">
        <v>43637</v>
      </c>
      <c r="B1065" s="412">
        <v>203.8</v>
      </c>
      <c r="C1065" s="412">
        <f>VLOOKUP(A1065,[1]KLADD!A:B,2,FALSE)</f>
        <v>871.75</v>
      </c>
      <c r="D1065" s="413">
        <f t="shared" si="21"/>
        <v>8.9108910891089674E-3</v>
      </c>
      <c r="E1065" s="413">
        <f t="shared" si="21"/>
        <v>1.4244523325407049E-3</v>
      </c>
      <c r="F1065" s="23"/>
      <c r="G1065" s="23"/>
      <c r="H1065" s="23"/>
      <c r="I1065" s="23"/>
      <c r="J1065" s="23"/>
    </row>
    <row r="1066" spans="1:10" x14ac:dyDescent="0.3">
      <c r="A1066" s="411">
        <v>43640</v>
      </c>
      <c r="B1066" s="412">
        <v>205</v>
      </c>
      <c r="C1066" s="412">
        <f>VLOOKUP(A1066,[1]KLADD!A:B,2,FALSE)</f>
        <v>869.52</v>
      </c>
      <c r="D1066" s="413">
        <f t="shared" si="21"/>
        <v>5.8881256133463617E-3</v>
      </c>
      <c r="E1066" s="413">
        <f t="shared" si="21"/>
        <v>-2.5580728419845348E-3</v>
      </c>
      <c r="F1066" s="23"/>
      <c r="G1066" s="23"/>
      <c r="H1066" s="23"/>
      <c r="I1066" s="23"/>
      <c r="J1066" s="23"/>
    </row>
    <row r="1067" spans="1:10" x14ac:dyDescent="0.3">
      <c r="A1067" s="411">
        <v>43641</v>
      </c>
      <c r="B1067" s="412">
        <v>204.4</v>
      </c>
      <c r="C1067" s="412">
        <f>VLOOKUP(A1067,[1]KLADD!A:B,2,FALSE)</f>
        <v>861.59</v>
      </c>
      <c r="D1067" s="413">
        <f t="shared" si="21"/>
        <v>-2.9268292682926552E-3</v>
      </c>
      <c r="E1067" s="413">
        <f t="shared" si="21"/>
        <v>-9.1199742386603531E-3</v>
      </c>
      <c r="F1067" s="23"/>
      <c r="G1067" s="23"/>
      <c r="H1067" s="23"/>
      <c r="I1067" s="23"/>
      <c r="J1067" s="23"/>
    </row>
    <row r="1068" spans="1:10" x14ac:dyDescent="0.3">
      <c r="A1068" s="411">
        <v>43642</v>
      </c>
      <c r="B1068" s="412">
        <v>202.1</v>
      </c>
      <c r="C1068" s="412">
        <f>VLOOKUP(A1068,[1]KLADD!A:B,2,FALSE)</f>
        <v>860.73</v>
      </c>
      <c r="D1068" s="413">
        <f t="shared" si="21"/>
        <v>-1.1252446183953088E-2</v>
      </c>
      <c r="E1068" s="413">
        <f t="shared" si="21"/>
        <v>-9.9815457468170892E-4</v>
      </c>
      <c r="F1068" s="23"/>
      <c r="G1068" s="23"/>
      <c r="H1068" s="23"/>
      <c r="I1068" s="23"/>
      <c r="J1068" s="23"/>
    </row>
    <row r="1069" spans="1:10" x14ac:dyDescent="0.3">
      <c r="A1069" s="411">
        <v>43643</v>
      </c>
      <c r="B1069" s="412">
        <v>200</v>
      </c>
      <c r="C1069" s="412">
        <f>VLOOKUP(A1069,[1]KLADD!A:B,2,FALSE)</f>
        <v>864.2</v>
      </c>
      <c r="D1069" s="413">
        <f t="shared" si="21"/>
        <v>-1.0390895596239458E-2</v>
      </c>
      <c r="E1069" s="413">
        <f t="shared" si="21"/>
        <v>4.0314616662600663E-3</v>
      </c>
      <c r="F1069" s="23"/>
      <c r="G1069" s="23"/>
      <c r="H1069" s="23"/>
      <c r="I1069" s="23"/>
      <c r="J1069" s="23"/>
    </row>
    <row r="1070" spans="1:10" x14ac:dyDescent="0.3">
      <c r="A1070" s="411">
        <v>43644</v>
      </c>
      <c r="B1070" s="412">
        <v>199.45</v>
      </c>
      <c r="C1070" s="412">
        <f>VLOOKUP(A1070,[1]KLADD!A:B,2,FALSE)</f>
        <v>864.63</v>
      </c>
      <c r="D1070" s="413">
        <f t="shared" si="21"/>
        <v>-2.7500000000000567E-3</v>
      </c>
      <c r="E1070" s="413">
        <f t="shared" si="21"/>
        <v>4.9757000694277938E-4</v>
      </c>
      <c r="F1070" s="23"/>
      <c r="G1070" s="23"/>
      <c r="H1070" s="23"/>
      <c r="I1070" s="23"/>
      <c r="J1070" s="23"/>
    </row>
    <row r="1071" spans="1:10" x14ac:dyDescent="0.3">
      <c r="A1071" s="411">
        <v>43647</v>
      </c>
      <c r="B1071" s="412">
        <v>200.6</v>
      </c>
      <c r="C1071" s="412">
        <f>VLOOKUP(A1071,[1]KLADD!A:B,2,FALSE)</f>
        <v>878.93</v>
      </c>
      <c r="D1071" s="413">
        <f t="shared" si="21"/>
        <v>5.7658561042868177E-3</v>
      </c>
      <c r="E1071" s="413">
        <f t="shared" si="21"/>
        <v>1.6538866335889288E-2</v>
      </c>
      <c r="F1071" s="23"/>
      <c r="G1071" s="23"/>
      <c r="H1071" s="23"/>
      <c r="I1071" s="23"/>
      <c r="J1071" s="23"/>
    </row>
    <row r="1072" spans="1:10" x14ac:dyDescent="0.3">
      <c r="A1072" s="411">
        <v>43648</v>
      </c>
      <c r="B1072" s="412">
        <v>206.9</v>
      </c>
      <c r="C1072" s="412">
        <f>VLOOKUP(A1072,[1]KLADD!A:B,2,FALSE)</f>
        <v>877.45</v>
      </c>
      <c r="D1072" s="413">
        <f t="shared" si="21"/>
        <v>3.1405782652043926E-2</v>
      </c>
      <c r="E1072" s="413">
        <f t="shared" si="21"/>
        <v>-1.6838656093203152E-3</v>
      </c>
      <c r="F1072" s="23"/>
      <c r="G1072" s="23"/>
      <c r="H1072" s="23"/>
      <c r="I1072" s="23"/>
      <c r="J1072" s="23"/>
    </row>
    <row r="1073" spans="1:10" x14ac:dyDescent="0.3">
      <c r="A1073" s="411">
        <v>43649</v>
      </c>
      <c r="B1073" s="412">
        <v>209.3</v>
      </c>
      <c r="C1073" s="412">
        <f>VLOOKUP(A1073,[1]KLADD!A:B,2,FALSE)</f>
        <v>879.99</v>
      </c>
      <c r="D1073" s="413">
        <f t="shared" si="21"/>
        <v>1.1599806669888862E-2</v>
      </c>
      <c r="E1073" s="413">
        <f t="shared" si="21"/>
        <v>2.8947518377115088E-3</v>
      </c>
      <c r="F1073" s="23"/>
      <c r="G1073" s="23"/>
      <c r="H1073" s="23"/>
      <c r="I1073" s="23"/>
      <c r="J1073" s="23"/>
    </row>
    <row r="1074" spans="1:10" x14ac:dyDescent="0.3">
      <c r="A1074" s="411">
        <v>43650</v>
      </c>
      <c r="B1074" s="412">
        <v>213.5</v>
      </c>
      <c r="C1074" s="412">
        <f>VLOOKUP(A1074,[1]KLADD!A:B,2,FALSE)</f>
        <v>888.56</v>
      </c>
      <c r="D1074" s="413">
        <f t="shared" si="21"/>
        <v>2.0066889632106968E-2</v>
      </c>
      <c r="E1074" s="413">
        <f t="shared" si="21"/>
        <v>9.7387470312161918E-3</v>
      </c>
      <c r="F1074" s="23"/>
      <c r="G1074" s="23"/>
      <c r="H1074" s="23"/>
      <c r="I1074" s="23"/>
      <c r="J1074" s="23"/>
    </row>
    <row r="1075" spans="1:10" x14ac:dyDescent="0.3">
      <c r="A1075" s="411">
        <v>43651</v>
      </c>
      <c r="B1075" s="412">
        <v>212.5</v>
      </c>
      <c r="C1075" s="412">
        <f>VLOOKUP(A1075,[1]KLADD!A:B,2,FALSE)</f>
        <v>885.7</v>
      </c>
      <c r="D1075" s="413">
        <f t="shared" si="21"/>
        <v>-4.6838407494145199E-3</v>
      </c>
      <c r="E1075" s="413">
        <f t="shared" si="21"/>
        <v>-3.218690915638674E-3</v>
      </c>
      <c r="F1075" s="23"/>
      <c r="G1075" s="23"/>
      <c r="H1075" s="23"/>
      <c r="I1075" s="23"/>
      <c r="J1075" s="23"/>
    </row>
    <row r="1076" spans="1:10" x14ac:dyDescent="0.3">
      <c r="A1076" s="411">
        <v>43654</v>
      </c>
      <c r="B1076" s="412">
        <v>214.4</v>
      </c>
      <c r="C1076" s="412">
        <f>VLOOKUP(A1076,[1]KLADD!A:B,2,FALSE)</f>
        <v>891.17</v>
      </c>
      <c r="D1076" s="413">
        <f t="shared" si="21"/>
        <v>8.9411764705882614E-3</v>
      </c>
      <c r="E1076" s="413">
        <f t="shared" si="21"/>
        <v>6.175906063000918E-3</v>
      </c>
      <c r="F1076" s="23"/>
      <c r="G1076" s="23"/>
      <c r="H1076" s="23"/>
      <c r="I1076" s="23"/>
      <c r="J1076" s="23"/>
    </row>
    <row r="1077" spans="1:10" x14ac:dyDescent="0.3">
      <c r="A1077" s="411">
        <v>43655</v>
      </c>
      <c r="B1077" s="412">
        <v>217.1</v>
      </c>
      <c r="C1077" s="412">
        <f>VLOOKUP(A1077,[1]KLADD!A:B,2,FALSE)</f>
        <v>883.18</v>
      </c>
      <c r="D1077" s="413">
        <f t="shared" si="21"/>
        <v>1.2593283582089498E-2</v>
      </c>
      <c r="E1077" s="413">
        <f t="shared" si="21"/>
        <v>-8.9657416654510477E-3</v>
      </c>
      <c r="F1077" s="23"/>
      <c r="G1077" s="23"/>
      <c r="H1077" s="23"/>
      <c r="I1077" s="23"/>
      <c r="J1077" s="23"/>
    </row>
    <row r="1078" spans="1:10" x14ac:dyDescent="0.3">
      <c r="A1078" s="411">
        <v>43656</v>
      </c>
      <c r="B1078" s="412">
        <v>214.9</v>
      </c>
      <c r="C1078" s="412">
        <f>VLOOKUP(A1078,[1]KLADD!A:B,2,FALSE)</f>
        <v>883.08</v>
      </c>
      <c r="D1078" s="413">
        <f t="shared" si="21"/>
        <v>-1.0133578995854393E-2</v>
      </c>
      <c r="E1078" s="413">
        <f t="shared" si="21"/>
        <v>-1.1322720170283414E-4</v>
      </c>
      <c r="F1078" s="23"/>
      <c r="G1078" s="23"/>
      <c r="H1078" s="23"/>
      <c r="I1078" s="23"/>
      <c r="J1078" s="23"/>
    </row>
    <row r="1079" spans="1:10" x14ac:dyDescent="0.3">
      <c r="A1079" s="411">
        <v>43657</v>
      </c>
      <c r="B1079" s="412">
        <v>213.6</v>
      </c>
      <c r="C1079" s="412">
        <f>VLOOKUP(A1079,[1]KLADD!A:B,2,FALSE)</f>
        <v>883.5</v>
      </c>
      <c r="D1079" s="413">
        <f t="shared" si="21"/>
        <v>-6.0493252675663627E-3</v>
      </c>
      <c r="E1079" s="413">
        <f t="shared" si="21"/>
        <v>4.756080989264382E-4</v>
      </c>
      <c r="F1079" s="23"/>
      <c r="G1079" s="23"/>
      <c r="H1079" s="23"/>
      <c r="I1079" s="23"/>
      <c r="J1079" s="23"/>
    </row>
    <row r="1080" spans="1:10" x14ac:dyDescent="0.3">
      <c r="A1080" s="411">
        <v>43658</v>
      </c>
      <c r="B1080" s="412">
        <v>213</v>
      </c>
      <c r="C1080" s="412">
        <f>VLOOKUP(A1080,[1]KLADD!A:B,2,FALSE)</f>
        <v>881.77</v>
      </c>
      <c r="D1080" s="413">
        <f t="shared" si="21"/>
        <v>-2.8089887640449173E-3</v>
      </c>
      <c r="E1080" s="413">
        <f t="shared" si="21"/>
        <v>-1.958121109224695E-3</v>
      </c>
      <c r="F1080" s="23"/>
      <c r="G1080" s="23"/>
      <c r="H1080" s="23"/>
      <c r="I1080" s="23"/>
      <c r="J1080" s="23"/>
    </row>
    <row r="1081" spans="1:10" x14ac:dyDescent="0.3">
      <c r="A1081" s="411">
        <v>43661</v>
      </c>
      <c r="B1081" s="412">
        <v>217.2</v>
      </c>
      <c r="C1081" s="412">
        <f>VLOOKUP(A1081,[1]KLADD!A:B,2,FALSE)</f>
        <v>880.5</v>
      </c>
      <c r="D1081" s="413">
        <f t="shared" si="21"/>
        <v>1.9718309859154876E-2</v>
      </c>
      <c r="E1081" s="413">
        <f t="shared" si="21"/>
        <v>-1.4402848815450535E-3</v>
      </c>
      <c r="F1081" s="23"/>
      <c r="G1081" s="23"/>
      <c r="H1081" s="23"/>
      <c r="I1081" s="23"/>
      <c r="J1081" s="23"/>
    </row>
    <row r="1082" spans="1:10" x14ac:dyDescent="0.3">
      <c r="A1082" s="411">
        <v>43662</v>
      </c>
      <c r="B1082" s="412">
        <v>215.3</v>
      </c>
      <c r="C1082" s="412">
        <f>VLOOKUP(A1082,[1]KLADD!A:B,2,FALSE)</f>
        <v>874.11</v>
      </c>
      <c r="D1082" s="413">
        <f t="shared" si="21"/>
        <v>-8.7476979742172074E-3</v>
      </c>
      <c r="E1082" s="413">
        <f t="shared" si="21"/>
        <v>-7.2572402044292859E-3</v>
      </c>
      <c r="F1082" s="23"/>
      <c r="G1082" s="23"/>
      <c r="H1082" s="23"/>
      <c r="I1082" s="23"/>
      <c r="J1082" s="23"/>
    </row>
    <row r="1083" spans="1:10" x14ac:dyDescent="0.3">
      <c r="A1083" s="411">
        <v>43663</v>
      </c>
      <c r="B1083" s="412">
        <v>217.5</v>
      </c>
      <c r="C1083" s="412">
        <f>VLOOKUP(A1083,[1]KLADD!A:B,2,FALSE)</f>
        <v>867.84</v>
      </c>
      <c r="D1083" s="413">
        <f t="shared" si="21"/>
        <v>1.0218300046446764E-2</v>
      </c>
      <c r="E1083" s="413">
        <f t="shared" si="21"/>
        <v>-7.1730102618663347E-3</v>
      </c>
      <c r="F1083" s="23"/>
      <c r="G1083" s="23"/>
      <c r="H1083" s="23"/>
      <c r="I1083" s="23"/>
      <c r="J1083" s="23"/>
    </row>
    <row r="1084" spans="1:10" x14ac:dyDescent="0.3">
      <c r="A1084" s="411">
        <v>43664</v>
      </c>
      <c r="B1084" s="412">
        <v>217.1</v>
      </c>
      <c r="C1084" s="412">
        <f>VLOOKUP(A1084,[1]KLADD!A:B,2,FALSE)</f>
        <v>861.89</v>
      </c>
      <c r="D1084" s="413">
        <f t="shared" si="21"/>
        <v>-1.8390804597701411E-3</v>
      </c>
      <c r="E1084" s="413">
        <f t="shared" si="21"/>
        <v>-6.8561025073746833E-3</v>
      </c>
      <c r="F1084" s="23"/>
      <c r="G1084" s="23"/>
      <c r="H1084" s="23"/>
      <c r="I1084" s="23"/>
      <c r="J1084" s="23"/>
    </row>
    <row r="1085" spans="1:10" x14ac:dyDescent="0.3">
      <c r="A1085" s="411">
        <v>43665</v>
      </c>
      <c r="B1085" s="412">
        <v>218.6</v>
      </c>
      <c r="C1085" s="412">
        <f>VLOOKUP(A1085,[1]KLADD!A:B,2,FALSE)</f>
        <v>863.22</v>
      </c>
      <c r="D1085" s="413">
        <f t="shared" si="21"/>
        <v>6.9092584062643942E-3</v>
      </c>
      <c r="E1085" s="413">
        <f t="shared" si="21"/>
        <v>1.5431203517850781E-3</v>
      </c>
      <c r="F1085" s="23"/>
      <c r="G1085" s="23"/>
      <c r="H1085" s="23"/>
      <c r="I1085" s="23"/>
      <c r="J1085" s="23"/>
    </row>
    <row r="1086" spans="1:10" x14ac:dyDescent="0.3">
      <c r="A1086" s="411">
        <v>43668</v>
      </c>
      <c r="B1086" s="412">
        <v>219.1</v>
      </c>
      <c r="C1086" s="412">
        <f>VLOOKUP(A1086,[1]KLADD!A:B,2,FALSE)</f>
        <v>865.27</v>
      </c>
      <c r="D1086" s="413">
        <f t="shared" si="21"/>
        <v>2.2872827081427266E-3</v>
      </c>
      <c r="E1086" s="413">
        <f t="shared" si="21"/>
        <v>2.374829128148044E-3</v>
      </c>
      <c r="F1086" s="23"/>
      <c r="G1086" s="23"/>
      <c r="H1086" s="23"/>
      <c r="I1086" s="23"/>
      <c r="J1086" s="23"/>
    </row>
    <row r="1087" spans="1:10" x14ac:dyDescent="0.3">
      <c r="A1087" s="411">
        <v>43669</v>
      </c>
      <c r="B1087" s="412">
        <v>221.2</v>
      </c>
      <c r="C1087" s="412">
        <f>VLOOKUP(A1087,[1]KLADD!A:B,2,FALSE)</f>
        <v>874.74</v>
      </c>
      <c r="D1087" s="413">
        <f t="shared" si="21"/>
        <v>9.5846645367411876E-3</v>
      </c>
      <c r="E1087" s="413">
        <f t="shared" si="21"/>
        <v>1.0944560657367096E-2</v>
      </c>
      <c r="F1087" s="23"/>
      <c r="G1087" s="23"/>
      <c r="H1087" s="23"/>
      <c r="I1087" s="23"/>
      <c r="J1087" s="23"/>
    </row>
    <row r="1088" spans="1:10" x14ac:dyDescent="0.3">
      <c r="A1088" s="411">
        <v>43670</v>
      </c>
      <c r="B1088" s="412">
        <v>221.5</v>
      </c>
      <c r="C1088" s="412">
        <f>VLOOKUP(A1088,[1]KLADD!A:B,2,FALSE)</f>
        <v>871.88</v>
      </c>
      <c r="D1088" s="413">
        <f t="shared" si="21"/>
        <v>1.3562386980109013E-3</v>
      </c>
      <c r="E1088" s="413">
        <f t="shared" si="21"/>
        <v>-3.2695429499051301E-3</v>
      </c>
      <c r="F1088" s="23"/>
      <c r="G1088" s="23"/>
      <c r="H1088" s="23"/>
      <c r="I1088" s="23"/>
      <c r="J1088" s="23"/>
    </row>
    <row r="1089" spans="1:10" x14ac:dyDescent="0.3">
      <c r="A1089" s="411">
        <v>43671</v>
      </c>
      <c r="B1089" s="412">
        <v>218</v>
      </c>
      <c r="C1089" s="412">
        <f>VLOOKUP(A1089,[1]KLADD!A:B,2,FALSE)</f>
        <v>863.8</v>
      </c>
      <c r="D1089" s="413">
        <f t="shared" si="21"/>
        <v>-1.580135440180587E-2</v>
      </c>
      <c r="E1089" s="413">
        <f t="shared" si="21"/>
        <v>-9.2673303665642536E-3</v>
      </c>
      <c r="F1089" s="23"/>
      <c r="G1089" s="23"/>
      <c r="H1089" s="23"/>
      <c r="I1089" s="23"/>
      <c r="J1089" s="23"/>
    </row>
    <row r="1090" spans="1:10" x14ac:dyDescent="0.3">
      <c r="A1090" s="411">
        <v>43672</v>
      </c>
      <c r="B1090" s="412">
        <v>217.6</v>
      </c>
      <c r="C1090" s="412">
        <f>VLOOKUP(A1090,[1]KLADD!A:B,2,FALSE)</f>
        <v>867.4</v>
      </c>
      <c r="D1090" s="413">
        <f t="shared" si="21"/>
        <v>-1.834862385321127E-3</v>
      </c>
      <c r="E1090" s="413">
        <f t="shared" si="21"/>
        <v>4.167631396156544E-3</v>
      </c>
      <c r="F1090" s="23"/>
      <c r="G1090" s="23"/>
      <c r="H1090" s="23"/>
      <c r="I1090" s="23"/>
      <c r="J1090" s="23"/>
    </row>
    <row r="1091" spans="1:10" x14ac:dyDescent="0.3">
      <c r="A1091" s="411">
        <v>43675</v>
      </c>
      <c r="B1091" s="412">
        <v>213.8</v>
      </c>
      <c r="C1091" s="412">
        <f>VLOOKUP(A1091,[1]KLADD!A:B,2,FALSE)</f>
        <v>865.08</v>
      </c>
      <c r="D1091" s="413">
        <f t="shared" si="21"/>
        <v>-1.7463235294117568E-2</v>
      </c>
      <c r="E1091" s="413">
        <f t="shared" si="21"/>
        <v>-2.6746599031587923E-3</v>
      </c>
      <c r="F1091" s="23"/>
      <c r="G1091" s="23"/>
      <c r="H1091" s="23"/>
      <c r="I1091" s="23"/>
      <c r="J1091" s="23"/>
    </row>
    <row r="1092" spans="1:10" x14ac:dyDescent="0.3">
      <c r="A1092" s="411">
        <v>43676</v>
      </c>
      <c r="B1092" s="412">
        <v>213.1</v>
      </c>
      <c r="C1092" s="412">
        <f>VLOOKUP(A1092,[1]KLADD!A:B,2,FALSE)</f>
        <v>852.4</v>
      </c>
      <c r="D1092" s="413">
        <f t="shared" ref="D1092:E1155" si="22">(B1092-B1091)/B1091</f>
        <v>-3.2740879326474135E-3</v>
      </c>
      <c r="E1092" s="413">
        <f t="shared" si="22"/>
        <v>-1.4657603921024718E-2</v>
      </c>
      <c r="F1092" s="23"/>
      <c r="G1092" s="23"/>
      <c r="H1092" s="23"/>
      <c r="I1092" s="23"/>
      <c r="J1092" s="23"/>
    </row>
    <row r="1093" spans="1:10" x14ac:dyDescent="0.3">
      <c r="A1093" s="411">
        <v>43677</v>
      </c>
      <c r="B1093" s="412">
        <v>213.1</v>
      </c>
      <c r="C1093" s="412">
        <f>VLOOKUP(A1093,[1]KLADD!A:B,2,FALSE)</f>
        <v>859.14</v>
      </c>
      <c r="D1093" s="413">
        <f t="shared" si="22"/>
        <v>0</v>
      </c>
      <c r="E1093" s="413">
        <f t="shared" si="22"/>
        <v>7.907085875175985E-3</v>
      </c>
      <c r="F1093" s="23"/>
      <c r="G1093" s="23"/>
      <c r="H1093" s="23"/>
      <c r="I1093" s="23"/>
      <c r="J1093" s="23"/>
    </row>
    <row r="1094" spans="1:10" x14ac:dyDescent="0.3">
      <c r="A1094" s="411">
        <v>43678</v>
      </c>
      <c r="B1094" s="412">
        <v>218.2</v>
      </c>
      <c r="C1094" s="412">
        <f>VLOOKUP(A1094,[1]KLADD!A:B,2,FALSE)</f>
        <v>863.26</v>
      </c>
      <c r="D1094" s="413">
        <f t="shared" si="22"/>
        <v>2.3932426091037046E-2</v>
      </c>
      <c r="E1094" s="413">
        <f t="shared" si="22"/>
        <v>4.7954931675861963E-3</v>
      </c>
      <c r="F1094" s="23"/>
      <c r="G1094" s="23"/>
      <c r="H1094" s="23"/>
      <c r="I1094" s="23"/>
      <c r="J1094" s="23"/>
    </row>
    <row r="1095" spans="1:10" x14ac:dyDescent="0.3">
      <c r="A1095" s="411">
        <v>43679</v>
      </c>
      <c r="B1095" s="412">
        <v>219.7</v>
      </c>
      <c r="C1095" s="412">
        <f>VLOOKUP(A1095,[1]KLADD!A:B,2,FALSE)</f>
        <v>853.58</v>
      </c>
      <c r="D1095" s="413">
        <f t="shared" si="22"/>
        <v>6.8744271310724114E-3</v>
      </c>
      <c r="E1095" s="413">
        <f t="shared" si="22"/>
        <v>-1.1213307694089788E-2</v>
      </c>
      <c r="F1095" s="23"/>
      <c r="G1095" s="23"/>
      <c r="H1095" s="23"/>
      <c r="I1095" s="23"/>
      <c r="J1095" s="23"/>
    </row>
    <row r="1096" spans="1:10" x14ac:dyDescent="0.3">
      <c r="A1096" s="411">
        <v>43682</v>
      </c>
      <c r="B1096" s="412">
        <v>213.8</v>
      </c>
      <c r="C1096" s="412">
        <f>VLOOKUP(A1096,[1]KLADD!A:B,2,FALSE)</f>
        <v>834.21</v>
      </c>
      <c r="D1096" s="413">
        <f t="shared" si="22"/>
        <v>-2.6854802002730896E-2</v>
      </c>
      <c r="E1096" s="413">
        <f t="shared" si="22"/>
        <v>-2.2692659153213529E-2</v>
      </c>
      <c r="F1096" s="23"/>
      <c r="G1096" s="23"/>
      <c r="H1096" s="23"/>
      <c r="I1096" s="23"/>
      <c r="J1096" s="23"/>
    </row>
    <row r="1097" spans="1:10" x14ac:dyDescent="0.3">
      <c r="A1097" s="411">
        <v>43683</v>
      </c>
      <c r="B1097" s="412">
        <v>219.4</v>
      </c>
      <c r="C1097" s="412">
        <f>VLOOKUP(A1097,[1]KLADD!A:B,2,FALSE)</f>
        <v>837.49</v>
      </c>
      <c r="D1097" s="413">
        <f t="shared" si="22"/>
        <v>2.6192703461178645E-2</v>
      </c>
      <c r="E1097" s="413">
        <f t="shared" si="22"/>
        <v>3.9318636794092284E-3</v>
      </c>
      <c r="F1097" s="23"/>
      <c r="G1097" s="23"/>
      <c r="H1097" s="23"/>
      <c r="I1097" s="23"/>
      <c r="J1097" s="23"/>
    </row>
    <row r="1098" spans="1:10" x14ac:dyDescent="0.3">
      <c r="A1098" s="411">
        <v>43684</v>
      </c>
      <c r="B1098" s="412">
        <v>220.5</v>
      </c>
      <c r="C1098" s="412">
        <f>VLOOKUP(A1098,[1]KLADD!A:B,2,FALSE)</f>
        <v>830.34</v>
      </c>
      <c r="D1098" s="413">
        <f t="shared" si="22"/>
        <v>5.0136736554238573E-3</v>
      </c>
      <c r="E1098" s="413">
        <f t="shared" si="22"/>
        <v>-8.5374153721238192E-3</v>
      </c>
      <c r="F1098" s="23"/>
      <c r="G1098" s="23"/>
      <c r="H1098" s="23"/>
      <c r="I1098" s="23"/>
      <c r="J1098" s="23"/>
    </row>
    <row r="1099" spans="1:10" x14ac:dyDescent="0.3">
      <c r="A1099" s="411">
        <v>43685</v>
      </c>
      <c r="B1099" s="412">
        <v>224.9</v>
      </c>
      <c r="C1099" s="412">
        <f>VLOOKUP(A1099,[1]KLADD!A:B,2,FALSE)</f>
        <v>842.64</v>
      </c>
      <c r="D1099" s="413">
        <f t="shared" si="22"/>
        <v>1.9954648526077125E-2</v>
      </c>
      <c r="E1099" s="413">
        <f t="shared" si="22"/>
        <v>1.4813209046896397E-2</v>
      </c>
      <c r="F1099" s="23"/>
      <c r="G1099" s="23"/>
      <c r="H1099" s="23"/>
      <c r="I1099" s="23"/>
      <c r="J1099" s="23"/>
    </row>
    <row r="1100" spans="1:10" x14ac:dyDescent="0.3">
      <c r="A1100" s="411">
        <v>43686</v>
      </c>
      <c r="B1100" s="412">
        <v>223.6</v>
      </c>
      <c r="C1100" s="412">
        <f>VLOOKUP(A1100,[1]KLADD!A:B,2,FALSE)</f>
        <v>837.82</v>
      </c>
      <c r="D1100" s="413">
        <f t="shared" si="22"/>
        <v>-5.7803468208092986E-3</v>
      </c>
      <c r="E1100" s="413">
        <f t="shared" si="22"/>
        <v>-5.7201177252443943E-3</v>
      </c>
      <c r="F1100" s="23"/>
      <c r="G1100" s="23"/>
      <c r="H1100" s="23"/>
      <c r="I1100" s="23"/>
      <c r="J1100" s="23"/>
    </row>
    <row r="1101" spans="1:10" x14ac:dyDescent="0.3">
      <c r="A1101" s="411">
        <v>43689</v>
      </c>
      <c r="B1101" s="412">
        <v>224.3</v>
      </c>
      <c r="C1101" s="412">
        <f>VLOOKUP(A1101,[1]KLADD!A:B,2,FALSE)</f>
        <v>834.98</v>
      </c>
      <c r="D1101" s="413">
        <f t="shared" si="22"/>
        <v>3.1305903398927419E-3</v>
      </c>
      <c r="E1101" s="413">
        <f t="shared" si="22"/>
        <v>-3.3897495882170771E-3</v>
      </c>
      <c r="F1101" s="23"/>
      <c r="G1101" s="23"/>
      <c r="H1101" s="23"/>
      <c r="I1101" s="23"/>
      <c r="J1101" s="23"/>
    </row>
    <row r="1102" spans="1:10" x14ac:dyDescent="0.3">
      <c r="A1102" s="411">
        <v>43690</v>
      </c>
      <c r="B1102" s="412">
        <v>230.4</v>
      </c>
      <c r="C1102" s="412">
        <f>VLOOKUP(A1102,[1]KLADD!A:B,2,FALSE)</f>
        <v>842.78</v>
      </c>
      <c r="D1102" s="413">
        <f t="shared" si="22"/>
        <v>2.7195720017833231E-2</v>
      </c>
      <c r="E1102" s="413">
        <f t="shared" si="22"/>
        <v>9.3415411147571847E-3</v>
      </c>
      <c r="F1102" s="23"/>
      <c r="G1102" s="23"/>
      <c r="H1102" s="23"/>
      <c r="I1102" s="23"/>
      <c r="J1102" s="23"/>
    </row>
    <row r="1103" spans="1:10" x14ac:dyDescent="0.3">
      <c r="A1103" s="411">
        <v>43691</v>
      </c>
      <c r="B1103" s="412">
        <v>228.3</v>
      </c>
      <c r="C1103" s="412">
        <f>VLOOKUP(A1103,[1]KLADD!A:B,2,FALSE)</f>
        <v>822.67</v>
      </c>
      <c r="D1103" s="413">
        <f t="shared" si="22"/>
        <v>-9.1145833333333079E-3</v>
      </c>
      <c r="E1103" s="413">
        <f t="shared" si="22"/>
        <v>-2.3861505968342883E-2</v>
      </c>
      <c r="F1103" s="23"/>
      <c r="G1103" s="23"/>
      <c r="H1103" s="23"/>
      <c r="I1103" s="23"/>
      <c r="J1103" s="23"/>
    </row>
    <row r="1104" spans="1:10" x14ac:dyDescent="0.3">
      <c r="A1104" s="411">
        <v>43692</v>
      </c>
      <c r="B1104" s="412">
        <v>226</v>
      </c>
      <c r="C1104" s="412">
        <f>VLOOKUP(A1104,[1]KLADD!A:B,2,FALSE)</f>
        <v>817.93</v>
      </c>
      <c r="D1104" s="413">
        <f t="shared" si="22"/>
        <v>-1.0074463425317613E-2</v>
      </c>
      <c r="E1104" s="413">
        <f t="shared" si="22"/>
        <v>-5.7617270594527686E-3</v>
      </c>
      <c r="F1104" s="23"/>
      <c r="G1104" s="23"/>
      <c r="H1104" s="23"/>
      <c r="I1104" s="23"/>
      <c r="J1104" s="23"/>
    </row>
    <row r="1105" spans="1:10" x14ac:dyDescent="0.3">
      <c r="A1105" s="411">
        <v>43693</v>
      </c>
      <c r="B1105" s="412">
        <v>231.3</v>
      </c>
      <c r="C1105" s="412">
        <f>VLOOKUP(A1105,[1]KLADD!A:B,2,FALSE)</f>
        <v>827.08</v>
      </c>
      <c r="D1105" s="413">
        <f t="shared" si="22"/>
        <v>2.345132743362837E-2</v>
      </c>
      <c r="E1105" s="413">
        <f t="shared" si="22"/>
        <v>1.1186776374506487E-2</v>
      </c>
      <c r="F1105" s="23"/>
      <c r="G1105" s="23"/>
      <c r="H1105" s="23"/>
      <c r="I1105" s="23"/>
      <c r="J1105" s="23"/>
    </row>
    <row r="1106" spans="1:10" x14ac:dyDescent="0.3">
      <c r="A1106" s="411">
        <v>43696</v>
      </c>
      <c r="B1106" s="412">
        <v>226.9</v>
      </c>
      <c r="C1106" s="412">
        <f>VLOOKUP(A1106,[1]KLADD!A:B,2,FALSE)</f>
        <v>840.76</v>
      </c>
      <c r="D1106" s="413">
        <f t="shared" si="22"/>
        <v>-1.9022913964548228E-2</v>
      </c>
      <c r="E1106" s="413">
        <f t="shared" si="22"/>
        <v>1.6540117038255003E-2</v>
      </c>
      <c r="F1106" s="23"/>
      <c r="G1106" s="23"/>
      <c r="H1106" s="23"/>
      <c r="I1106" s="23"/>
      <c r="J1106" s="23"/>
    </row>
    <row r="1107" spans="1:10" x14ac:dyDescent="0.3">
      <c r="A1107" s="411">
        <v>43697</v>
      </c>
      <c r="B1107" s="412">
        <v>227.8</v>
      </c>
      <c r="C1107" s="412">
        <f>VLOOKUP(A1107,[1]KLADD!A:B,2,FALSE)</f>
        <v>839.74</v>
      </c>
      <c r="D1107" s="413">
        <f t="shared" si="22"/>
        <v>3.9665050683120569E-3</v>
      </c>
      <c r="E1107" s="413">
        <f t="shared" si="22"/>
        <v>-1.2131880679385101E-3</v>
      </c>
      <c r="F1107" s="23"/>
      <c r="G1107" s="23"/>
      <c r="H1107" s="23"/>
      <c r="I1107" s="23"/>
      <c r="J1107" s="23"/>
    </row>
    <row r="1108" spans="1:10" x14ac:dyDescent="0.3">
      <c r="A1108" s="411">
        <v>43698</v>
      </c>
      <c r="B1108" s="412">
        <v>223</v>
      </c>
      <c r="C1108" s="412">
        <f>VLOOKUP(A1108,[1]KLADD!A:B,2,FALSE)</f>
        <v>844.63</v>
      </c>
      <c r="D1108" s="413">
        <f t="shared" si="22"/>
        <v>-2.1071115013169495E-2</v>
      </c>
      <c r="E1108" s="413">
        <f t="shared" si="22"/>
        <v>5.8232310000714341E-3</v>
      </c>
      <c r="F1108" s="23"/>
      <c r="G1108" s="23"/>
      <c r="H1108" s="23"/>
      <c r="I1108" s="23"/>
      <c r="J1108" s="23"/>
    </row>
    <row r="1109" spans="1:10" x14ac:dyDescent="0.3">
      <c r="A1109" s="411">
        <v>43699</v>
      </c>
      <c r="B1109" s="412">
        <v>220.5</v>
      </c>
      <c r="C1109" s="412">
        <f>VLOOKUP(A1109,[1]KLADD!A:B,2,FALSE)</f>
        <v>845.04</v>
      </c>
      <c r="D1109" s="413">
        <f t="shared" si="22"/>
        <v>-1.1210762331838564E-2</v>
      </c>
      <c r="E1109" s="413">
        <f t="shared" si="22"/>
        <v>4.8541965120818369E-4</v>
      </c>
      <c r="F1109" s="23"/>
      <c r="G1109" s="23"/>
      <c r="H1109" s="23"/>
      <c r="I1109" s="23"/>
      <c r="J1109" s="23"/>
    </row>
    <row r="1110" spans="1:10" x14ac:dyDescent="0.3">
      <c r="A1110" s="411">
        <v>43700</v>
      </c>
      <c r="B1110" s="412">
        <v>220.4</v>
      </c>
      <c r="C1110" s="412">
        <f>VLOOKUP(A1110,[1]KLADD!A:B,2,FALSE)</f>
        <v>840.32</v>
      </c>
      <c r="D1110" s="413">
        <f t="shared" si="22"/>
        <v>-4.5351473922899916E-4</v>
      </c>
      <c r="E1110" s="413">
        <f t="shared" si="22"/>
        <v>-5.5855344125720838E-3</v>
      </c>
      <c r="F1110" s="23"/>
      <c r="G1110" s="23"/>
      <c r="H1110" s="23"/>
      <c r="I1110" s="23"/>
      <c r="J1110" s="23"/>
    </row>
    <row r="1111" spans="1:10" x14ac:dyDescent="0.3">
      <c r="A1111" s="411">
        <v>43703</v>
      </c>
      <c r="B1111" s="412">
        <v>222.4</v>
      </c>
      <c r="C1111" s="412">
        <f>VLOOKUP(A1111,[1]KLADD!A:B,2,FALSE)</f>
        <v>833.73</v>
      </c>
      <c r="D1111" s="413">
        <f t="shared" si="22"/>
        <v>9.0744101633393835E-3</v>
      </c>
      <c r="E1111" s="413">
        <f t="shared" si="22"/>
        <v>-7.8422505712110041E-3</v>
      </c>
      <c r="F1111" s="23"/>
      <c r="G1111" s="23"/>
      <c r="H1111" s="23"/>
      <c r="I1111" s="23"/>
      <c r="J1111" s="23"/>
    </row>
    <row r="1112" spans="1:10" x14ac:dyDescent="0.3">
      <c r="A1112" s="411">
        <v>43704</v>
      </c>
      <c r="B1112" s="412">
        <v>220.8</v>
      </c>
      <c r="C1112" s="412">
        <f>VLOOKUP(A1112,[1]KLADD!A:B,2,FALSE)</f>
        <v>841.18</v>
      </c>
      <c r="D1112" s="413">
        <f t="shared" si="22"/>
        <v>-7.1942446043165211E-3</v>
      </c>
      <c r="E1112" s="413">
        <f t="shared" si="22"/>
        <v>8.9357465846256357E-3</v>
      </c>
      <c r="F1112" s="23"/>
      <c r="G1112" s="23"/>
      <c r="H1112" s="23"/>
      <c r="I1112" s="23"/>
      <c r="J1112" s="23"/>
    </row>
    <row r="1113" spans="1:10" x14ac:dyDescent="0.3">
      <c r="A1113" s="411">
        <v>43705</v>
      </c>
      <c r="B1113" s="412">
        <v>218.5</v>
      </c>
      <c r="C1113" s="412">
        <f>VLOOKUP(A1113,[1]KLADD!A:B,2,FALSE)</f>
        <v>840.08</v>
      </c>
      <c r="D1113" s="413">
        <f t="shared" si="22"/>
        <v>-1.0416666666666718E-2</v>
      </c>
      <c r="E1113" s="413">
        <f t="shared" si="22"/>
        <v>-1.3076868208943496E-3</v>
      </c>
      <c r="F1113" s="23"/>
      <c r="G1113" s="23"/>
      <c r="H1113" s="23"/>
      <c r="I1113" s="23"/>
      <c r="J1113" s="23"/>
    </row>
    <row r="1114" spans="1:10" x14ac:dyDescent="0.3">
      <c r="A1114" s="411">
        <v>43706</v>
      </c>
      <c r="B1114" s="412">
        <v>224.3</v>
      </c>
      <c r="C1114" s="412">
        <f>VLOOKUP(A1114,[1]KLADD!A:B,2,FALSE)</f>
        <v>852.65</v>
      </c>
      <c r="D1114" s="413">
        <f t="shared" si="22"/>
        <v>2.6544622425629341E-2</v>
      </c>
      <c r="E1114" s="413">
        <f t="shared" si="22"/>
        <v>1.4962860679935167E-2</v>
      </c>
      <c r="F1114" s="23"/>
      <c r="G1114" s="23"/>
      <c r="H1114" s="23"/>
      <c r="I1114" s="23"/>
      <c r="J1114" s="23"/>
    </row>
    <row r="1115" spans="1:10" x14ac:dyDescent="0.3">
      <c r="A1115" s="411">
        <v>43707</v>
      </c>
      <c r="B1115" s="412">
        <v>218</v>
      </c>
      <c r="C1115" s="412">
        <f>VLOOKUP(A1115,[1]KLADD!A:B,2,FALSE)</f>
        <v>861.29</v>
      </c>
      <c r="D1115" s="413">
        <f t="shared" si="22"/>
        <v>-2.8087382969237677E-2</v>
      </c>
      <c r="E1115" s="413">
        <f t="shared" si="22"/>
        <v>1.0133114408022033E-2</v>
      </c>
      <c r="F1115" s="23"/>
      <c r="G1115" s="23"/>
      <c r="H1115" s="23"/>
      <c r="I1115" s="23"/>
      <c r="J1115" s="23"/>
    </row>
    <row r="1116" spans="1:10" x14ac:dyDescent="0.3">
      <c r="A1116" s="411">
        <v>43710</v>
      </c>
      <c r="B1116" s="412">
        <v>218</v>
      </c>
      <c r="C1116" s="412">
        <f>VLOOKUP(A1116,[1]KLADD!A:B,2,FALSE)</f>
        <v>859.24</v>
      </c>
      <c r="D1116" s="413">
        <f t="shared" si="22"/>
        <v>0</v>
      </c>
      <c r="E1116" s="413">
        <f t="shared" si="22"/>
        <v>-2.3801507041762409E-3</v>
      </c>
      <c r="F1116" s="23"/>
      <c r="G1116" s="23"/>
      <c r="H1116" s="23"/>
      <c r="I1116" s="23"/>
      <c r="J1116" s="23"/>
    </row>
    <row r="1117" spans="1:10" x14ac:dyDescent="0.3">
      <c r="A1117" s="411">
        <v>43711</v>
      </c>
      <c r="B1117" s="412">
        <v>218.1</v>
      </c>
      <c r="C1117" s="412">
        <f>VLOOKUP(A1117,[1]KLADD!A:B,2,FALSE)</f>
        <v>850.61</v>
      </c>
      <c r="D1117" s="413">
        <f t="shared" si="22"/>
        <v>4.5871559633024918E-4</v>
      </c>
      <c r="E1117" s="413">
        <f t="shared" si="22"/>
        <v>-1.0043759601508304E-2</v>
      </c>
      <c r="F1117" s="23"/>
      <c r="G1117" s="23"/>
      <c r="H1117" s="23"/>
      <c r="I1117" s="23"/>
      <c r="J1117" s="23"/>
    </row>
    <row r="1118" spans="1:10" x14ac:dyDescent="0.3">
      <c r="A1118" s="411">
        <v>43712</v>
      </c>
      <c r="B1118" s="412">
        <v>218</v>
      </c>
      <c r="C1118" s="412">
        <f>VLOOKUP(A1118,[1]KLADD!A:B,2,FALSE)</f>
        <v>858.51</v>
      </c>
      <c r="D1118" s="413">
        <f t="shared" si="22"/>
        <v>-4.5850527281061129E-4</v>
      </c>
      <c r="E1118" s="413">
        <f t="shared" si="22"/>
        <v>9.2874525340637618E-3</v>
      </c>
      <c r="F1118" s="23"/>
      <c r="G1118" s="23"/>
      <c r="H1118" s="23"/>
      <c r="I1118" s="23"/>
      <c r="J1118" s="23"/>
    </row>
    <row r="1119" spans="1:10" x14ac:dyDescent="0.3">
      <c r="A1119" s="411">
        <v>43713</v>
      </c>
      <c r="B1119" s="412">
        <v>216.8</v>
      </c>
      <c r="C1119" s="412">
        <f>VLOOKUP(A1119,[1]KLADD!A:B,2,FALSE)</f>
        <v>876.31</v>
      </c>
      <c r="D1119" s="413">
        <f t="shared" si="22"/>
        <v>-5.504587155963251E-3</v>
      </c>
      <c r="E1119" s="413">
        <f t="shared" si="22"/>
        <v>2.0733596580121319E-2</v>
      </c>
      <c r="F1119" s="23"/>
      <c r="G1119" s="23"/>
      <c r="H1119" s="23"/>
      <c r="I1119" s="23"/>
      <c r="J1119" s="23"/>
    </row>
    <row r="1120" spans="1:10" x14ac:dyDescent="0.3">
      <c r="A1120" s="411">
        <v>43714</v>
      </c>
      <c r="B1120" s="412">
        <v>215.8</v>
      </c>
      <c r="C1120" s="412">
        <f>VLOOKUP(A1120,[1]KLADD!A:B,2,FALSE)</f>
        <v>868.21</v>
      </c>
      <c r="D1120" s="413">
        <f t="shared" si="22"/>
        <v>-4.6125461254612546E-3</v>
      </c>
      <c r="E1120" s="413">
        <f t="shared" si="22"/>
        <v>-9.243304310118463E-3</v>
      </c>
      <c r="F1120" s="23"/>
      <c r="G1120" s="23"/>
      <c r="H1120" s="23"/>
      <c r="I1120" s="23"/>
      <c r="J1120" s="23"/>
    </row>
    <row r="1121" spans="1:10" x14ac:dyDescent="0.3">
      <c r="A1121" s="411">
        <v>43717</v>
      </c>
      <c r="B1121" s="412">
        <v>208.6</v>
      </c>
      <c r="C1121" s="412">
        <f>VLOOKUP(A1121,[1]KLADD!A:B,2,FALSE)</f>
        <v>867.46</v>
      </c>
      <c r="D1121" s="413">
        <f t="shared" si="22"/>
        <v>-3.3364226135310551E-2</v>
      </c>
      <c r="E1121" s="413">
        <f t="shared" si="22"/>
        <v>-8.6384630446550948E-4</v>
      </c>
      <c r="F1121" s="23"/>
      <c r="G1121" s="23"/>
      <c r="H1121" s="23"/>
      <c r="I1121" s="23"/>
      <c r="J1121" s="23"/>
    </row>
    <row r="1122" spans="1:10" x14ac:dyDescent="0.3">
      <c r="A1122" s="411">
        <v>43718</v>
      </c>
      <c r="B1122" s="412">
        <v>205.5</v>
      </c>
      <c r="C1122" s="412">
        <f>VLOOKUP(A1122,[1]KLADD!A:B,2,FALSE)</f>
        <v>871.71</v>
      </c>
      <c r="D1122" s="413">
        <f t="shared" si="22"/>
        <v>-1.4860977948226243E-2</v>
      </c>
      <c r="E1122" s="413">
        <f t="shared" si="22"/>
        <v>4.8993613538376411E-3</v>
      </c>
      <c r="F1122" s="23"/>
      <c r="G1122" s="23"/>
      <c r="H1122" s="23"/>
      <c r="I1122" s="23"/>
      <c r="J1122" s="23"/>
    </row>
    <row r="1123" spans="1:10" x14ac:dyDescent="0.3">
      <c r="A1123" s="411">
        <v>43719</v>
      </c>
      <c r="B1123" s="412">
        <v>210.5</v>
      </c>
      <c r="C1123" s="412">
        <f>VLOOKUP(A1123,[1]KLADD!A:B,2,FALSE)</f>
        <v>884.85</v>
      </c>
      <c r="D1123" s="413">
        <f t="shared" si="22"/>
        <v>2.4330900243309004E-2</v>
      </c>
      <c r="E1123" s="413">
        <f t="shared" si="22"/>
        <v>1.5073820421929295E-2</v>
      </c>
      <c r="F1123" s="23"/>
      <c r="G1123" s="23"/>
      <c r="H1123" s="23"/>
      <c r="I1123" s="23"/>
      <c r="J1123" s="23"/>
    </row>
    <row r="1124" spans="1:10" x14ac:dyDescent="0.3">
      <c r="A1124" s="411">
        <v>43720</v>
      </c>
      <c r="B1124" s="412">
        <v>208</v>
      </c>
      <c r="C1124" s="412">
        <f>VLOOKUP(A1124,[1]KLADD!A:B,2,FALSE)</f>
        <v>882.63</v>
      </c>
      <c r="D1124" s="413">
        <f t="shared" si="22"/>
        <v>-1.1876484560570071E-2</v>
      </c>
      <c r="E1124" s="413">
        <f t="shared" si="22"/>
        <v>-2.5088998135277475E-3</v>
      </c>
      <c r="F1124" s="23"/>
      <c r="G1124" s="23"/>
      <c r="H1124" s="23"/>
      <c r="I1124" s="23"/>
      <c r="J1124" s="23"/>
    </row>
    <row r="1125" spans="1:10" x14ac:dyDescent="0.3">
      <c r="A1125" s="411">
        <v>43721</v>
      </c>
      <c r="B1125" s="412">
        <v>203.8</v>
      </c>
      <c r="C1125" s="412">
        <f>VLOOKUP(A1125,[1]KLADD!A:B,2,FALSE)</f>
        <v>888.32</v>
      </c>
      <c r="D1125" s="413">
        <f t="shared" si="22"/>
        <v>-2.0192307692307638E-2</v>
      </c>
      <c r="E1125" s="413">
        <f t="shared" si="22"/>
        <v>6.4466424209465517E-3</v>
      </c>
      <c r="F1125" s="23"/>
      <c r="G1125" s="23"/>
      <c r="H1125" s="23"/>
      <c r="I1125" s="23"/>
      <c r="J1125" s="23"/>
    </row>
    <row r="1126" spans="1:10" x14ac:dyDescent="0.3">
      <c r="A1126" s="411">
        <v>43724</v>
      </c>
      <c r="B1126" s="412">
        <v>206</v>
      </c>
      <c r="C1126" s="412">
        <f>VLOOKUP(A1126,[1]KLADD!A:B,2,FALSE)</f>
        <v>899.55</v>
      </c>
      <c r="D1126" s="413">
        <f t="shared" si="22"/>
        <v>1.0794896957801709E-2</v>
      </c>
      <c r="E1126" s="413">
        <f t="shared" si="22"/>
        <v>1.2641840778097874E-2</v>
      </c>
      <c r="F1126" s="23"/>
      <c r="G1126" s="23"/>
      <c r="H1126" s="23"/>
      <c r="I1126" s="23"/>
      <c r="J1126" s="23"/>
    </row>
    <row r="1127" spans="1:10" x14ac:dyDescent="0.3">
      <c r="A1127" s="411">
        <v>43725</v>
      </c>
      <c r="B1127" s="412">
        <v>210.7</v>
      </c>
      <c r="C1127" s="412">
        <f>VLOOKUP(A1127,[1]KLADD!A:B,2,FALSE)</f>
        <v>890.41</v>
      </c>
      <c r="D1127" s="413">
        <f t="shared" si="22"/>
        <v>2.2815533980582468E-2</v>
      </c>
      <c r="E1127" s="413">
        <f t="shared" si="22"/>
        <v>-1.0160635873492287E-2</v>
      </c>
      <c r="F1127" s="23"/>
      <c r="G1127" s="23"/>
      <c r="H1127" s="23"/>
      <c r="I1127" s="23"/>
      <c r="J1127" s="23"/>
    </row>
    <row r="1128" spans="1:10" x14ac:dyDescent="0.3">
      <c r="A1128" s="411">
        <v>43726</v>
      </c>
      <c r="B1128" s="412">
        <v>207.4</v>
      </c>
      <c r="C1128" s="412">
        <f>VLOOKUP(A1128,[1]KLADD!A:B,2,FALSE)</f>
        <v>899.49</v>
      </c>
      <c r="D1128" s="413">
        <f t="shared" si="22"/>
        <v>-1.5662078785002292E-2</v>
      </c>
      <c r="E1128" s="413">
        <f t="shared" si="22"/>
        <v>1.0197549443514831E-2</v>
      </c>
      <c r="F1128" s="23"/>
      <c r="G1128" s="23"/>
      <c r="H1128" s="23"/>
      <c r="I1128" s="23"/>
      <c r="J1128" s="23"/>
    </row>
    <row r="1129" spans="1:10" x14ac:dyDescent="0.3">
      <c r="A1129" s="411">
        <v>43727</v>
      </c>
      <c r="B1129" s="412">
        <v>205.3</v>
      </c>
      <c r="C1129" s="412">
        <f>VLOOKUP(A1129,[1]KLADD!A:B,2,FALSE)</f>
        <v>898.51</v>
      </c>
      <c r="D1129" s="413">
        <f t="shared" si="22"/>
        <v>-1.0125361620057831E-2</v>
      </c>
      <c r="E1129" s="413">
        <f t="shared" si="22"/>
        <v>-1.0895062757785168E-3</v>
      </c>
      <c r="F1129" s="23"/>
      <c r="G1129" s="23"/>
      <c r="H1129" s="23"/>
      <c r="I1129" s="23"/>
      <c r="J1129" s="23"/>
    </row>
    <row r="1130" spans="1:10" x14ac:dyDescent="0.3">
      <c r="A1130" s="411">
        <v>43728</v>
      </c>
      <c r="B1130" s="412">
        <v>213.1</v>
      </c>
      <c r="C1130" s="412">
        <f>VLOOKUP(A1130,[1]KLADD!A:B,2,FALSE)</f>
        <v>904.91</v>
      </c>
      <c r="D1130" s="413">
        <f t="shared" si="22"/>
        <v>3.7993180711154324E-2</v>
      </c>
      <c r="E1130" s="413">
        <f t="shared" si="22"/>
        <v>7.1229034735283718E-3</v>
      </c>
      <c r="F1130" s="23"/>
      <c r="G1130" s="23"/>
      <c r="H1130" s="23"/>
      <c r="I1130" s="23"/>
      <c r="J1130" s="23"/>
    </row>
    <row r="1131" spans="1:10" x14ac:dyDescent="0.3">
      <c r="A1131" s="411">
        <v>43731</v>
      </c>
      <c r="B1131" s="412">
        <v>214</v>
      </c>
      <c r="C1131" s="412">
        <f>VLOOKUP(A1131,[1]KLADD!A:B,2,FALSE)</f>
        <v>897.85</v>
      </c>
      <c r="D1131" s="413">
        <f t="shared" si="22"/>
        <v>4.2233693101830392E-3</v>
      </c>
      <c r="E1131" s="413">
        <f t="shared" si="22"/>
        <v>-7.8018808500292247E-3</v>
      </c>
      <c r="F1131" s="23"/>
      <c r="G1131" s="23"/>
      <c r="H1131" s="23"/>
      <c r="I1131" s="23"/>
      <c r="J1131" s="23"/>
    </row>
    <row r="1132" spans="1:10" x14ac:dyDescent="0.3">
      <c r="A1132" s="411">
        <v>43732</v>
      </c>
      <c r="B1132" s="412">
        <v>208.2</v>
      </c>
      <c r="C1132" s="412">
        <f>VLOOKUP(A1132,[1]KLADD!A:B,2,FALSE)</f>
        <v>890.84</v>
      </c>
      <c r="D1132" s="413">
        <f t="shared" si="22"/>
        <v>-2.7102803738317811E-2</v>
      </c>
      <c r="E1132" s="413">
        <f t="shared" si="22"/>
        <v>-7.8075402350058368E-3</v>
      </c>
      <c r="F1132" s="23"/>
      <c r="G1132" s="23"/>
      <c r="H1132" s="23"/>
      <c r="I1132" s="23"/>
      <c r="J1132" s="23"/>
    </row>
    <row r="1133" spans="1:10" x14ac:dyDescent="0.3">
      <c r="A1133" s="411">
        <v>43733</v>
      </c>
      <c r="B1133" s="412">
        <v>207.6</v>
      </c>
      <c r="C1133" s="412">
        <f>VLOOKUP(A1133,[1]KLADD!A:B,2,FALSE)</f>
        <v>880.16</v>
      </c>
      <c r="D1133" s="413">
        <f t="shared" si="22"/>
        <v>-2.8818443804034311E-3</v>
      </c>
      <c r="E1133" s="413">
        <f t="shared" si="22"/>
        <v>-1.1988684836783331E-2</v>
      </c>
      <c r="F1133" s="23"/>
      <c r="G1133" s="23"/>
      <c r="H1133" s="23"/>
      <c r="I1133" s="23"/>
      <c r="J1133" s="23"/>
    </row>
    <row r="1134" spans="1:10" x14ac:dyDescent="0.3">
      <c r="A1134" s="411">
        <v>43734</v>
      </c>
      <c r="B1134" s="412">
        <v>207.8</v>
      </c>
      <c r="C1134" s="412">
        <f>VLOOKUP(A1134,[1]KLADD!A:B,2,FALSE)</f>
        <v>880.7</v>
      </c>
      <c r="D1134" s="413">
        <f t="shared" si="22"/>
        <v>9.633911368016236E-4</v>
      </c>
      <c r="E1134" s="413">
        <f t="shared" si="22"/>
        <v>6.1352481367032963E-4</v>
      </c>
      <c r="F1134" s="23"/>
      <c r="G1134" s="23"/>
      <c r="H1134" s="23"/>
      <c r="I1134" s="23"/>
      <c r="J1134" s="23"/>
    </row>
    <row r="1135" spans="1:10" x14ac:dyDescent="0.3">
      <c r="A1135" s="411">
        <v>43735</v>
      </c>
      <c r="B1135" s="412">
        <v>209.8</v>
      </c>
      <c r="C1135" s="412">
        <f>VLOOKUP(A1135,[1]KLADD!A:B,2,FALSE)</f>
        <v>884.26</v>
      </c>
      <c r="D1135" s="413">
        <f t="shared" si="22"/>
        <v>9.6246390760346481E-3</v>
      </c>
      <c r="E1135" s="413">
        <f t="shared" si="22"/>
        <v>4.0422391279663281E-3</v>
      </c>
      <c r="F1135" s="23"/>
      <c r="G1135" s="23"/>
      <c r="H1135" s="23"/>
      <c r="I1135" s="23"/>
      <c r="J1135" s="23"/>
    </row>
    <row r="1136" spans="1:10" x14ac:dyDescent="0.3">
      <c r="A1136" s="411">
        <v>43738</v>
      </c>
      <c r="B1136" s="412">
        <v>209.9</v>
      </c>
      <c r="C1136" s="412">
        <f>VLOOKUP(A1136,[1]KLADD!A:B,2,FALSE)</f>
        <v>886.6</v>
      </c>
      <c r="D1136" s="413">
        <f t="shared" si="22"/>
        <v>4.7664442326022073E-4</v>
      </c>
      <c r="E1136" s="413">
        <f t="shared" si="22"/>
        <v>2.6462805057336438E-3</v>
      </c>
      <c r="F1136" s="23"/>
      <c r="G1136" s="23"/>
      <c r="H1136" s="23"/>
      <c r="I1136" s="23"/>
      <c r="J1136" s="23"/>
    </row>
    <row r="1137" spans="1:10" x14ac:dyDescent="0.3">
      <c r="A1137" s="411">
        <v>43739</v>
      </c>
      <c r="B1137" s="412">
        <v>207.1</v>
      </c>
      <c r="C1137" s="412">
        <f>VLOOKUP(A1137,[1]KLADD!A:B,2,FALSE)</f>
        <v>886.97</v>
      </c>
      <c r="D1137" s="413">
        <f t="shared" si="22"/>
        <v>-1.3339685564554603E-2</v>
      </c>
      <c r="E1137" s="413">
        <f t="shared" si="22"/>
        <v>4.1732461087300307E-4</v>
      </c>
      <c r="F1137" s="23"/>
      <c r="G1137" s="23"/>
      <c r="H1137" s="23"/>
      <c r="I1137" s="23"/>
      <c r="J1137" s="23"/>
    </row>
    <row r="1138" spans="1:10" x14ac:dyDescent="0.3">
      <c r="A1138" s="411">
        <v>43740</v>
      </c>
      <c r="B1138" s="412">
        <v>203.8</v>
      </c>
      <c r="C1138" s="412">
        <f>VLOOKUP(A1138,[1]KLADD!A:B,2,FALSE)</f>
        <v>867.66</v>
      </c>
      <c r="D1138" s="413">
        <f t="shared" si="22"/>
        <v>-1.5934331240946321E-2</v>
      </c>
      <c r="E1138" s="413">
        <f t="shared" si="22"/>
        <v>-2.1770747601384553E-2</v>
      </c>
      <c r="F1138" s="23"/>
      <c r="G1138" s="23"/>
      <c r="H1138" s="23"/>
      <c r="I1138" s="23"/>
      <c r="J1138" s="23"/>
    </row>
    <row r="1139" spans="1:10" x14ac:dyDescent="0.3">
      <c r="A1139" s="411">
        <v>43741</v>
      </c>
      <c r="B1139" s="412">
        <v>204.4</v>
      </c>
      <c r="C1139" s="412">
        <f>VLOOKUP(A1139,[1]KLADD!A:B,2,FALSE)</f>
        <v>856.05</v>
      </c>
      <c r="D1139" s="413">
        <f t="shared" si="22"/>
        <v>2.9440628066731808E-3</v>
      </c>
      <c r="E1139" s="413">
        <f t="shared" si="22"/>
        <v>-1.338081737085957E-2</v>
      </c>
      <c r="F1139" s="23"/>
      <c r="G1139" s="23"/>
      <c r="H1139" s="23"/>
      <c r="I1139" s="23"/>
      <c r="J1139" s="23"/>
    </row>
    <row r="1140" spans="1:10" x14ac:dyDescent="0.3">
      <c r="A1140" s="411">
        <v>43742</v>
      </c>
      <c r="B1140" s="412">
        <v>209</v>
      </c>
      <c r="C1140" s="412">
        <f>VLOOKUP(A1140,[1]KLADD!A:B,2,FALSE)</f>
        <v>869.1</v>
      </c>
      <c r="D1140" s="413">
        <f t="shared" si="22"/>
        <v>2.2504892367906038E-2</v>
      </c>
      <c r="E1140" s="413">
        <f t="shared" si="22"/>
        <v>1.524443665673742E-2</v>
      </c>
      <c r="F1140" s="23"/>
      <c r="G1140" s="23"/>
      <c r="H1140" s="23"/>
      <c r="I1140" s="23"/>
      <c r="J1140" s="23"/>
    </row>
    <row r="1141" spans="1:10" x14ac:dyDescent="0.3">
      <c r="A1141" s="411">
        <v>43745</v>
      </c>
      <c r="B1141" s="412">
        <v>213.4</v>
      </c>
      <c r="C1141" s="412">
        <f>VLOOKUP(A1141,[1]KLADD!A:B,2,FALSE)</f>
        <v>883.85</v>
      </c>
      <c r="D1141" s="413">
        <f t="shared" si="22"/>
        <v>2.1052631578947396E-2</v>
      </c>
      <c r="E1141" s="413">
        <f t="shared" si="22"/>
        <v>1.6971579795190428E-2</v>
      </c>
      <c r="F1141" s="23"/>
      <c r="G1141" s="23"/>
      <c r="H1141" s="23"/>
      <c r="I1141" s="23"/>
      <c r="J1141" s="23"/>
    </row>
    <row r="1142" spans="1:10" x14ac:dyDescent="0.3">
      <c r="A1142" s="411">
        <v>43746</v>
      </c>
      <c r="B1142" s="412">
        <v>210.5</v>
      </c>
      <c r="C1142" s="412">
        <f>VLOOKUP(A1142,[1]KLADD!A:B,2,FALSE)</f>
        <v>872.78</v>
      </c>
      <c r="D1142" s="413">
        <f t="shared" si="22"/>
        <v>-1.3589503280224955E-2</v>
      </c>
      <c r="E1142" s="413">
        <f t="shared" si="22"/>
        <v>-1.2524749674718618E-2</v>
      </c>
      <c r="F1142" s="23"/>
      <c r="G1142" s="23"/>
      <c r="H1142" s="23"/>
      <c r="I1142" s="23"/>
      <c r="J1142" s="23"/>
    </row>
    <row r="1143" spans="1:10" x14ac:dyDescent="0.3">
      <c r="A1143" s="411">
        <v>43747</v>
      </c>
      <c r="B1143" s="412">
        <v>211.5</v>
      </c>
      <c r="C1143" s="412">
        <f>VLOOKUP(A1143,[1]KLADD!A:B,2,FALSE)</f>
        <v>871.51</v>
      </c>
      <c r="D1143" s="413">
        <f t="shared" si="22"/>
        <v>4.7505938242280287E-3</v>
      </c>
      <c r="E1143" s="413">
        <f t="shared" si="22"/>
        <v>-1.4551204198079491E-3</v>
      </c>
      <c r="F1143" s="23"/>
      <c r="G1143" s="23"/>
      <c r="H1143" s="23"/>
      <c r="I1143" s="23"/>
      <c r="J1143" s="23"/>
    </row>
    <row r="1144" spans="1:10" x14ac:dyDescent="0.3">
      <c r="A1144" s="411">
        <v>43748</v>
      </c>
      <c r="B1144" s="412">
        <v>212.2</v>
      </c>
      <c r="C1144" s="412">
        <f>VLOOKUP(A1144,[1]KLADD!A:B,2,FALSE)</f>
        <v>878.73</v>
      </c>
      <c r="D1144" s="413">
        <f t="shared" si="22"/>
        <v>3.3096926713947453E-3</v>
      </c>
      <c r="E1144" s="413">
        <f t="shared" si="22"/>
        <v>8.2844717788665961E-3</v>
      </c>
      <c r="F1144" s="23"/>
      <c r="G1144" s="23"/>
      <c r="H1144" s="23"/>
      <c r="I1144" s="23"/>
      <c r="J1144" s="23"/>
    </row>
    <row r="1145" spans="1:10" x14ac:dyDescent="0.3">
      <c r="A1145" s="411">
        <v>43749</v>
      </c>
      <c r="B1145" s="412">
        <v>210.6</v>
      </c>
      <c r="C1145" s="412">
        <f>VLOOKUP(A1145,[1]KLADD!A:B,2,FALSE)</f>
        <v>886.03</v>
      </c>
      <c r="D1145" s="413">
        <f t="shared" si="22"/>
        <v>-7.540056550424102E-3</v>
      </c>
      <c r="E1145" s="413">
        <f t="shared" si="22"/>
        <v>8.3074436971537959E-3</v>
      </c>
      <c r="F1145" s="23"/>
      <c r="G1145" s="23"/>
      <c r="H1145" s="23"/>
      <c r="I1145" s="23"/>
      <c r="J1145" s="23"/>
    </row>
    <row r="1146" spans="1:10" x14ac:dyDescent="0.3">
      <c r="A1146" s="411">
        <v>43752</v>
      </c>
      <c r="B1146" s="412">
        <v>207.5</v>
      </c>
      <c r="C1146" s="412">
        <f>VLOOKUP(A1146,[1]KLADD!A:B,2,FALSE)</f>
        <v>874.99</v>
      </c>
      <c r="D1146" s="413">
        <f t="shared" si="22"/>
        <v>-1.4719848053181359E-2</v>
      </c>
      <c r="E1146" s="413">
        <f t="shared" si="22"/>
        <v>-1.2460074715303053E-2</v>
      </c>
      <c r="F1146" s="23"/>
      <c r="G1146" s="23"/>
      <c r="H1146" s="23"/>
      <c r="I1146" s="23"/>
      <c r="J1146" s="23"/>
    </row>
    <row r="1147" spans="1:10" x14ac:dyDescent="0.3">
      <c r="A1147" s="411">
        <v>43753</v>
      </c>
      <c r="B1147" s="412">
        <v>212</v>
      </c>
      <c r="C1147" s="412">
        <f>VLOOKUP(A1147,[1]KLADD!A:B,2,FALSE)</f>
        <v>880.25</v>
      </c>
      <c r="D1147" s="413">
        <f t="shared" si="22"/>
        <v>2.1686746987951807E-2</v>
      </c>
      <c r="E1147" s="413">
        <f t="shared" si="22"/>
        <v>6.0114972742545524E-3</v>
      </c>
      <c r="F1147" s="23"/>
      <c r="G1147" s="23"/>
      <c r="H1147" s="23"/>
      <c r="I1147" s="23"/>
      <c r="J1147" s="23"/>
    </row>
    <row r="1148" spans="1:10" x14ac:dyDescent="0.3">
      <c r="A1148" s="411">
        <v>43754</v>
      </c>
      <c r="B1148" s="412">
        <v>222.8</v>
      </c>
      <c r="C1148" s="412">
        <f>VLOOKUP(A1148,[1]KLADD!A:B,2,FALSE)</f>
        <v>887.31</v>
      </c>
      <c r="D1148" s="413">
        <f t="shared" si="22"/>
        <v>5.0943396226415145E-2</v>
      </c>
      <c r="E1148" s="413">
        <f t="shared" si="22"/>
        <v>8.020448736154439E-3</v>
      </c>
      <c r="F1148" s="23"/>
      <c r="G1148" s="23"/>
      <c r="H1148" s="23"/>
      <c r="I1148" s="23"/>
      <c r="J1148" s="23"/>
    </row>
    <row r="1149" spans="1:10" x14ac:dyDescent="0.3">
      <c r="A1149" s="411">
        <v>43755</v>
      </c>
      <c r="B1149" s="412">
        <v>227.5</v>
      </c>
      <c r="C1149" s="412">
        <f>VLOOKUP(A1149,[1]KLADD!A:B,2,FALSE)</f>
        <v>893.65</v>
      </c>
      <c r="D1149" s="413">
        <f t="shared" si="22"/>
        <v>2.1095152603231547E-2</v>
      </c>
      <c r="E1149" s="413">
        <f t="shared" si="22"/>
        <v>7.1451916466624202E-3</v>
      </c>
      <c r="F1149" s="23"/>
      <c r="G1149" s="23"/>
      <c r="H1149" s="23"/>
      <c r="I1149" s="23"/>
      <c r="J1149" s="23"/>
    </row>
    <row r="1150" spans="1:10" x14ac:dyDescent="0.3">
      <c r="A1150" s="411">
        <v>43756</v>
      </c>
      <c r="B1150" s="412">
        <v>231.2</v>
      </c>
      <c r="C1150" s="412">
        <f>VLOOKUP(A1150,[1]KLADD!A:B,2,FALSE)</f>
        <v>893.12</v>
      </c>
      <c r="D1150" s="413">
        <f t="shared" si="22"/>
        <v>1.6263736263736214E-2</v>
      </c>
      <c r="E1150" s="413">
        <f t="shared" si="22"/>
        <v>-5.9307335086440183E-4</v>
      </c>
      <c r="F1150" s="23"/>
      <c r="G1150" s="23"/>
      <c r="H1150" s="23"/>
      <c r="I1150" s="23"/>
      <c r="J1150" s="23"/>
    </row>
    <row r="1151" spans="1:10" x14ac:dyDescent="0.3">
      <c r="A1151" s="411">
        <v>43759</v>
      </c>
      <c r="B1151" s="412">
        <v>235.4</v>
      </c>
      <c r="C1151" s="412">
        <f>VLOOKUP(A1151,[1]KLADD!A:B,2,FALSE)</f>
        <v>899.45</v>
      </c>
      <c r="D1151" s="413">
        <f t="shared" si="22"/>
        <v>1.8166089965397998E-2</v>
      </c>
      <c r="E1151" s="413">
        <f t="shared" si="22"/>
        <v>7.0875134360444741E-3</v>
      </c>
      <c r="F1151" s="23"/>
      <c r="G1151" s="23"/>
      <c r="H1151" s="23"/>
      <c r="I1151" s="23"/>
      <c r="J1151" s="23"/>
    </row>
    <row r="1152" spans="1:10" x14ac:dyDescent="0.3">
      <c r="A1152" s="411">
        <v>43760</v>
      </c>
      <c r="B1152" s="412">
        <v>230.3</v>
      </c>
      <c r="C1152" s="412">
        <f>VLOOKUP(A1152,[1]KLADD!A:B,2,FALSE)</f>
        <v>898.91</v>
      </c>
      <c r="D1152" s="413">
        <f t="shared" si="22"/>
        <v>-2.1665250637213231E-2</v>
      </c>
      <c r="E1152" s="413">
        <f t="shared" si="22"/>
        <v>-6.0036689087784455E-4</v>
      </c>
      <c r="F1152" s="23"/>
      <c r="G1152" s="23"/>
      <c r="H1152" s="23"/>
      <c r="I1152" s="23"/>
      <c r="J1152" s="23"/>
    </row>
    <row r="1153" spans="1:10" x14ac:dyDescent="0.3">
      <c r="A1153" s="411">
        <v>43761</v>
      </c>
      <c r="B1153" s="412">
        <v>228.2</v>
      </c>
      <c r="C1153" s="412">
        <f>VLOOKUP(A1153,[1]KLADD!A:B,2,FALSE)</f>
        <v>891.89</v>
      </c>
      <c r="D1153" s="413">
        <f t="shared" si="22"/>
        <v>-9.1185410334347489E-3</v>
      </c>
      <c r="E1153" s="413">
        <f t="shared" si="22"/>
        <v>-7.809458121502689E-3</v>
      </c>
      <c r="F1153" s="23"/>
      <c r="G1153" s="23"/>
      <c r="H1153" s="23"/>
      <c r="I1153" s="23"/>
      <c r="J1153" s="23"/>
    </row>
    <row r="1154" spans="1:10" x14ac:dyDescent="0.3">
      <c r="A1154" s="411">
        <v>43762</v>
      </c>
      <c r="B1154" s="412">
        <v>229.5</v>
      </c>
      <c r="C1154" s="412">
        <f>VLOOKUP(A1154,[1]KLADD!A:B,2,FALSE)</f>
        <v>906.56</v>
      </c>
      <c r="D1154" s="413">
        <f t="shared" si="22"/>
        <v>5.6967572304996118E-3</v>
      </c>
      <c r="E1154" s="413">
        <f t="shared" si="22"/>
        <v>1.6448216708338428E-2</v>
      </c>
      <c r="F1154" s="23"/>
      <c r="G1154" s="23"/>
      <c r="H1154" s="23"/>
      <c r="I1154" s="23"/>
      <c r="J1154" s="23"/>
    </row>
    <row r="1155" spans="1:10" x14ac:dyDescent="0.3">
      <c r="A1155" s="411">
        <v>43763</v>
      </c>
      <c r="B1155" s="412">
        <v>228</v>
      </c>
      <c r="C1155" s="412">
        <f>VLOOKUP(A1155,[1]KLADD!A:B,2,FALSE)</f>
        <v>902.56</v>
      </c>
      <c r="D1155" s="413">
        <f t="shared" si="22"/>
        <v>-6.5359477124183009E-3</v>
      </c>
      <c r="E1155" s="413">
        <f t="shared" si="22"/>
        <v>-4.4122837980938934E-3</v>
      </c>
      <c r="F1155" s="23"/>
      <c r="G1155" s="23"/>
      <c r="H1155" s="23"/>
      <c r="I1155" s="23"/>
      <c r="J1155" s="23"/>
    </row>
    <row r="1156" spans="1:10" x14ac:dyDescent="0.3">
      <c r="A1156" s="411">
        <v>43766</v>
      </c>
      <c r="B1156" s="412">
        <v>232.6</v>
      </c>
      <c r="C1156" s="412">
        <f>VLOOKUP(A1156,[1]KLADD!A:B,2,FALSE)</f>
        <v>911.43</v>
      </c>
      <c r="D1156" s="413">
        <f t="shared" ref="D1156:E1198" si="23">(B1156-B1155)/B1155</f>
        <v>2.0175438596491204E-2</v>
      </c>
      <c r="E1156" s="413">
        <f t="shared" si="23"/>
        <v>9.8276014890976825E-3</v>
      </c>
      <c r="F1156" s="23"/>
      <c r="G1156" s="23"/>
      <c r="H1156" s="23"/>
      <c r="I1156" s="23"/>
      <c r="J1156" s="23"/>
    </row>
    <row r="1157" spans="1:10" x14ac:dyDescent="0.3">
      <c r="A1157" s="411">
        <v>43767</v>
      </c>
      <c r="B1157" s="412">
        <v>228.2</v>
      </c>
      <c r="C1157" s="412">
        <f>VLOOKUP(A1157,[1]KLADD!A:B,2,FALSE)</f>
        <v>907.67</v>
      </c>
      <c r="D1157" s="413">
        <f t="shared" si="23"/>
        <v>-1.8916595012897702E-2</v>
      </c>
      <c r="E1157" s="413">
        <f t="shared" si="23"/>
        <v>-4.12538538340848E-3</v>
      </c>
      <c r="F1157" s="23"/>
      <c r="G1157" s="23"/>
      <c r="H1157" s="23"/>
      <c r="I1157" s="23"/>
      <c r="J1157" s="23"/>
    </row>
    <row r="1158" spans="1:10" x14ac:dyDescent="0.3">
      <c r="A1158" s="411">
        <v>43768</v>
      </c>
      <c r="B1158" s="412">
        <v>230</v>
      </c>
      <c r="C1158" s="412">
        <f>VLOOKUP(A1158,[1]KLADD!A:B,2,FALSE)</f>
        <v>906.5</v>
      </c>
      <c r="D1158" s="413">
        <f t="shared" si="23"/>
        <v>7.8878177037686736E-3</v>
      </c>
      <c r="E1158" s="413">
        <f t="shared" si="23"/>
        <v>-1.2890147300229809E-3</v>
      </c>
      <c r="F1158" s="23"/>
      <c r="G1158" s="23"/>
      <c r="H1158" s="23"/>
      <c r="I1158" s="23"/>
      <c r="J1158" s="23"/>
    </row>
    <row r="1159" spans="1:10" x14ac:dyDescent="0.3">
      <c r="A1159" s="411">
        <v>43769</v>
      </c>
      <c r="B1159" s="412">
        <v>224.2</v>
      </c>
      <c r="C1159" s="412">
        <f>VLOOKUP(A1159,[1]KLADD!A:B,2,FALSE)</f>
        <v>898.05</v>
      </c>
      <c r="D1159" s="413">
        <f t="shared" si="23"/>
        <v>-2.5217391304347875E-2</v>
      </c>
      <c r="E1159" s="413">
        <f t="shared" si="23"/>
        <v>-9.3215664644236574E-3</v>
      </c>
      <c r="F1159" s="23"/>
      <c r="G1159" s="23"/>
      <c r="H1159" s="23"/>
      <c r="I1159" s="23"/>
      <c r="J1159" s="23"/>
    </row>
    <row r="1160" spans="1:10" x14ac:dyDescent="0.3">
      <c r="A1160" s="411">
        <v>43770</v>
      </c>
      <c r="B1160" s="412">
        <v>225</v>
      </c>
      <c r="C1160" s="412">
        <f>VLOOKUP(A1160,[1]KLADD!A:B,2,FALSE)</f>
        <v>903.64</v>
      </c>
      <c r="D1160" s="413">
        <f t="shared" si="23"/>
        <v>3.5682426404996049E-3</v>
      </c>
      <c r="E1160" s="413">
        <f t="shared" si="23"/>
        <v>6.2245977395468319E-3</v>
      </c>
      <c r="F1160" s="23"/>
      <c r="G1160" s="23"/>
      <c r="H1160" s="23"/>
      <c r="I1160" s="23"/>
      <c r="J1160" s="23"/>
    </row>
    <row r="1161" spans="1:10" x14ac:dyDescent="0.3">
      <c r="A1161" s="411">
        <v>43773</v>
      </c>
      <c r="B1161" s="412">
        <v>221.1</v>
      </c>
      <c r="C1161" s="412">
        <f>VLOOKUP(A1161,[1]KLADD!A:B,2,FALSE)</f>
        <v>908.11</v>
      </c>
      <c r="D1161" s="413">
        <f t="shared" si="23"/>
        <v>-1.733333333333336E-2</v>
      </c>
      <c r="E1161" s="413">
        <f t="shared" si="23"/>
        <v>4.946660174405767E-3</v>
      </c>
      <c r="F1161" s="23"/>
      <c r="G1161" s="23"/>
      <c r="H1161" s="23"/>
      <c r="I1161" s="23"/>
      <c r="J1161" s="23"/>
    </row>
    <row r="1162" spans="1:10" x14ac:dyDescent="0.3">
      <c r="A1162" s="411">
        <v>43774</v>
      </c>
      <c r="B1162" s="412">
        <v>221.8</v>
      </c>
      <c r="C1162" s="412">
        <f>VLOOKUP(A1162,[1]KLADD!A:B,2,FALSE)</f>
        <v>908.3</v>
      </c>
      <c r="D1162" s="413">
        <f t="shared" si="23"/>
        <v>3.1659882406151834E-3</v>
      </c>
      <c r="E1162" s="413">
        <f t="shared" si="23"/>
        <v>2.0922575458913665E-4</v>
      </c>
      <c r="F1162" s="23"/>
      <c r="G1162" s="23"/>
      <c r="H1162" s="23"/>
      <c r="I1162" s="23"/>
      <c r="J1162" s="23"/>
    </row>
    <row r="1163" spans="1:10" x14ac:dyDescent="0.3">
      <c r="A1163" s="411">
        <v>43775</v>
      </c>
      <c r="B1163" s="412">
        <v>224.1</v>
      </c>
      <c r="C1163" s="412">
        <f>VLOOKUP(A1163,[1]KLADD!A:B,2,FALSE)</f>
        <v>910.41</v>
      </c>
      <c r="D1163" s="413">
        <f t="shared" si="23"/>
        <v>1.0369702434625712E-2</v>
      </c>
      <c r="E1163" s="413">
        <f t="shared" si="23"/>
        <v>2.3230210282946316E-3</v>
      </c>
      <c r="F1163" s="23"/>
      <c r="G1163" s="23"/>
      <c r="H1163" s="23"/>
      <c r="I1163" s="23"/>
      <c r="J1163" s="23"/>
    </row>
    <row r="1164" spans="1:10" x14ac:dyDescent="0.3">
      <c r="A1164" s="411">
        <v>43776</v>
      </c>
      <c r="B1164" s="412">
        <v>225.1</v>
      </c>
      <c r="C1164" s="412">
        <f>VLOOKUP(A1164,[1]KLADD!A:B,2,FALSE)</f>
        <v>918.13</v>
      </c>
      <c r="D1164" s="413">
        <f t="shared" si="23"/>
        <v>4.4622936189201252E-3</v>
      </c>
      <c r="E1164" s="413">
        <f t="shared" si="23"/>
        <v>8.4796959611603863E-3</v>
      </c>
      <c r="F1164" s="23"/>
      <c r="G1164" s="23"/>
      <c r="H1164" s="23"/>
      <c r="I1164" s="23"/>
      <c r="J1164" s="23"/>
    </row>
    <row r="1165" spans="1:10" x14ac:dyDescent="0.3">
      <c r="A1165" s="411">
        <v>43777</v>
      </c>
      <c r="B1165" s="412">
        <v>225.5</v>
      </c>
      <c r="C1165" s="412">
        <f>VLOOKUP(A1165,[1]KLADD!A:B,2,FALSE)</f>
        <v>916.02</v>
      </c>
      <c r="D1165" s="413">
        <f t="shared" si="23"/>
        <v>1.7769880053309893E-3</v>
      </c>
      <c r="E1165" s="413">
        <f t="shared" si="23"/>
        <v>-2.2981494995262257E-3</v>
      </c>
      <c r="F1165" s="23"/>
      <c r="G1165" s="23"/>
      <c r="H1165" s="23"/>
      <c r="I1165" s="23"/>
      <c r="J1165" s="23"/>
    </row>
    <row r="1166" spans="1:10" x14ac:dyDescent="0.3">
      <c r="A1166" s="411">
        <v>43780</v>
      </c>
      <c r="B1166" s="412">
        <v>228.1</v>
      </c>
      <c r="C1166" s="412">
        <f>VLOOKUP(A1166,[1]KLADD!A:B,2,FALSE)</f>
        <v>917.82</v>
      </c>
      <c r="D1166" s="413">
        <f t="shared" si="23"/>
        <v>1.1529933481152967E-2</v>
      </c>
      <c r="E1166" s="413">
        <f t="shared" si="23"/>
        <v>1.9650225977599486E-3</v>
      </c>
      <c r="F1166" s="23"/>
      <c r="G1166" s="23"/>
      <c r="H1166" s="23"/>
      <c r="I1166" s="23"/>
      <c r="J1166" s="23"/>
    </row>
    <row r="1167" spans="1:10" x14ac:dyDescent="0.3">
      <c r="A1167" s="411">
        <v>43781</v>
      </c>
      <c r="B1167" s="412">
        <v>226.8</v>
      </c>
      <c r="C1167" s="412">
        <f>VLOOKUP(A1167,[1]KLADD!A:B,2,FALSE)</f>
        <v>915.5</v>
      </c>
      <c r="D1167" s="413">
        <f t="shared" si="23"/>
        <v>-5.6992547128451683E-3</v>
      </c>
      <c r="E1167" s="413">
        <f t="shared" si="23"/>
        <v>-2.527728748556416E-3</v>
      </c>
      <c r="F1167" s="23"/>
      <c r="G1167" s="23"/>
      <c r="H1167" s="23"/>
      <c r="I1167" s="23"/>
      <c r="J1167" s="23"/>
    </row>
    <row r="1168" spans="1:10" x14ac:dyDescent="0.3">
      <c r="A1168" s="411">
        <v>43782</v>
      </c>
      <c r="B1168" s="412">
        <v>227</v>
      </c>
      <c r="C1168" s="412">
        <f>VLOOKUP(A1168,[1]KLADD!A:B,2,FALSE)</f>
        <v>909.03</v>
      </c>
      <c r="D1168" s="413">
        <f t="shared" si="23"/>
        <v>8.8183421516749836E-4</v>
      </c>
      <c r="E1168" s="413">
        <f t="shared" si="23"/>
        <v>-7.0671764063353661E-3</v>
      </c>
      <c r="F1168" s="23"/>
      <c r="G1168" s="23"/>
      <c r="H1168" s="23"/>
      <c r="I1168" s="23"/>
      <c r="J1168" s="23"/>
    </row>
    <row r="1169" spans="1:10" x14ac:dyDescent="0.3">
      <c r="A1169" s="411">
        <v>43783</v>
      </c>
      <c r="B1169" s="412">
        <v>228.3</v>
      </c>
      <c r="C1169" s="412">
        <f>VLOOKUP(A1169,[1]KLADD!A:B,2,FALSE)</f>
        <v>907.82</v>
      </c>
      <c r="D1169" s="413">
        <f t="shared" si="23"/>
        <v>5.7268722466960855E-3</v>
      </c>
      <c r="E1169" s="413">
        <f t="shared" si="23"/>
        <v>-1.3310891829751744E-3</v>
      </c>
      <c r="F1169" s="23"/>
      <c r="G1169" s="23"/>
      <c r="H1169" s="23"/>
      <c r="I1169" s="23"/>
      <c r="J1169" s="23"/>
    </row>
    <row r="1170" spans="1:10" x14ac:dyDescent="0.3">
      <c r="A1170" s="411">
        <v>43784</v>
      </c>
      <c r="B1170" s="412">
        <v>220</v>
      </c>
      <c r="C1170" s="412">
        <f>VLOOKUP(A1170,[1]KLADD!A:B,2,FALSE)</f>
        <v>903.58</v>
      </c>
      <c r="D1170" s="413">
        <f t="shared" si="23"/>
        <v>-3.6355672360928654E-2</v>
      </c>
      <c r="E1170" s="413">
        <f t="shared" si="23"/>
        <v>-4.670529400101351E-3</v>
      </c>
      <c r="F1170" s="23"/>
      <c r="G1170" s="23"/>
      <c r="H1170" s="23"/>
      <c r="I1170" s="23"/>
      <c r="J1170" s="23"/>
    </row>
    <row r="1171" spans="1:10" x14ac:dyDescent="0.3">
      <c r="A1171" s="411">
        <v>43787</v>
      </c>
      <c r="B1171" s="412">
        <v>224.9</v>
      </c>
      <c r="C1171" s="412">
        <f>VLOOKUP(A1171,[1]KLADD!A:B,2,FALSE)</f>
        <v>902.64</v>
      </c>
      <c r="D1171" s="413">
        <f t="shared" si="23"/>
        <v>2.2272727272727298E-2</v>
      </c>
      <c r="E1171" s="413">
        <f t="shared" si="23"/>
        <v>-1.0403063370150452E-3</v>
      </c>
      <c r="F1171" s="23"/>
      <c r="G1171" s="23"/>
      <c r="H1171" s="23"/>
      <c r="I1171" s="23"/>
      <c r="J1171" s="23"/>
    </row>
    <row r="1172" spans="1:10" x14ac:dyDescent="0.3">
      <c r="A1172" s="411">
        <v>43788</v>
      </c>
      <c r="B1172" s="412">
        <v>223.2</v>
      </c>
      <c r="C1172" s="412">
        <f>VLOOKUP(A1172,[1]KLADD!A:B,2,FALSE)</f>
        <v>903.49</v>
      </c>
      <c r="D1172" s="413">
        <f t="shared" si="23"/>
        <v>-7.5589150733660158E-3</v>
      </c>
      <c r="E1172" s="413">
        <f t="shared" si="23"/>
        <v>9.4168217672607323E-4</v>
      </c>
      <c r="F1172" s="23"/>
      <c r="G1172" s="23"/>
      <c r="H1172" s="23"/>
      <c r="I1172" s="23"/>
      <c r="J1172" s="23"/>
    </row>
    <row r="1173" spans="1:10" x14ac:dyDescent="0.3">
      <c r="A1173" s="411">
        <v>43789</v>
      </c>
      <c r="B1173" s="412">
        <v>221.2</v>
      </c>
      <c r="C1173" s="412">
        <f>VLOOKUP(A1173,[1]KLADD!A:B,2,FALSE)</f>
        <v>900.83</v>
      </c>
      <c r="D1173" s="413">
        <f t="shared" si="23"/>
        <v>-8.9605734767025103E-3</v>
      </c>
      <c r="E1173" s="413">
        <f t="shared" si="23"/>
        <v>-2.9441388393894432E-3</v>
      </c>
      <c r="F1173" s="23"/>
      <c r="G1173" s="23"/>
      <c r="H1173" s="23"/>
      <c r="I1173" s="23"/>
      <c r="J1173" s="23"/>
    </row>
    <row r="1174" spans="1:10" x14ac:dyDescent="0.3">
      <c r="A1174" s="411">
        <v>43790</v>
      </c>
      <c r="B1174" s="412">
        <v>222.2</v>
      </c>
      <c r="C1174" s="412">
        <f>VLOOKUP(A1174,[1]KLADD!A:B,2,FALSE)</f>
        <v>900.08</v>
      </c>
      <c r="D1174" s="413">
        <f t="shared" si="23"/>
        <v>4.5207956600361665E-3</v>
      </c>
      <c r="E1174" s="413">
        <f t="shared" si="23"/>
        <v>-8.3256552290665272E-4</v>
      </c>
      <c r="F1174" s="23"/>
      <c r="G1174" s="23"/>
      <c r="H1174" s="23"/>
      <c r="I1174" s="23"/>
      <c r="J1174" s="23"/>
    </row>
    <row r="1175" spans="1:10" x14ac:dyDescent="0.3">
      <c r="A1175" s="411">
        <v>43791</v>
      </c>
      <c r="B1175" s="412">
        <v>222.1</v>
      </c>
      <c r="C1175" s="412">
        <f>VLOOKUP(A1175,[1]KLADD!A:B,2,FALSE)</f>
        <v>909.8</v>
      </c>
      <c r="D1175" s="413">
        <f t="shared" si="23"/>
        <v>-4.5004500450042449E-4</v>
      </c>
      <c r="E1175" s="413">
        <f t="shared" si="23"/>
        <v>1.0799040085325652E-2</v>
      </c>
      <c r="F1175" s="23"/>
      <c r="G1175" s="23"/>
      <c r="H1175" s="23"/>
      <c r="I1175" s="23"/>
      <c r="J1175" s="23"/>
    </row>
    <row r="1176" spans="1:10" x14ac:dyDescent="0.3">
      <c r="A1176" s="411">
        <v>43794</v>
      </c>
      <c r="B1176" s="412">
        <v>225</v>
      </c>
      <c r="C1176" s="412">
        <f>VLOOKUP(A1176,[1]KLADD!A:B,2,FALSE)</f>
        <v>914.52</v>
      </c>
      <c r="D1176" s="413">
        <f t="shared" si="23"/>
        <v>1.3057181449797414E-2</v>
      </c>
      <c r="E1176" s="413">
        <f t="shared" si="23"/>
        <v>5.187953396350877E-3</v>
      </c>
      <c r="F1176" s="23"/>
      <c r="G1176" s="23"/>
      <c r="H1176" s="23"/>
      <c r="I1176" s="23"/>
      <c r="J1176" s="23"/>
    </row>
    <row r="1177" spans="1:10" x14ac:dyDescent="0.3">
      <c r="A1177" s="411">
        <v>43795</v>
      </c>
      <c r="B1177" s="412">
        <v>226.8</v>
      </c>
      <c r="C1177" s="412">
        <f>VLOOKUP(A1177,[1]KLADD!A:B,2,FALSE)</f>
        <v>910.97</v>
      </c>
      <c r="D1177" s="413">
        <f t="shared" si="23"/>
        <v>8.0000000000000505E-3</v>
      </c>
      <c r="E1177" s="413">
        <f t="shared" si="23"/>
        <v>-3.8818177841927507E-3</v>
      </c>
      <c r="F1177" s="23"/>
      <c r="G1177" s="23"/>
      <c r="H1177" s="23"/>
      <c r="I1177" s="23"/>
      <c r="J1177" s="23"/>
    </row>
    <row r="1178" spans="1:10" x14ac:dyDescent="0.3">
      <c r="A1178" s="411">
        <v>43796</v>
      </c>
      <c r="B1178" s="412">
        <v>226</v>
      </c>
      <c r="C1178" s="412">
        <f>VLOOKUP(A1178,[1]KLADD!A:B,2,FALSE)</f>
        <v>912.28</v>
      </c>
      <c r="D1178" s="413">
        <f t="shared" si="23"/>
        <v>-3.5273368606702441E-3</v>
      </c>
      <c r="E1178" s="413">
        <f t="shared" si="23"/>
        <v>1.4380275969570297E-3</v>
      </c>
      <c r="F1178" s="23"/>
      <c r="G1178" s="23"/>
      <c r="H1178" s="23"/>
      <c r="I1178" s="23"/>
      <c r="J1178" s="23"/>
    </row>
    <row r="1179" spans="1:10" x14ac:dyDescent="0.3">
      <c r="A1179" s="411">
        <v>43797</v>
      </c>
      <c r="B1179" s="412">
        <v>223.8</v>
      </c>
      <c r="C1179" s="412">
        <f>VLOOKUP(A1179,[1]KLADD!A:B,2,FALSE)</f>
        <v>908.36</v>
      </c>
      <c r="D1179" s="413">
        <f t="shared" si="23"/>
        <v>-9.7345132743362327E-3</v>
      </c>
      <c r="E1179" s="413">
        <f t="shared" si="23"/>
        <v>-4.2969263822510186E-3</v>
      </c>
      <c r="F1179" s="23"/>
      <c r="G1179" s="23"/>
      <c r="H1179" s="23"/>
      <c r="I1179" s="23"/>
      <c r="J1179" s="23"/>
    </row>
    <row r="1180" spans="1:10" x14ac:dyDescent="0.3">
      <c r="A1180" s="411">
        <v>43798</v>
      </c>
      <c r="B1180" s="412">
        <v>228.6</v>
      </c>
      <c r="C1180" s="412">
        <f>VLOOKUP(A1180,[1]KLADD!A:B,2,FALSE)</f>
        <v>902.45</v>
      </c>
      <c r="D1180" s="413">
        <f t="shared" si="23"/>
        <v>2.1447721179624589E-2</v>
      </c>
      <c r="E1180" s="413">
        <f t="shared" si="23"/>
        <v>-6.5062310097317895E-3</v>
      </c>
      <c r="F1180" s="23"/>
      <c r="G1180" s="23"/>
      <c r="H1180" s="23"/>
      <c r="I1180" s="23"/>
      <c r="J1180" s="23"/>
    </row>
    <row r="1181" spans="1:10" x14ac:dyDescent="0.3">
      <c r="A1181" s="411">
        <v>43801</v>
      </c>
      <c r="B1181" s="412">
        <v>224.2</v>
      </c>
      <c r="C1181" s="412">
        <f>VLOOKUP(A1181,[1]KLADD!A:B,2,FALSE)</f>
        <v>890.81</v>
      </c>
      <c r="D1181" s="413">
        <f t="shared" si="23"/>
        <v>-1.9247594050743683E-2</v>
      </c>
      <c r="E1181" s="413">
        <f t="shared" si="23"/>
        <v>-1.2898221508116904E-2</v>
      </c>
      <c r="F1181" s="23"/>
      <c r="G1181" s="23"/>
      <c r="H1181" s="23"/>
      <c r="I1181" s="23"/>
      <c r="J1181" s="23"/>
    </row>
    <row r="1182" spans="1:10" x14ac:dyDescent="0.3">
      <c r="A1182" s="411">
        <v>43802</v>
      </c>
      <c r="B1182" s="412">
        <v>224.7</v>
      </c>
      <c r="C1182" s="412">
        <f>VLOOKUP(A1182,[1]KLADD!A:B,2,FALSE)</f>
        <v>884.21</v>
      </c>
      <c r="D1182" s="413">
        <f t="shared" si="23"/>
        <v>2.2301516503122213E-3</v>
      </c>
      <c r="E1182" s="413">
        <f t="shared" si="23"/>
        <v>-7.4089873261412751E-3</v>
      </c>
      <c r="F1182" s="23"/>
      <c r="G1182" s="23"/>
      <c r="H1182" s="23"/>
      <c r="I1182" s="23"/>
      <c r="J1182" s="23"/>
    </row>
    <row r="1183" spans="1:10" x14ac:dyDescent="0.3">
      <c r="A1183" s="411">
        <v>43803</v>
      </c>
      <c r="B1183" s="412">
        <v>227.4</v>
      </c>
      <c r="C1183" s="412">
        <f>VLOOKUP(A1183,[1]KLADD!A:B,2,FALSE)</f>
        <v>898.64</v>
      </c>
      <c r="D1183" s="413">
        <f t="shared" si="23"/>
        <v>1.2016021361815831E-2</v>
      </c>
      <c r="E1183" s="413">
        <f t="shared" si="23"/>
        <v>1.6319652571221713E-2</v>
      </c>
      <c r="F1183" s="23"/>
      <c r="G1183" s="23"/>
      <c r="H1183" s="23"/>
      <c r="I1183" s="23"/>
      <c r="J1183" s="23"/>
    </row>
    <row r="1184" spans="1:10" x14ac:dyDescent="0.3">
      <c r="A1184" s="411">
        <v>43804</v>
      </c>
      <c r="B1184" s="412">
        <v>229.3</v>
      </c>
      <c r="C1184" s="412">
        <f>VLOOKUP(A1184,[1]KLADD!A:B,2,FALSE)</f>
        <v>897.65</v>
      </c>
      <c r="D1184" s="413">
        <f t="shared" si="23"/>
        <v>8.3553210202286961E-3</v>
      </c>
      <c r="E1184" s="413">
        <f t="shared" si="23"/>
        <v>-1.1016647378260583E-3</v>
      </c>
      <c r="F1184" s="23"/>
      <c r="G1184" s="23"/>
      <c r="H1184" s="23"/>
      <c r="I1184" s="23"/>
      <c r="J1184" s="23"/>
    </row>
    <row r="1185" spans="1:10" x14ac:dyDescent="0.3">
      <c r="A1185" s="411">
        <v>43805</v>
      </c>
      <c r="B1185" s="412">
        <v>230.3</v>
      </c>
      <c r="C1185" s="412">
        <f>VLOOKUP(A1185,[1]KLADD!A:B,2,FALSE)</f>
        <v>906.47</v>
      </c>
      <c r="D1185" s="413">
        <f t="shared" si="23"/>
        <v>4.3610989969472304E-3</v>
      </c>
      <c r="E1185" s="413">
        <f t="shared" si="23"/>
        <v>9.8256558792402943E-3</v>
      </c>
      <c r="F1185" s="23"/>
      <c r="G1185" s="23"/>
      <c r="H1185" s="23"/>
      <c r="I1185" s="23"/>
      <c r="J1185" s="23"/>
    </row>
    <row r="1186" spans="1:10" x14ac:dyDescent="0.3">
      <c r="A1186" s="411">
        <v>43808</v>
      </c>
      <c r="B1186" s="412">
        <v>231.5</v>
      </c>
      <c r="C1186" s="412">
        <f>VLOOKUP(A1186,[1]KLADD!A:B,2,FALSE)</f>
        <v>908</v>
      </c>
      <c r="D1186" s="413">
        <f t="shared" si="23"/>
        <v>5.210594876248322E-3</v>
      </c>
      <c r="E1186" s="413">
        <f t="shared" si="23"/>
        <v>1.6878661180182164E-3</v>
      </c>
      <c r="F1186" s="23"/>
      <c r="G1186" s="23"/>
      <c r="H1186" s="23"/>
      <c r="I1186" s="23"/>
      <c r="J1186" s="23"/>
    </row>
    <row r="1187" spans="1:10" x14ac:dyDescent="0.3">
      <c r="A1187" s="411">
        <v>43809</v>
      </c>
      <c r="B1187" s="412">
        <v>229.3</v>
      </c>
      <c r="C1187" s="412">
        <f>VLOOKUP(A1187,[1]KLADD!A:B,2,FALSE)</f>
        <v>904.12</v>
      </c>
      <c r="D1187" s="413">
        <f t="shared" si="23"/>
        <v>-9.5032397408206844E-3</v>
      </c>
      <c r="E1187" s="413">
        <f t="shared" si="23"/>
        <v>-4.2731277533039598E-3</v>
      </c>
      <c r="F1187" s="23"/>
      <c r="G1187" s="23"/>
      <c r="H1187" s="23"/>
      <c r="I1187" s="23"/>
      <c r="J1187" s="23"/>
    </row>
    <row r="1188" spans="1:10" x14ac:dyDescent="0.3">
      <c r="A1188" s="411">
        <v>43810</v>
      </c>
      <c r="B1188" s="412">
        <v>228.6</v>
      </c>
      <c r="C1188" s="412">
        <f>VLOOKUP(A1188,[1]KLADD!A:B,2,FALSE)</f>
        <v>900.22</v>
      </c>
      <c r="D1188" s="413">
        <f t="shared" si="23"/>
        <v>-3.0527692978631355E-3</v>
      </c>
      <c r="E1188" s="413">
        <f t="shared" si="23"/>
        <v>-4.3135866920320058E-3</v>
      </c>
      <c r="F1188" s="23"/>
      <c r="G1188" s="23"/>
      <c r="H1188" s="23"/>
      <c r="I1188" s="23"/>
      <c r="J1188" s="23"/>
    </row>
    <row r="1189" spans="1:10" x14ac:dyDescent="0.3">
      <c r="A1189" s="411">
        <v>43811</v>
      </c>
      <c r="B1189" s="412">
        <v>228.8</v>
      </c>
      <c r="C1189" s="412">
        <f>VLOOKUP(A1189,[1]KLADD!A:B,2,FALSE)</f>
        <v>905.15</v>
      </c>
      <c r="D1189" s="413">
        <f t="shared" si="23"/>
        <v>8.7489063867024085E-4</v>
      </c>
      <c r="E1189" s="413">
        <f t="shared" si="23"/>
        <v>5.4764390926661816E-3</v>
      </c>
      <c r="F1189" s="23"/>
      <c r="G1189" s="23"/>
      <c r="H1189" s="23"/>
      <c r="I1189" s="23"/>
      <c r="J1189" s="23"/>
    </row>
    <row r="1190" spans="1:10" x14ac:dyDescent="0.3">
      <c r="A1190" s="411">
        <v>43812</v>
      </c>
      <c r="B1190" s="412">
        <v>228.6</v>
      </c>
      <c r="C1190" s="412">
        <f>VLOOKUP(A1190,[1]KLADD!A:B,2,FALSE)</f>
        <v>911.39</v>
      </c>
      <c r="D1190" s="413">
        <f t="shared" si="23"/>
        <v>-8.7412587412594861E-4</v>
      </c>
      <c r="E1190" s="413">
        <f t="shared" si="23"/>
        <v>6.893884991437893E-3</v>
      </c>
      <c r="F1190" s="23"/>
      <c r="G1190" s="23"/>
      <c r="H1190" s="23"/>
      <c r="I1190" s="23"/>
      <c r="J1190" s="23"/>
    </row>
    <row r="1191" spans="1:10" x14ac:dyDescent="0.3">
      <c r="A1191" s="411">
        <v>43815</v>
      </c>
      <c r="B1191" s="412">
        <v>229</v>
      </c>
      <c r="C1191" s="412">
        <f>VLOOKUP(A1191,[1]KLADD!A:B,2,FALSE)</f>
        <v>916.15</v>
      </c>
      <c r="D1191" s="413">
        <f t="shared" si="23"/>
        <v>1.7497812773403574E-3</v>
      </c>
      <c r="E1191" s="413">
        <f t="shared" si="23"/>
        <v>5.2227915601443849E-3</v>
      </c>
      <c r="F1191" s="23"/>
      <c r="G1191" s="23"/>
      <c r="H1191" s="23"/>
      <c r="I1191" s="23"/>
      <c r="J1191" s="23"/>
    </row>
    <row r="1192" spans="1:10" x14ac:dyDescent="0.3">
      <c r="A1192" s="411">
        <v>43816</v>
      </c>
      <c r="B1192" s="412">
        <v>224.1</v>
      </c>
      <c r="C1192" s="412">
        <f>VLOOKUP(A1192,[1]KLADD!A:B,2,FALSE)</f>
        <v>914.03</v>
      </c>
      <c r="D1192" s="413">
        <f t="shared" si="23"/>
        <v>-2.1397379912663779E-2</v>
      </c>
      <c r="E1192" s="413">
        <f t="shared" si="23"/>
        <v>-2.3140315450526712E-3</v>
      </c>
      <c r="F1192" s="23"/>
      <c r="G1192" s="23"/>
      <c r="H1192" s="23"/>
      <c r="I1192" s="23"/>
      <c r="J1192" s="23"/>
    </row>
    <row r="1193" spans="1:10" x14ac:dyDescent="0.3">
      <c r="A1193" s="411">
        <v>43817</v>
      </c>
      <c r="B1193" s="412">
        <v>225.7</v>
      </c>
      <c r="C1193" s="412">
        <f>VLOOKUP(A1193,[1]KLADD!A:B,2,FALSE)</f>
        <v>916.51</v>
      </c>
      <c r="D1193" s="413">
        <f t="shared" si="23"/>
        <v>7.1396697902721745E-3</v>
      </c>
      <c r="E1193" s="413">
        <f t="shared" si="23"/>
        <v>2.7132588645887097E-3</v>
      </c>
      <c r="F1193" s="23"/>
      <c r="G1193" s="23"/>
      <c r="H1193" s="23"/>
      <c r="I1193" s="23"/>
      <c r="J1193" s="23"/>
    </row>
    <row r="1194" spans="1:10" x14ac:dyDescent="0.3">
      <c r="A1194" s="411">
        <v>43818</v>
      </c>
      <c r="B1194" s="412">
        <v>227.2</v>
      </c>
      <c r="C1194" s="412">
        <f>VLOOKUP(A1194,[1]KLADD!A:B,2,FALSE)</f>
        <v>922.56</v>
      </c>
      <c r="D1194" s="413">
        <f t="shared" si="23"/>
        <v>6.6459902525476296E-3</v>
      </c>
      <c r="E1194" s="413">
        <f t="shared" si="23"/>
        <v>6.6011281928183597E-3</v>
      </c>
      <c r="F1194" s="23"/>
      <c r="G1194" s="23"/>
      <c r="H1194" s="23"/>
      <c r="I1194" s="23"/>
      <c r="J1194" s="23"/>
    </row>
    <row r="1195" spans="1:10" x14ac:dyDescent="0.3">
      <c r="A1195" s="411">
        <v>43819</v>
      </c>
      <c r="B1195" s="412">
        <v>229.5</v>
      </c>
      <c r="C1195" s="412">
        <f>VLOOKUP(A1195,[1]KLADD!A:B,2,FALSE)</f>
        <v>928.21</v>
      </c>
      <c r="D1195" s="413">
        <f t="shared" si="23"/>
        <v>1.0123239436619769E-2</v>
      </c>
      <c r="E1195" s="413">
        <f t="shared" si="23"/>
        <v>6.124262920568951E-3</v>
      </c>
      <c r="F1195" s="23"/>
      <c r="G1195" s="23"/>
      <c r="H1195" s="23"/>
      <c r="I1195" s="23"/>
      <c r="J1195" s="23"/>
    </row>
    <row r="1196" spans="1:10" x14ac:dyDescent="0.3">
      <c r="A1196" s="411">
        <v>43822</v>
      </c>
      <c r="B1196" s="412">
        <v>231.5</v>
      </c>
      <c r="C1196" s="412">
        <f>VLOOKUP(A1196,[1]KLADD!A:B,2,FALSE)</f>
        <v>935.2</v>
      </c>
      <c r="D1196" s="413">
        <f t="shared" si="23"/>
        <v>8.7145969498910684E-3</v>
      </c>
      <c r="E1196" s="413">
        <f t="shared" si="23"/>
        <v>7.5306234580536828E-3</v>
      </c>
      <c r="F1196" s="23"/>
      <c r="G1196" s="23"/>
      <c r="H1196" s="23"/>
      <c r="I1196" s="23"/>
      <c r="J1196" s="23"/>
    </row>
    <row r="1197" spans="1:10" x14ac:dyDescent="0.3">
      <c r="A1197" s="411">
        <v>43826</v>
      </c>
      <c r="B1197" s="412">
        <v>231.4</v>
      </c>
      <c r="C1197" s="412">
        <f>VLOOKUP(A1197,[1]KLADD!A:B,2,FALSE)</f>
        <v>933.89</v>
      </c>
      <c r="D1197" s="413">
        <f t="shared" si="23"/>
        <v>-4.3196544276455427E-4</v>
      </c>
      <c r="E1197" s="413">
        <f t="shared" si="23"/>
        <v>-1.400769888793904E-3</v>
      </c>
      <c r="F1197" s="23"/>
      <c r="G1197" s="23"/>
      <c r="H1197" s="23"/>
      <c r="I1197" s="23"/>
      <c r="J1197" s="23"/>
    </row>
    <row r="1198" spans="1:10" ht="15" thickBot="1" x14ac:dyDescent="0.35">
      <c r="A1198" s="414">
        <v>43829</v>
      </c>
      <c r="B1198" s="415">
        <v>228.2</v>
      </c>
      <c r="C1198" s="415">
        <f>VLOOKUP(A1198,[1]KLADD!A:B,2,FALSE)</f>
        <v>931.45</v>
      </c>
      <c r="D1198" s="416">
        <f t="shared" si="23"/>
        <v>-1.3828867761452104E-2</v>
      </c>
      <c r="E1198" s="416">
        <f t="shared" si="23"/>
        <v>-2.6127274090095632E-3</v>
      </c>
      <c r="F1198" s="23"/>
      <c r="G1198" s="23"/>
      <c r="H1198" s="23"/>
      <c r="I1198" s="23"/>
      <c r="J1198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4EC8F-5465-403C-AF87-502C4490D9C2}">
  <dimension ref="A1:R35"/>
  <sheetViews>
    <sheetView zoomScale="68" workbookViewId="0">
      <selection activeCell="N12" sqref="N12"/>
    </sheetView>
  </sheetViews>
  <sheetFormatPr baseColWidth="10" defaultRowHeight="14.4" x14ac:dyDescent="0.3"/>
  <cols>
    <col min="2" max="2" width="24.6640625" bestFit="1" customWidth="1"/>
    <col min="3" max="3" width="13.5546875" bestFit="1" customWidth="1"/>
    <col min="4" max="4" width="8.77734375" customWidth="1"/>
    <col min="5" max="5" width="8.6640625" customWidth="1"/>
    <col min="6" max="6" width="13.6640625" bestFit="1" customWidth="1"/>
    <col min="8" max="8" width="24.6640625" bestFit="1" customWidth="1"/>
    <col min="9" max="9" width="14.77734375" bestFit="1" customWidth="1"/>
    <col min="10" max="10" width="11.6640625" bestFit="1" customWidth="1"/>
    <col min="11" max="11" width="10.33203125" customWidth="1"/>
    <col min="12" max="12" width="13.6640625" bestFit="1" customWidth="1"/>
    <col min="14" max="14" width="24.6640625" bestFit="1" customWidth="1"/>
    <col min="15" max="15" width="17.77734375" bestFit="1" customWidth="1"/>
    <col min="16" max="17" width="11.6640625" bestFit="1" customWidth="1"/>
    <col min="18" max="18" width="13.6640625" bestFit="1" customWidth="1"/>
  </cols>
  <sheetData>
    <row r="1" spans="1:14" ht="15" thickBot="1" x14ac:dyDescent="0.35"/>
    <row r="2" spans="1:14" ht="14.4" customHeight="1" thickBot="1" x14ac:dyDescent="0.35">
      <c r="A2" s="629" t="s">
        <v>283</v>
      </c>
      <c r="B2" s="630"/>
    </row>
    <row r="3" spans="1:14" ht="30" customHeight="1" thickBot="1" x14ac:dyDescent="0.35">
      <c r="A3" s="631"/>
      <c r="B3" s="632"/>
      <c r="C3" s="644" t="s">
        <v>275</v>
      </c>
      <c r="D3" s="645"/>
      <c r="E3" s="641" t="s">
        <v>274</v>
      </c>
      <c r="F3" s="642"/>
      <c r="G3" s="642"/>
      <c r="H3" s="643"/>
      <c r="I3" s="638" t="s">
        <v>273</v>
      </c>
      <c r="J3" s="639"/>
      <c r="K3" s="640"/>
      <c r="M3" s="8" t="s">
        <v>268</v>
      </c>
      <c r="N3" s="8">
        <f>'MOWI 1'!I104</f>
        <v>568.8128696543879</v>
      </c>
    </row>
    <row r="4" spans="1:14" ht="15" thickBot="1" x14ac:dyDescent="0.35">
      <c r="B4" s="636" t="s">
        <v>267</v>
      </c>
      <c r="C4" s="603" t="s">
        <v>62</v>
      </c>
      <c r="D4" s="605"/>
      <c r="E4" s="522"/>
      <c r="F4" s="523"/>
      <c r="G4" s="523"/>
      <c r="H4" s="524"/>
      <c r="I4" s="522"/>
      <c r="J4" s="523"/>
      <c r="K4" s="524"/>
    </row>
    <row r="5" spans="1:14" ht="15" thickBot="1" x14ac:dyDescent="0.35">
      <c r="B5" s="637"/>
      <c r="C5" s="515">
        <v>0.03</v>
      </c>
      <c r="D5" s="516">
        <v>0.04</v>
      </c>
      <c r="E5" s="525">
        <v>4.3099999999999999E-2</v>
      </c>
      <c r="F5" s="516">
        <v>0.05</v>
      </c>
      <c r="G5" s="516">
        <v>0.06</v>
      </c>
      <c r="H5" s="517">
        <v>7.0000000000000007E-2</v>
      </c>
      <c r="I5" s="515">
        <v>0.08</v>
      </c>
      <c r="J5" s="516">
        <v>0.09</v>
      </c>
      <c r="K5" s="517">
        <v>0.1</v>
      </c>
    </row>
    <row r="6" spans="1:14" ht="15" thickBot="1" x14ac:dyDescent="0.35">
      <c r="A6" s="626" t="s">
        <v>269</v>
      </c>
      <c r="B6" s="580">
        <v>-0.02</v>
      </c>
      <c r="C6" s="30">
        <f>$N$3/(C$5-$B6)</f>
        <v>11376.257393087757</v>
      </c>
      <c r="D6" s="79">
        <f t="shared" ref="D6:K18" si="0">$N$3/(D$5-$B6)</f>
        <v>9480.214494239799</v>
      </c>
      <c r="E6" s="30">
        <f t="shared" si="0"/>
        <v>9014.4670309728663</v>
      </c>
      <c r="F6" s="79">
        <f t="shared" si="0"/>
        <v>8125.8981379198267</v>
      </c>
      <c r="G6" s="79">
        <f t="shared" si="0"/>
        <v>7110.1608706798488</v>
      </c>
      <c r="H6" s="80">
        <f t="shared" si="0"/>
        <v>6320.1429961598651</v>
      </c>
      <c r="I6" s="30">
        <f t="shared" si="0"/>
        <v>5688.1286965438785</v>
      </c>
      <c r="J6" s="79">
        <f t="shared" si="0"/>
        <v>5171.0260877671626</v>
      </c>
      <c r="K6" s="80">
        <f t="shared" si="0"/>
        <v>4740.1072471198986</v>
      </c>
    </row>
    <row r="7" spans="1:14" ht="15" thickBot="1" x14ac:dyDescent="0.35">
      <c r="A7" s="627"/>
      <c r="B7" s="519">
        <v>-1.4999999999999999E-2</v>
      </c>
      <c r="C7" s="28">
        <f t="shared" ref="C7:C18" si="1">$N$3/(C$5-$B7)</f>
        <v>12640.285992319732</v>
      </c>
      <c r="D7" s="21">
        <f t="shared" si="0"/>
        <v>10342.052175534325</v>
      </c>
      <c r="E7" s="28">
        <f t="shared" si="0"/>
        <v>9790.2387203853341</v>
      </c>
      <c r="F7" s="21">
        <f t="shared" si="0"/>
        <v>8750.9672254521211</v>
      </c>
      <c r="G7" s="21">
        <f t="shared" si="0"/>
        <v>7584.1715953918392</v>
      </c>
      <c r="H7" s="29">
        <f t="shared" si="0"/>
        <v>6691.9161135810336</v>
      </c>
      <c r="I7" s="28">
        <f t="shared" si="0"/>
        <v>5987.5038910988196</v>
      </c>
      <c r="J7" s="21">
        <f t="shared" si="0"/>
        <v>5417.2654252798848</v>
      </c>
      <c r="K7" s="29">
        <f t="shared" si="0"/>
        <v>4946.1988665598947</v>
      </c>
    </row>
    <row r="8" spans="1:14" ht="15" thickBot="1" x14ac:dyDescent="0.35">
      <c r="A8" s="627"/>
      <c r="B8" s="580">
        <v>-0.01</v>
      </c>
      <c r="C8" s="30">
        <f t="shared" si="1"/>
        <v>14220.321741359698</v>
      </c>
      <c r="D8" s="79">
        <f t="shared" si="0"/>
        <v>11376.257393087757</v>
      </c>
      <c r="E8" s="30">
        <f t="shared" si="0"/>
        <v>10712.106773152314</v>
      </c>
      <c r="F8" s="79">
        <f t="shared" si="0"/>
        <v>9480.2144942397972</v>
      </c>
      <c r="G8" s="79">
        <f t="shared" si="0"/>
        <v>8125.8981379198276</v>
      </c>
      <c r="H8" s="80">
        <f t="shared" si="0"/>
        <v>7110.1608706798488</v>
      </c>
      <c r="I8" s="30">
        <f t="shared" si="0"/>
        <v>6320.142996159866</v>
      </c>
      <c r="J8" s="79">
        <f t="shared" si="0"/>
        <v>5688.1286965438794</v>
      </c>
      <c r="K8" s="80">
        <f t="shared" si="0"/>
        <v>5171.0260877671626</v>
      </c>
    </row>
    <row r="9" spans="1:14" ht="15" thickBot="1" x14ac:dyDescent="0.35">
      <c r="A9" s="627"/>
      <c r="B9" s="519">
        <v>-5.0000000000000001E-3</v>
      </c>
      <c r="C9" s="28">
        <f t="shared" si="1"/>
        <v>16251.796275839655</v>
      </c>
      <c r="D9" s="21">
        <f t="shared" si="0"/>
        <v>12640.285992319732</v>
      </c>
      <c r="E9" s="28">
        <f t="shared" si="0"/>
        <v>11825.63138574611</v>
      </c>
      <c r="F9" s="21">
        <f t="shared" si="0"/>
        <v>10342.052175534325</v>
      </c>
      <c r="G9" s="21">
        <f t="shared" si="0"/>
        <v>8750.9672254521211</v>
      </c>
      <c r="H9" s="29">
        <f t="shared" si="0"/>
        <v>7584.1715953918374</v>
      </c>
      <c r="I9" s="28">
        <f t="shared" si="0"/>
        <v>6691.9161135810336</v>
      </c>
      <c r="J9" s="21">
        <f t="shared" si="0"/>
        <v>5987.5038910988196</v>
      </c>
      <c r="K9" s="29">
        <f t="shared" si="0"/>
        <v>5417.2654252798839</v>
      </c>
    </row>
    <row r="10" spans="1:14" ht="15" thickBot="1" x14ac:dyDescent="0.35">
      <c r="A10" s="628"/>
      <c r="B10" s="580">
        <v>0</v>
      </c>
      <c r="C10" s="30">
        <f t="shared" si="1"/>
        <v>18960.428988479598</v>
      </c>
      <c r="D10" s="79">
        <f t="shared" si="0"/>
        <v>14220.321741359698</v>
      </c>
      <c r="E10" s="30">
        <f t="shared" si="0"/>
        <v>13197.514377131969</v>
      </c>
      <c r="F10" s="79">
        <f t="shared" si="0"/>
        <v>11376.257393087757</v>
      </c>
      <c r="G10" s="79">
        <f t="shared" si="0"/>
        <v>9480.214494239799</v>
      </c>
      <c r="H10" s="80">
        <f t="shared" si="0"/>
        <v>8125.8981379198267</v>
      </c>
      <c r="I10" s="30">
        <f t="shared" si="0"/>
        <v>7110.1608706798488</v>
      </c>
      <c r="J10" s="79">
        <f t="shared" si="0"/>
        <v>6320.142996159866</v>
      </c>
      <c r="K10" s="80">
        <f t="shared" si="0"/>
        <v>5688.1286965438785</v>
      </c>
    </row>
    <row r="11" spans="1:14" ht="15" thickBot="1" x14ac:dyDescent="0.35">
      <c r="A11" s="623" t="s">
        <v>270</v>
      </c>
      <c r="B11" s="526">
        <v>0.01</v>
      </c>
      <c r="C11" s="31">
        <f t="shared" si="1"/>
        <v>28440.643482719399</v>
      </c>
      <c r="D11" s="66">
        <f t="shared" si="0"/>
        <v>18960.428988479598</v>
      </c>
      <c r="E11" s="31">
        <f t="shared" si="0"/>
        <v>17184.678841522295</v>
      </c>
      <c r="F11" s="66">
        <f t="shared" si="0"/>
        <v>14220.321741359698</v>
      </c>
      <c r="G11" s="66">
        <f t="shared" si="0"/>
        <v>11376.257393087759</v>
      </c>
      <c r="H11" s="91">
        <f t="shared" si="0"/>
        <v>9480.2144942397972</v>
      </c>
      <c r="I11" s="31">
        <f t="shared" si="0"/>
        <v>8125.8981379198267</v>
      </c>
      <c r="J11" s="66">
        <f t="shared" si="0"/>
        <v>7110.1608706798488</v>
      </c>
      <c r="K11" s="91">
        <f t="shared" si="0"/>
        <v>6320.1429961598651</v>
      </c>
    </row>
    <row r="12" spans="1:14" ht="15" thickBot="1" x14ac:dyDescent="0.35">
      <c r="A12" s="624"/>
      <c r="B12" s="581">
        <v>1.2500000000000001E-2</v>
      </c>
      <c r="C12" s="30">
        <f t="shared" si="1"/>
        <v>32503.59255167931</v>
      </c>
      <c r="D12" s="79">
        <f t="shared" si="0"/>
        <v>20684.10435106865</v>
      </c>
      <c r="E12" s="514">
        <f t="shared" si="0"/>
        <v>18588.655871058429</v>
      </c>
      <c r="F12" s="79">
        <f t="shared" si="0"/>
        <v>15168.343190783675</v>
      </c>
      <c r="G12" s="79">
        <f t="shared" si="0"/>
        <v>11975.007782197639</v>
      </c>
      <c r="H12" s="80">
        <f t="shared" si="0"/>
        <v>9892.3977331197875</v>
      </c>
      <c r="I12" s="30">
        <f t="shared" si="0"/>
        <v>8426.8573282131529</v>
      </c>
      <c r="J12" s="79">
        <f t="shared" si="0"/>
        <v>7339.5208987662954</v>
      </c>
      <c r="K12" s="80">
        <f t="shared" si="0"/>
        <v>6500.7185103358606</v>
      </c>
    </row>
    <row r="13" spans="1:14" ht="15" thickBot="1" x14ac:dyDescent="0.35">
      <c r="A13" s="624"/>
      <c r="B13" s="519">
        <v>1.4999999999999999E-2</v>
      </c>
      <c r="C13" s="28">
        <f t="shared" si="1"/>
        <v>37920.857976959196</v>
      </c>
      <c r="D13" s="21">
        <f>$N$3/(D$5-$B13)</f>
        <v>22752.514786175514</v>
      </c>
      <c r="E13" s="28">
        <f>$N$3/(E$5-$B13)</f>
        <v>20242.450877380354</v>
      </c>
      <c r="F13" s="21">
        <f>$N$3/(F$5-$B13)</f>
        <v>16251.796275839653</v>
      </c>
      <c r="G13" s="21">
        <f t="shared" si="0"/>
        <v>12640.285992319732</v>
      </c>
      <c r="H13" s="29">
        <f t="shared" si="0"/>
        <v>10342.052175534323</v>
      </c>
      <c r="I13" s="28">
        <f t="shared" si="0"/>
        <v>8750.9672254521211</v>
      </c>
      <c r="J13" s="21">
        <f t="shared" si="0"/>
        <v>7584.1715953918392</v>
      </c>
      <c r="K13" s="29">
        <f t="shared" si="0"/>
        <v>6691.9161135810336</v>
      </c>
    </row>
    <row r="14" spans="1:14" ht="15" thickBot="1" x14ac:dyDescent="0.35">
      <c r="A14" s="624"/>
      <c r="B14" s="580">
        <v>0.02</v>
      </c>
      <c r="C14" s="30">
        <f t="shared" si="1"/>
        <v>56881.286965438798</v>
      </c>
      <c r="D14" s="79">
        <f t="shared" si="0"/>
        <v>28440.643482719395</v>
      </c>
      <c r="E14" s="30">
        <f t="shared" si="0"/>
        <v>24623.933751272205</v>
      </c>
      <c r="F14" s="79">
        <f t="shared" si="0"/>
        <v>18960.428988479594</v>
      </c>
      <c r="G14" s="79">
        <f t="shared" si="0"/>
        <v>14220.321741359699</v>
      </c>
      <c r="H14" s="80">
        <f t="shared" si="0"/>
        <v>11376.257393087757</v>
      </c>
      <c r="I14" s="30">
        <f t="shared" si="0"/>
        <v>9480.214494239799</v>
      </c>
      <c r="J14" s="79">
        <f t="shared" si="0"/>
        <v>8125.8981379198276</v>
      </c>
      <c r="K14" s="80">
        <f t="shared" si="0"/>
        <v>7110.1608706798488</v>
      </c>
    </row>
    <row r="15" spans="1:14" ht="15" thickBot="1" x14ac:dyDescent="0.35">
      <c r="A15" s="625"/>
      <c r="B15" s="527">
        <v>2.5000000000000001E-2</v>
      </c>
      <c r="C15" s="90">
        <f t="shared" si="1"/>
        <v>113762.57393087764</v>
      </c>
      <c r="D15" s="43">
        <f t="shared" si="0"/>
        <v>37920.857976959196</v>
      </c>
      <c r="E15" s="90">
        <f t="shared" si="0"/>
        <v>31426.125395270054</v>
      </c>
      <c r="F15" s="43">
        <f t="shared" si="0"/>
        <v>22752.514786175514</v>
      </c>
      <c r="G15" s="43">
        <f t="shared" si="0"/>
        <v>16251.796275839655</v>
      </c>
      <c r="H15" s="92">
        <f t="shared" si="0"/>
        <v>12640.28599231973</v>
      </c>
      <c r="I15" s="90">
        <f t="shared" si="0"/>
        <v>10342.052175534325</v>
      </c>
      <c r="J15" s="43">
        <f t="shared" si="0"/>
        <v>8750.9672254521211</v>
      </c>
      <c r="K15" s="92">
        <f t="shared" si="0"/>
        <v>7584.1715953918374</v>
      </c>
    </row>
    <row r="16" spans="1:14" ht="15" thickBot="1" x14ac:dyDescent="0.35">
      <c r="A16" s="621" t="s">
        <v>271</v>
      </c>
      <c r="B16" s="518">
        <v>0.03</v>
      </c>
      <c r="C16" s="28" t="e">
        <f t="shared" si="1"/>
        <v>#DIV/0!</v>
      </c>
      <c r="D16" s="21">
        <f t="shared" si="0"/>
        <v>56881.286965438776</v>
      </c>
      <c r="E16" s="28">
        <f t="shared" si="0"/>
        <v>43420.829744609764</v>
      </c>
      <c r="F16" s="21">
        <f t="shared" si="0"/>
        <v>28440.643482719388</v>
      </c>
      <c r="G16" s="21">
        <f t="shared" si="0"/>
        <v>18960.428988479598</v>
      </c>
      <c r="H16" s="29">
        <f t="shared" si="0"/>
        <v>14220.321741359694</v>
      </c>
      <c r="I16" s="28">
        <f t="shared" si="0"/>
        <v>11376.257393087757</v>
      </c>
      <c r="J16" s="21">
        <f t="shared" si="0"/>
        <v>9480.214494239799</v>
      </c>
      <c r="K16" s="29">
        <f t="shared" si="0"/>
        <v>8125.8981379198267</v>
      </c>
    </row>
    <row r="17" spans="1:18" ht="15" thickBot="1" x14ac:dyDescent="0.35">
      <c r="A17" s="621"/>
      <c r="B17" s="581">
        <v>3.5000000000000003E-2</v>
      </c>
      <c r="C17" s="30">
        <f t="shared" si="1"/>
        <v>-113762.57393087748</v>
      </c>
      <c r="D17" s="79">
        <f t="shared" si="0"/>
        <v>113762.57393087764</v>
      </c>
      <c r="E17" s="30">
        <f t="shared" si="0"/>
        <v>70223.811068442985</v>
      </c>
      <c r="F17" s="79">
        <f t="shared" si="0"/>
        <v>37920.857976959196</v>
      </c>
      <c r="G17" s="79">
        <f t="shared" si="0"/>
        <v>22752.514786175521</v>
      </c>
      <c r="H17" s="80">
        <f t="shared" si="0"/>
        <v>16251.796275839653</v>
      </c>
      <c r="I17" s="30">
        <f t="shared" si="0"/>
        <v>12640.285992319732</v>
      </c>
      <c r="J17" s="79">
        <f t="shared" si="0"/>
        <v>10342.052175534327</v>
      </c>
      <c r="K17" s="80">
        <f t="shared" si="0"/>
        <v>8750.9672254521211</v>
      </c>
    </row>
    <row r="18" spans="1:18" ht="15" thickBot="1" x14ac:dyDescent="0.35">
      <c r="A18" s="622"/>
      <c r="B18" s="520">
        <v>0.04</v>
      </c>
      <c r="C18" s="90">
        <f t="shared" si="1"/>
        <v>-56881.286965438776</v>
      </c>
      <c r="D18" s="43" t="e">
        <f>$N$3/(D$5-$B18)</f>
        <v>#DIV/0!</v>
      </c>
      <c r="E18" s="90">
        <f t="shared" si="0"/>
        <v>183488.02246915747</v>
      </c>
      <c r="F18" s="43">
        <f t="shared" si="0"/>
        <v>56881.286965438776</v>
      </c>
      <c r="G18" s="43">
        <f t="shared" si="0"/>
        <v>28440.643482719399</v>
      </c>
      <c r="H18" s="92">
        <f t="shared" si="0"/>
        <v>18960.428988479594</v>
      </c>
      <c r="I18" s="90">
        <f t="shared" si="0"/>
        <v>14220.321741359698</v>
      </c>
      <c r="J18" s="43">
        <f t="shared" si="0"/>
        <v>11376.257393087759</v>
      </c>
      <c r="K18" s="92">
        <f t="shared" si="0"/>
        <v>9480.2144942397972</v>
      </c>
    </row>
    <row r="20" spans="1:18" x14ac:dyDescent="0.3">
      <c r="E20" s="32"/>
    </row>
    <row r="21" spans="1:18" ht="15" thickBot="1" x14ac:dyDescent="0.35"/>
    <row r="22" spans="1:18" ht="15" thickBot="1" x14ac:dyDescent="0.35">
      <c r="B22" s="633" t="s">
        <v>272</v>
      </c>
      <c r="C22" s="588" t="s">
        <v>48</v>
      </c>
      <c r="D22" s="589"/>
      <c r="E22" s="590"/>
      <c r="F22" s="8" t="s">
        <v>250</v>
      </c>
      <c r="H22" s="633" t="s">
        <v>276</v>
      </c>
      <c r="I22" s="588" t="s">
        <v>48</v>
      </c>
      <c r="J22" s="589"/>
      <c r="K22" s="590"/>
      <c r="L22" s="8" t="s">
        <v>250</v>
      </c>
      <c r="N22" s="633" t="s">
        <v>277</v>
      </c>
      <c r="O22" s="588" t="s">
        <v>48</v>
      </c>
      <c r="P22" s="589"/>
      <c r="Q22" s="590"/>
      <c r="R22" s="8" t="s">
        <v>250</v>
      </c>
    </row>
    <row r="23" spans="1:18" ht="15" thickBot="1" x14ac:dyDescent="0.35">
      <c r="B23" s="634"/>
      <c r="C23" s="2">
        <v>1</v>
      </c>
      <c r="D23" s="2">
        <v>2</v>
      </c>
      <c r="E23" s="2">
        <v>3</v>
      </c>
      <c r="F23" s="2">
        <v>3</v>
      </c>
      <c r="H23" s="634"/>
      <c r="I23" s="2">
        <v>1</v>
      </c>
      <c r="J23" s="2">
        <v>2</v>
      </c>
      <c r="K23" s="2">
        <v>3</v>
      </c>
      <c r="L23" s="2">
        <v>3</v>
      </c>
      <c r="N23" s="634"/>
      <c r="O23" s="2">
        <v>1</v>
      </c>
      <c r="P23" s="2">
        <v>2</v>
      </c>
      <c r="Q23" s="2">
        <v>3</v>
      </c>
      <c r="R23" s="2">
        <v>3</v>
      </c>
    </row>
    <row r="24" spans="1:18" ht="26.4" customHeight="1" thickBot="1" x14ac:dyDescent="0.35">
      <c r="B24" s="635"/>
      <c r="C24" s="2">
        <v>2020</v>
      </c>
      <c r="D24" s="2">
        <v>2021</v>
      </c>
      <c r="E24" s="2">
        <v>2022</v>
      </c>
      <c r="F24" s="2">
        <v>2023</v>
      </c>
      <c r="H24" s="635"/>
      <c r="I24" s="2">
        <v>2020</v>
      </c>
      <c r="J24" s="33">
        <v>2021</v>
      </c>
      <c r="K24" s="2">
        <v>2022</v>
      </c>
      <c r="L24" s="2">
        <v>2023</v>
      </c>
      <c r="N24" s="635"/>
      <c r="O24" s="2">
        <v>2020</v>
      </c>
      <c r="P24" s="2">
        <v>2021</v>
      </c>
      <c r="Q24" s="16">
        <v>2022</v>
      </c>
      <c r="R24" s="2">
        <v>2023</v>
      </c>
    </row>
    <row r="25" spans="1:18" x14ac:dyDescent="0.3">
      <c r="B25" s="101" t="s">
        <v>46</v>
      </c>
      <c r="C25" s="583">
        <f>'MOWI 1'!B118</f>
        <v>556.90049860835336</v>
      </c>
      <c r="D25" s="583">
        <f>'MOWI 1'!C118</f>
        <v>564.4829043513414</v>
      </c>
      <c r="E25" s="583">
        <f>'MOWI 1'!D118</f>
        <v>569.65250201265621</v>
      </c>
      <c r="F25" s="86">
        <f>J8</f>
        <v>5688.1286965438794</v>
      </c>
      <c r="H25" s="101" t="s">
        <v>46</v>
      </c>
      <c r="I25" s="86">
        <f>C25</f>
        <v>556.90049860835336</v>
      </c>
      <c r="J25" s="583">
        <f t="shared" ref="J25:K25" si="2">D25</f>
        <v>564.4829043513414</v>
      </c>
      <c r="K25" s="86">
        <f t="shared" si="2"/>
        <v>569.65250201265621</v>
      </c>
      <c r="L25" s="86">
        <f>E12</f>
        <v>18588.655871058429</v>
      </c>
      <c r="N25" s="101" t="s">
        <v>46</v>
      </c>
      <c r="O25" s="583">
        <f>I25</f>
        <v>556.90049860835336</v>
      </c>
      <c r="P25" s="86">
        <f t="shared" ref="P25:Q25" si="3">J25</f>
        <v>564.4829043513414</v>
      </c>
      <c r="Q25" s="583">
        <f t="shared" si="3"/>
        <v>569.65250201265621</v>
      </c>
      <c r="R25" s="86">
        <f>D16</f>
        <v>56881.286965438776</v>
      </c>
    </row>
    <row r="26" spans="1:18" x14ac:dyDescent="0.3">
      <c r="B26" s="6" t="s">
        <v>252</v>
      </c>
      <c r="C26" s="20">
        <f>C25/(1+$C$34)^C23</f>
        <v>510.9178886315168</v>
      </c>
      <c r="D26" s="20">
        <f t="shared" ref="D26:F26" si="4">D25/(1+$C$34)^D23</f>
        <v>475.11396713352525</v>
      </c>
      <c r="E26" s="20">
        <f t="shared" si="4"/>
        <v>439.8762514296252</v>
      </c>
      <c r="F26" s="20">
        <f t="shared" si="4"/>
        <v>4392.2790119324573</v>
      </c>
      <c r="H26" s="6" t="s">
        <v>252</v>
      </c>
      <c r="I26" s="20">
        <f>I25/(1+$I$34)^I23</f>
        <v>533.88984623559907</v>
      </c>
      <c r="J26" s="20">
        <f t="shared" ref="J26:L26" si="5">J25/(1+$I$34)^J23</f>
        <v>518.79872826893927</v>
      </c>
      <c r="K26" s="20">
        <f t="shared" si="5"/>
        <v>501.91730910647902</v>
      </c>
      <c r="L26" s="20">
        <f t="shared" si="5"/>
        <v>16378.350137573363</v>
      </c>
      <c r="N26" s="6" t="s">
        <v>252</v>
      </c>
      <c r="O26" s="20">
        <f>O25/(1+$O$34)^O23</f>
        <v>535.48124866187823</v>
      </c>
      <c r="P26" s="20">
        <f t="shared" ref="P26:R26" si="6">P25/(1+$O$34)^P23</f>
        <v>521.89617636033779</v>
      </c>
      <c r="Q26" s="20">
        <f t="shared" si="6"/>
        <v>506.41899999702736</v>
      </c>
      <c r="R26" s="20">
        <f t="shared" si="6"/>
        <v>50567.256988790439</v>
      </c>
    </row>
    <row r="27" spans="1:18" x14ac:dyDescent="0.3">
      <c r="B27" s="582" t="s">
        <v>254</v>
      </c>
      <c r="C27" s="20">
        <f>SUM(C26:F26)</f>
        <v>5818.1871191271248</v>
      </c>
      <c r="D27" s="20"/>
      <c r="E27" s="20"/>
      <c r="F27" s="20"/>
      <c r="H27" s="582" t="s">
        <v>254</v>
      </c>
      <c r="I27" s="20">
        <f>SUM(I26:L26)</f>
        <v>17932.956021184382</v>
      </c>
      <c r="J27" s="20"/>
      <c r="K27" s="20"/>
      <c r="L27" s="20"/>
      <c r="N27" s="582" t="s">
        <v>254</v>
      </c>
      <c r="O27" s="20">
        <f>SUM(O26:R26)</f>
        <v>52131.053413809685</v>
      </c>
      <c r="P27" s="20"/>
      <c r="Q27" s="20"/>
      <c r="R27" s="20"/>
    </row>
    <row r="28" spans="1:18" x14ac:dyDescent="0.3">
      <c r="B28" s="582" t="s">
        <v>253</v>
      </c>
      <c r="C28" s="20">
        <f>C27*1000000</f>
        <v>5818187119.1271248</v>
      </c>
      <c r="D28" s="20"/>
      <c r="E28" s="20"/>
      <c r="F28" s="20"/>
      <c r="H28" s="582" t="s">
        <v>253</v>
      </c>
      <c r="I28" s="20">
        <f>I27*1000000</f>
        <v>17932956021.184383</v>
      </c>
      <c r="J28" s="20"/>
      <c r="K28" s="20"/>
      <c r="L28" s="20"/>
      <c r="N28" s="582" t="s">
        <v>253</v>
      </c>
      <c r="O28" s="20">
        <f>O27*1000000</f>
        <v>52131053413.809685</v>
      </c>
      <c r="P28" s="20"/>
      <c r="Q28" s="20"/>
      <c r="R28" s="20"/>
    </row>
    <row r="29" spans="1:18" x14ac:dyDescent="0.3">
      <c r="B29" s="582" t="s">
        <v>255</v>
      </c>
      <c r="C29" s="20">
        <f>'MOWI 1'!B122</f>
        <v>517111091</v>
      </c>
      <c r="D29" s="20"/>
      <c r="E29" s="20"/>
      <c r="F29" s="20"/>
      <c r="H29" s="582" t="s">
        <v>255</v>
      </c>
      <c r="I29" s="20">
        <f>C29</f>
        <v>517111091</v>
      </c>
      <c r="J29" s="20"/>
      <c r="K29" s="20"/>
      <c r="L29" s="20"/>
      <c r="N29" s="85" t="s">
        <v>255</v>
      </c>
      <c r="O29" s="20">
        <f>I29</f>
        <v>517111091</v>
      </c>
      <c r="P29" s="20"/>
      <c r="Q29" s="20"/>
      <c r="R29" s="20"/>
    </row>
    <row r="30" spans="1:18" ht="15" thickBot="1" x14ac:dyDescent="0.35">
      <c r="B30" s="85" t="s">
        <v>257</v>
      </c>
      <c r="C30" s="86">
        <f>C28/C29</f>
        <v>11.251329202542911</v>
      </c>
      <c r="D30" s="20"/>
      <c r="E30" s="20"/>
      <c r="F30" s="20"/>
      <c r="H30" s="85" t="s">
        <v>257</v>
      </c>
      <c r="I30" s="86">
        <f>I28/I29</f>
        <v>34.679116989166225</v>
      </c>
      <c r="J30" s="20"/>
      <c r="K30" s="20"/>
      <c r="L30" s="20"/>
      <c r="N30" s="85" t="s">
        <v>257</v>
      </c>
      <c r="O30" s="86">
        <f>O28/O29</f>
        <v>100.81209689971567</v>
      </c>
      <c r="P30" s="20"/>
      <c r="Q30" s="20"/>
      <c r="R30" s="20"/>
    </row>
    <row r="31" spans="1:18" ht="15" thickBot="1" x14ac:dyDescent="0.35">
      <c r="B31" s="322" t="s">
        <v>258</v>
      </c>
      <c r="C31" s="529">
        <f>C32*C30</f>
        <v>110.81096591708436</v>
      </c>
      <c r="D31" s="20"/>
      <c r="E31" s="20"/>
      <c r="F31" s="20"/>
      <c r="H31" s="322" t="s">
        <v>258</v>
      </c>
      <c r="I31" s="529">
        <f>I32*I30</f>
        <v>341.54421949120137</v>
      </c>
      <c r="J31" s="20"/>
      <c r="K31" s="20"/>
      <c r="L31" s="20"/>
      <c r="N31" s="322" t="s">
        <v>258</v>
      </c>
      <c r="O31" s="529">
        <f>O32*O30</f>
        <v>992.86809873622963</v>
      </c>
      <c r="P31" s="20"/>
      <c r="Q31" s="20"/>
      <c r="R31" s="20"/>
    </row>
    <row r="32" spans="1:18" ht="15" thickBot="1" x14ac:dyDescent="0.35">
      <c r="B32" s="493" t="s">
        <v>266</v>
      </c>
      <c r="C32" s="528">
        <f>'MOWI 1'!B125</f>
        <v>9.8486999999999991</v>
      </c>
      <c r="D32" s="55"/>
      <c r="E32" s="55"/>
      <c r="F32" s="55"/>
      <c r="H32" s="493" t="s">
        <v>266</v>
      </c>
      <c r="I32" s="528">
        <f>C32</f>
        <v>9.8486999999999991</v>
      </c>
      <c r="J32" s="55"/>
      <c r="K32" s="55"/>
      <c r="L32" s="55"/>
      <c r="N32" s="493" t="s">
        <v>266</v>
      </c>
      <c r="O32" s="528">
        <f>I32</f>
        <v>9.8486999999999991</v>
      </c>
      <c r="P32" s="55"/>
      <c r="Q32" s="55"/>
      <c r="R32" s="55"/>
    </row>
    <row r="33" spans="2:15" ht="15" thickBot="1" x14ac:dyDescent="0.35"/>
    <row r="34" spans="2:15" ht="15" thickBot="1" x14ac:dyDescent="0.35">
      <c r="B34" s="76" t="s">
        <v>62</v>
      </c>
      <c r="C34" s="357">
        <f>J5</f>
        <v>0.09</v>
      </c>
      <c r="H34" s="76" t="s">
        <v>62</v>
      </c>
      <c r="I34" s="357">
        <f>E5</f>
        <v>4.3099999999999999E-2</v>
      </c>
      <c r="N34" s="76" t="s">
        <v>62</v>
      </c>
      <c r="O34" s="357">
        <f>D5</f>
        <v>0.04</v>
      </c>
    </row>
    <row r="35" spans="2:15" ht="15" thickBot="1" x14ac:dyDescent="0.35">
      <c r="B35" s="521" t="s">
        <v>267</v>
      </c>
      <c r="C35" s="93">
        <f>B8</f>
        <v>-0.01</v>
      </c>
      <c r="H35" s="521" t="s">
        <v>267</v>
      </c>
      <c r="I35" s="93">
        <f>B12</f>
        <v>1.2500000000000001E-2</v>
      </c>
      <c r="N35" s="521" t="s">
        <v>267</v>
      </c>
      <c r="O35" s="93">
        <f>B16</f>
        <v>0.03</v>
      </c>
    </row>
  </sheetData>
  <mergeCells count="15">
    <mergeCell ref="O22:Q22"/>
    <mergeCell ref="A16:A18"/>
    <mergeCell ref="A11:A15"/>
    <mergeCell ref="A6:A10"/>
    <mergeCell ref="A2:B3"/>
    <mergeCell ref="N22:N24"/>
    <mergeCell ref="C4:D4"/>
    <mergeCell ref="B4:B5"/>
    <mergeCell ref="I3:K3"/>
    <mergeCell ref="E3:H3"/>
    <mergeCell ref="C3:D3"/>
    <mergeCell ref="B22:B24"/>
    <mergeCell ref="H22:H24"/>
    <mergeCell ref="C22:E22"/>
    <mergeCell ref="I22:K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MOWI 1</vt:lpstr>
      <vt:lpstr>MOWI 2</vt:lpstr>
      <vt:lpstr>MOWI 3</vt:lpstr>
      <vt:lpstr>MOWI 4</vt:lpstr>
      <vt:lpstr>MOWI 5</vt:lpstr>
    </vt:vector>
  </TitlesOfParts>
  <Company>BI Norwegian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Bendik Heder Torp</cp:lastModifiedBy>
  <dcterms:created xsi:type="dcterms:W3CDTF">2019-10-18T11:23:06Z</dcterms:created>
  <dcterms:modified xsi:type="dcterms:W3CDTF">2020-05-27T09:57:16Z</dcterms:modified>
</cp:coreProperties>
</file>