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d/Documents/Master Thesis/Python/"/>
    </mc:Choice>
  </mc:AlternateContent>
  <xr:revisionPtr revIDLastSave="0" documentId="13_ncr:1_{C3A5F9A1-81E5-B24F-87BB-F143C15833DC}" xr6:coauthVersionLast="43" xr6:coauthVersionMax="43" xr10:uidLastSave="{00000000-0000-0000-0000-000000000000}"/>
  <bookViews>
    <workbookView xWindow="0" yWindow="460" windowWidth="25600" windowHeight="14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2" i="1"/>
  <c r="K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G2" i="1"/>
  <c r="AF2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3" i="1"/>
  <c r="K4" i="1"/>
  <c r="K5" i="1"/>
  <c r="K6" i="1"/>
  <c r="K7" i="1"/>
  <c r="K8" i="1"/>
  <c r="K9" i="1"/>
  <c r="K10" i="1"/>
  <c r="K11" i="1"/>
  <c r="K12" i="1"/>
  <c r="K13" i="1"/>
  <c r="K14" i="1"/>
  <c r="B15" i="2" l="1"/>
  <c r="B13" i="2"/>
  <c r="B10" i="2"/>
  <c r="B9" i="2"/>
  <c r="AC456" i="1"/>
  <c r="AB456" i="1"/>
  <c r="F456" i="1"/>
  <c r="D456" i="1"/>
  <c r="AC455" i="1"/>
  <c r="AB455" i="1"/>
  <c r="F455" i="1"/>
  <c r="D455" i="1"/>
  <c r="AC454" i="1"/>
  <c r="AB454" i="1"/>
  <c r="AE454" i="1" s="1"/>
  <c r="F454" i="1"/>
  <c r="D454" i="1"/>
  <c r="AE453" i="1"/>
  <c r="AC453" i="1"/>
  <c r="AB453" i="1"/>
  <c r="AD453" i="1" s="1"/>
  <c r="F453" i="1"/>
  <c r="D453" i="1"/>
  <c r="AC452" i="1"/>
  <c r="AB452" i="1"/>
  <c r="F452" i="1"/>
  <c r="D452" i="1"/>
  <c r="AE451" i="1"/>
  <c r="AD451" i="1"/>
  <c r="AC451" i="1"/>
  <c r="AB451" i="1"/>
  <c r="F451" i="1"/>
  <c r="D451" i="1"/>
  <c r="AC450" i="1"/>
  <c r="AB450" i="1"/>
  <c r="AE450" i="1" s="1"/>
  <c r="F450" i="1"/>
  <c r="D450" i="1"/>
  <c r="AE449" i="1"/>
  <c r="AD449" i="1"/>
  <c r="AC449" i="1"/>
  <c r="AB449" i="1"/>
  <c r="F449" i="1"/>
  <c r="D449" i="1"/>
  <c r="AD448" i="1"/>
  <c r="AC448" i="1"/>
  <c r="AB448" i="1"/>
  <c r="AE448" i="1" s="1"/>
  <c r="F448" i="1"/>
  <c r="D448" i="1"/>
  <c r="AC447" i="1"/>
  <c r="AB447" i="1"/>
  <c r="F447" i="1"/>
  <c r="D447" i="1"/>
  <c r="AD446" i="1"/>
  <c r="AC446" i="1"/>
  <c r="AB446" i="1"/>
  <c r="AE446" i="1" s="1"/>
  <c r="F446" i="1"/>
  <c r="D446" i="1"/>
  <c r="AE445" i="1"/>
  <c r="AC445" i="1"/>
  <c r="AB445" i="1"/>
  <c r="AD445" i="1" s="1"/>
  <c r="F445" i="1"/>
  <c r="D445" i="1"/>
  <c r="AC444" i="1"/>
  <c r="AB444" i="1"/>
  <c r="F444" i="1"/>
  <c r="D444" i="1"/>
  <c r="AE443" i="1"/>
  <c r="AD443" i="1"/>
  <c r="AC443" i="1"/>
  <c r="AB443" i="1"/>
  <c r="F443" i="1"/>
  <c r="D443" i="1"/>
  <c r="AC442" i="1"/>
  <c r="AB442" i="1"/>
  <c r="AE442" i="1" s="1"/>
  <c r="F442" i="1"/>
  <c r="D442" i="1"/>
  <c r="AE441" i="1"/>
  <c r="AD441" i="1"/>
  <c r="AC441" i="1"/>
  <c r="AB441" i="1"/>
  <c r="F441" i="1"/>
  <c r="D441" i="1"/>
  <c r="AD440" i="1"/>
  <c r="AC440" i="1"/>
  <c r="AB440" i="1"/>
  <c r="AE440" i="1" s="1"/>
  <c r="F440" i="1"/>
  <c r="D440" i="1"/>
  <c r="AC439" i="1"/>
  <c r="AB439" i="1"/>
  <c r="F439" i="1"/>
  <c r="D439" i="1"/>
  <c r="AD438" i="1"/>
  <c r="AC438" i="1"/>
  <c r="AB438" i="1"/>
  <c r="AE438" i="1" s="1"/>
  <c r="F438" i="1"/>
  <c r="D438" i="1"/>
  <c r="AE437" i="1"/>
  <c r="AC437" i="1"/>
  <c r="AB437" i="1"/>
  <c r="AD437" i="1" s="1"/>
  <c r="F437" i="1"/>
  <c r="D437" i="1"/>
  <c r="AC436" i="1"/>
  <c r="AB436" i="1"/>
  <c r="F436" i="1"/>
  <c r="D436" i="1"/>
  <c r="AE435" i="1"/>
  <c r="AD435" i="1"/>
  <c r="AC435" i="1"/>
  <c r="AB435" i="1"/>
  <c r="F435" i="1"/>
  <c r="D435" i="1"/>
  <c r="AC434" i="1"/>
  <c r="AB434" i="1"/>
  <c r="AE434" i="1" s="1"/>
  <c r="F434" i="1"/>
  <c r="D434" i="1"/>
  <c r="AE433" i="1"/>
  <c r="AD433" i="1"/>
  <c r="AC433" i="1"/>
  <c r="AB433" i="1"/>
  <c r="F433" i="1"/>
  <c r="D433" i="1"/>
  <c r="AD432" i="1"/>
  <c r="AC432" i="1"/>
  <c r="AB432" i="1"/>
  <c r="AE432" i="1" s="1"/>
  <c r="F432" i="1"/>
  <c r="D432" i="1"/>
  <c r="AC431" i="1"/>
  <c r="AB431" i="1"/>
  <c r="F431" i="1"/>
  <c r="D431" i="1"/>
  <c r="AD430" i="1"/>
  <c r="AC430" i="1"/>
  <c r="AB430" i="1"/>
  <c r="AE430" i="1" s="1"/>
  <c r="F430" i="1"/>
  <c r="D430" i="1"/>
  <c r="AE429" i="1"/>
  <c r="AC429" i="1"/>
  <c r="AB429" i="1"/>
  <c r="AD429" i="1" s="1"/>
  <c r="F429" i="1"/>
  <c r="D429" i="1"/>
  <c r="AC428" i="1"/>
  <c r="AB428" i="1"/>
  <c r="F428" i="1"/>
  <c r="D428" i="1"/>
  <c r="AE427" i="1"/>
  <c r="AD427" i="1"/>
  <c r="AC427" i="1"/>
  <c r="AB427" i="1"/>
  <c r="F427" i="1"/>
  <c r="D427" i="1"/>
  <c r="AC426" i="1"/>
  <c r="AB426" i="1"/>
  <c r="AE426" i="1" s="1"/>
  <c r="F426" i="1"/>
  <c r="D426" i="1"/>
  <c r="AD425" i="1"/>
  <c r="AC425" i="1"/>
  <c r="AB425" i="1"/>
  <c r="AE425" i="1" s="1"/>
  <c r="F425" i="1"/>
  <c r="D425" i="1"/>
  <c r="AD424" i="1"/>
  <c r="AC424" i="1"/>
  <c r="AB424" i="1"/>
  <c r="AE424" i="1" s="1"/>
  <c r="F424" i="1"/>
  <c r="D424" i="1"/>
  <c r="AC423" i="1"/>
  <c r="AB423" i="1"/>
  <c r="F423" i="1"/>
  <c r="D423" i="1"/>
  <c r="AD422" i="1"/>
  <c r="AC422" i="1"/>
  <c r="AB422" i="1"/>
  <c r="AE422" i="1" s="1"/>
  <c r="F422" i="1"/>
  <c r="D422" i="1"/>
  <c r="AE421" i="1"/>
  <c r="AC421" i="1"/>
  <c r="AB421" i="1"/>
  <c r="AD421" i="1" s="1"/>
  <c r="F421" i="1"/>
  <c r="D421" i="1"/>
  <c r="AC420" i="1"/>
  <c r="AB420" i="1"/>
  <c r="F420" i="1"/>
  <c r="D420" i="1"/>
  <c r="AE419" i="1"/>
  <c r="AD419" i="1"/>
  <c r="AC419" i="1"/>
  <c r="AB419" i="1"/>
  <c r="F419" i="1"/>
  <c r="D419" i="1"/>
  <c r="AC418" i="1"/>
  <c r="AB418" i="1"/>
  <c r="AE418" i="1" s="1"/>
  <c r="F418" i="1"/>
  <c r="D418" i="1"/>
  <c r="AD417" i="1"/>
  <c r="AC417" i="1"/>
  <c r="AB417" i="1"/>
  <c r="AE417" i="1" s="1"/>
  <c r="F417" i="1"/>
  <c r="D417" i="1"/>
  <c r="AD416" i="1"/>
  <c r="AC416" i="1"/>
  <c r="AB416" i="1"/>
  <c r="AE416" i="1" s="1"/>
  <c r="F416" i="1"/>
  <c r="D416" i="1"/>
  <c r="AC415" i="1"/>
  <c r="AB415" i="1"/>
  <c r="F415" i="1"/>
  <c r="D415" i="1"/>
  <c r="AD414" i="1"/>
  <c r="AC414" i="1"/>
  <c r="AB414" i="1"/>
  <c r="AE414" i="1" s="1"/>
  <c r="F414" i="1"/>
  <c r="D414" i="1"/>
  <c r="AE413" i="1"/>
  <c r="AC413" i="1"/>
  <c r="AB413" i="1"/>
  <c r="AD413" i="1" s="1"/>
  <c r="F413" i="1"/>
  <c r="D413" i="1"/>
  <c r="AC412" i="1"/>
  <c r="AB412" i="1"/>
  <c r="F412" i="1"/>
  <c r="D412" i="1"/>
  <c r="AE411" i="1"/>
  <c r="AD411" i="1"/>
  <c r="AC411" i="1"/>
  <c r="AB411" i="1"/>
  <c r="F411" i="1"/>
  <c r="D411" i="1"/>
  <c r="AC410" i="1"/>
  <c r="AB410" i="1"/>
  <c r="AE410" i="1" s="1"/>
  <c r="F410" i="1"/>
  <c r="D410" i="1"/>
  <c r="AD409" i="1"/>
  <c r="AC409" i="1"/>
  <c r="AB409" i="1"/>
  <c r="AE409" i="1" s="1"/>
  <c r="F409" i="1"/>
  <c r="D409" i="1"/>
  <c r="AD408" i="1"/>
  <c r="AC408" i="1"/>
  <c r="AB408" i="1"/>
  <c r="AE408" i="1" s="1"/>
  <c r="F408" i="1"/>
  <c r="D408" i="1"/>
  <c r="AC407" i="1"/>
  <c r="AB407" i="1"/>
  <c r="F407" i="1"/>
  <c r="D407" i="1"/>
  <c r="AD406" i="1"/>
  <c r="AC406" i="1"/>
  <c r="AB406" i="1"/>
  <c r="AE406" i="1" s="1"/>
  <c r="F406" i="1"/>
  <c r="D406" i="1"/>
  <c r="AE405" i="1"/>
  <c r="AC405" i="1"/>
  <c r="AB405" i="1"/>
  <c r="AD405" i="1" s="1"/>
  <c r="F405" i="1"/>
  <c r="D405" i="1"/>
  <c r="AC404" i="1"/>
  <c r="AB404" i="1"/>
  <c r="F404" i="1"/>
  <c r="D404" i="1"/>
  <c r="AE403" i="1"/>
  <c r="AD403" i="1"/>
  <c r="AC403" i="1"/>
  <c r="AB403" i="1"/>
  <c r="F403" i="1"/>
  <c r="D403" i="1"/>
  <c r="AC402" i="1"/>
  <c r="AB402" i="1"/>
  <c r="AE402" i="1" s="1"/>
  <c r="F402" i="1"/>
  <c r="D402" i="1"/>
  <c r="AD401" i="1"/>
  <c r="AC401" i="1"/>
  <c r="AB401" i="1"/>
  <c r="AE401" i="1" s="1"/>
  <c r="F401" i="1"/>
  <c r="D401" i="1"/>
  <c r="AD400" i="1"/>
  <c r="AC400" i="1"/>
  <c r="AB400" i="1"/>
  <c r="AE400" i="1" s="1"/>
  <c r="F400" i="1"/>
  <c r="D400" i="1"/>
  <c r="AC399" i="1"/>
  <c r="AB399" i="1"/>
  <c r="F399" i="1"/>
  <c r="D399" i="1"/>
  <c r="AD398" i="1"/>
  <c r="AC398" i="1"/>
  <c r="AB398" i="1"/>
  <c r="AE398" i="1" s="1"/>
  <c r="F398" i="1"/>
  <c r="D398" i="1"/>
  <c r="AE397" i="1"/>
  <c r="AC397" i="1"/>
  <c r="AB397" i="1"/>
  <c r="AD397" i="1" s="1"/>
  <c r="F397" i="1"/>
  <c r="D397" i="1"/>
  <c r="AC396" i="1"/>
  <c r="AB396" i="1"/>
  <c r="F396" i="1"/>
  <c r="D396" i="1"/>
  <c r="AE395" i="1"/>
  <c r="AD395" i="1"/>
  <c r="AC395" i="1"/>
  <c r="AB395" i="1"/>
  <c r="F395" i="1"/>
  <c r="D395" i="1"/>
  <c r="AC394" i="1"/>
  <c r="AB394" i="1"/>
  <c r="AE394" i="1" s="1"/>
  <c r="F394" i="1"/>
  <c r="D394" i="1"/>
  <c r="AD393" i="1"/>
  <c r="AC393" i="1"/>
  <c r="AB393" i="1"/>
  <c r="AE393" i="1" s="1"/>
  <c r="F393" i="1"/>
  <c r="D393" i="1"/>
  <c r="AD392" i="1"/>
  <c r="AC392" i="1"/>
  <c r="AB392" i="1"/>
  <c r="AE392" i="1" s="1"/>
  <c r="F392" i="1"/>
  <c r="D392" i="1"/>
  <c r="AC391" i="1"/>
  <c r="AB391" i="1"/>
  <c r="F391" i="1"/>
  <c r="D391" i="1"/>
  <c r="AD390" i="1"/>
  <c r="AC390" i="1"/>
  <c r="AB390" i="1"/>
  <c r="AE390" i="1" s="1"/>
  <c r="F390" i="1"/>
  <c r="D390" i="1"/>
  <c r="AE389" i="1"/>
  <c r="AC389" i="1"/>
  <c r="AB389" i="1"/>
  <c r="AD389" i="1" s="1"/>
  <c r="F389" i="1"/>
  <c r="D389" i="1"/>
  <c r="AC388" i="1"/>
  <c r="AB388" i="1"/>
  <c r="F388" i="1"/>
  <c r="D388" i="1"/>
  <c r="AE387" i="1"/>
  <c r="AD387" i="1"/>
  <c r="AC387" i="1"/>
  <c r="AB387" i="1"/>
  <c r="F387" i="1"/>
  <c r="D387" i="1"/>
  <c r="AC386" i="1"/>
  <c r="AB386" i="1"/>
  <c r="AE386" i="1" s="1"/>
  <c r="F386" i="1"/>
  <c r="D386" i="1"/>
  <c r="AD385" i="1"/>
  <c r="AC385" i="1"/>
  <c r="AB385" i="1"/>
  <c r="AE385" i="1" s="1"/>
  <c r="F385" i="1"/>
  <c r="D385" i="1"/>
  <c r="AD384" i="1"/>
  <c r="AC384" i="1"/>
  <c r="AB384" i="1"/>
  <c r="AE384" i="1" s="1"/>
  <c r="F384" i="1"/>
  <c r="D384" i="1"/>
  <c r="AC383" i="1"/>
  <c r="AB383" i="1"/>
  <c r="F383" i="1"/>
  <c r="D383" i="1"/>
  <c r="AD382" i="1"/>
  <c r="AC382" i="1"/>
  <c r="AB382" i="1"/>
  <c r="AE382" i="1" s="1"/>
  <c r="F382" i="1"/>
  <c r="D382" i="1"/>
  <c r="AE381" i="1"/>
  <c r="AC381" i="1"/>
  <c r="AB381" i="1"/>
  <c r="AD381" i="1" s="1"/>
  <c r="F381" i="1"/>
  <c r="D381" i="1"/>
  <c r="AC380" i="1"/>
  <c r="AB380" i="1"/>
  <c r="F380" i="1"/>
  <c r="D380" i="1"/>
  <c r="AE379" i="1"/>
  <c r="AD379" i="1"/>
  <c r="AC379" i="1"/>
  <c r="AB379" i="1"/>
  <c r="F379" i="1"/>
  <c r="D379" i="1"/>
  <c r="AC378" i="1"/>
  <c r="AB378" i="1"/>
  <c r="AE378" i="1" s="1"/>
  <c r="F378" i="1"/>
  <c r="D378" i="1"/>
  <c r="AE377" i="1"/>
  <c r="AD377" i="1"/>
  <c r="AC377" i="1"/>
  <c r="AB377" i="1"/>
  <c r="F377" i="1"/>
  <c r="D377" i="1"/>
  <c r="AD376" i="1"/>
  <c r="AC376" i="1"/>
  <c r="AB376" i="1"/>
  <c r="AE376" i="1" s="1"/>
  <c r="F376" i="1"/>
  <c r="D376" i="1"/>
  <c r="AC375" i="1"/>
  <c r="AB375" i="1"/>
  <c r="F375" i="1"/>
  <c r="D375" i="1"/>
  <c r="AD374" i="1"/>
  <c r="AC374" i="1"/>
  <c r="AB374" i="1"/>
  <c r="AE374" i="1" s="1"/>
  <c r="F374" i="1"/>
  <c r="D374" i="1"/>
  <c r="AE373" i="1"/>
  <c r="AC373" i="1"/>
  <c r="AB373" i="1"/>
  <c r="AD373" i="1" s="1"/>
  <c r="F373" i="1"/>
  <c r="D373" i="1"/>
  <c r="AC372" i="1"/>
  <c r="AB372" i="1"/>
  <c r="F372" i="1"/>
  <c r="D372" i="1"/>
  <c r="AE371" i="1"/>
  <c r="AD371" i="1"/>
  <c r="AC371" i="1"/>
  <c r="AB371" i="1"/>
  <c r="F371" i="1"/>
  <c r="D371" i="1"/>
  <c r="AC370" i="1"/>
  <c r="AB370" i="1"/>
  <c r="AE370" i="1" s="1"/>
  <c r="F370" i="1"/>
  <c r="D370" i="1"/>
  <c r="AE369" i="1"/>
  <c r="AD369" i="1"/>
  <c r="AC369" i="1"/>
  <c r="AB369" i="1"/>
  <c r="F369" i="1"/>
  <c r="D369" i="1"/>
  <c r="AD368" i="1"/>
  <c r="AC368" i="1"/>
  <c r="AB368" i="1"/>
  <c r="AE368" i="1" s="1"/>
  <c r="F368" i="1"/>
  <c r="D368" i="1"/>
  <c r="AC367" i="1"/>
  <c r="AB367" i="1"/>
  <c r="F367" i="1"/>
  <c r="D367" i="1"/>
  <c r="AD366" i="1"/>
  <c r="AC366" i="1"/>
  <c r="AB366" i="1"/>
  <c r="AE366" i="1" s="1"/>
  <c r="F366" i="1"/>
  <c r="D366" i="1"/>
  <c r="AE365" i="1"/>
  <c r="AC365" i="1"/>
  <c r="AB365" i="1"/>
  <c r="AD365" i="1" s="1"/>
  <c r="F365" i="1"/>
  <c r="D365" i="1"/>
  <c r="AC364" i="1"/>
  <c r="AB364" i="1"/>
  <c r="F364" i="1"/>
  <c r="D364" i="1"/>
  <c r="AE363" i="1"/>
  <c r="AD363" i="1"/>
  <c r="AC363" i="1"/>
  <c r="AB363" i="1"/>
  <c r="F363" i="1"/>
  <c r="D363" i="1"/>
  <c r="AC362" i="1"/>
  <c r="AB362" i="1"/>
  <c r="AE362" i="1" s="1"/>
  <c r="F362" i="1"/>
  <c r="D362" i="1"/>
  <c r="AE361" i="1"/>
  <c r="AD361" i="1"/>
  <c r="AC361" i="1"/>
  <c r="AB361" i="1"/>
  <c r="F361" i="1"/>
  <c r="D361" i="1"/>
  <c r="AD360" i="1"/>
  <c r="AC360" i="1"/>
  <c r="AB360" i="1"/>
  <c r="AE360" i="1" s="1"/>
  <c r="F360" i="1"/>
  <c r="D360" i="1"/>
  <c r="AC359" i="1"/>
  <c r="AB359" i="1"/>
  <c r="F359" i="1"/>
  <c r="D359" i="1"/>
  <c r="AD358" i="1"/>
  <c r="AC358" i="1"/>
  <c r="AB358" i="1"/>
  <c r="AE358" i="1" s="1"/>
  <c r="F358" i="1"/>
  <c r="D358" i="1"/>
  <c r="AE357" i="1"/>
  <c r="AC357" i="1"/>
  <c r="AB357" i="1"/>
  <c r="AD357" i="1" s="1"/>
  <c r="F357" i="1"/>
  <c r="D357" i="1"/>
  <c r="AC356" i="1"/>
  <c r="AB356" i="1"/>
  <c r="F356" i="1"/>
  <c r="D356" i="1"/>
  <c r="AE355" i="1"/>
  <c r="AD355" i="1"/>
  <c r="AC355" i="1"/>
  <c r="AB355" i="1"/>
  <c r="F355" i="1"/>
  <c r="D355" i="1"/>
  <c r="AC354" i="1"/>
  <c r="AB354" i="1"/>
  <c r="AE354" i="1" s="1"/>
  <c r="F354" i="1"/>
  <c r="D354" i="1"/>
  <c r="AE353" i="1"/>
  <c r="AD353" i="1"/>
  <c r="AC353" i="1"/>
  <c r="AB353" i="1"/>
  <c r="F353" i="1"/>
  <c r="D353" i="1"/>
  <c r="AD352" i="1"/>
  <c r="AC352" i="1"/>
  <c r="AB352" i="1"/>
  <c r="AE352" i="1" s="1"/>
  <c r="F352" i="1"/>
  <c r="D352" i="1"/>
  <c r="AC351" i="1"/>
  <c r="AB351" i="1"/>
  <c r="F351" i="1"/>
  <c r="D351" i="1"/>
  <c r="AD350" i="1"/>
  <c r="AC350" i="1"/>
  <c r="AB350" i="1"/>
  <c r="AE350" i="1" s="1"/>
  <c r="F350" i="1"/>
  <c r="D350" i="1"/>
  <c r="AE349" i="1"/>
  <c r="AC349" i="1"/>
  <c r="AB349" i="1"/>
  <c r="AD349" i="1" s="1"/>
  <c r="F349" i="1"/>
  <c r="D349" i="1"/>
  <c r="AC348" i="1"/>
  <c r="AB348" i="1"/>
  <c r="F348" i="1"/>
  <c r="D348" i="1"/>
  <c r="AE347" i="1"/>
  <c r="AD347" i="1"/>
  <c r="AC347" i="1"/>
  <c r="AB347" i="1"/>
  <c r="F347" i="1"/>
  <c r="D347" i="1"/>
  <c r="AC346" i="1"/>
  <c r="AB346" i="1"/>
  <c r="AE346" i="1" s="1"/>
  <c r="F346" i="1"/>
  <c r="D346" i="1"/>
  <c r="AE345" i="1"/>
  <c r="AD345" i="1"/>
  <c r="AC345" i="1"/>
  <c r="AB345" i="1"/>
  <c r="F345" i="1"/>
  <c r="D345" i="1"/>
  <c r="AD344" i="1"/>
  <c r="AC344" i="1"/>
  <c r="AB344" i="1"/>
  <c r="AE344" i="1" s="1"/>
  <c r="F344" i="1"/>
  <c r="D344" i="1"/>
  <c r="AC343" i="1"/>
  <c r="AB343" i="1"/>
  <c r="F343" i="1"/>
  <c r="D343" i="1"/>
  <c r="AD342" i="1"/>
  <c r="AC342" i="1"/>
  <c r="AB342" i="1"/>
  <c r="AE342" i="1" s="1"/>
  <c r="F342" i="1"/>
  <c r="D342" i="1"/>
  <c r="AE341" i="1"/>
  <c r="AC341" i="1"/>
  <c r="AB341" i="1"/>
  <c r="AD341" i="1" s="1"/>
  <c r="F341" i="1"/>
  <c r="D341" i="1"/>
  <c r="AC340" i="1"/>
  <c r="AB340" i="1"/>
  <c r="F340" i="1"/>
  <c r="D340" i="1"/>
  <c r="AE339" i="1"/>
  <c r="AD339" i="1"/>
  <c r="AC339" i="1"/>
  <c r="AB339" i="1"/>
  <c r="F339" i="1"/>
  <c r="D339" i="1"/>
  <c r="AC338" i="1"/>
  <c r="AB338" i="1"/>
  <c r="AE338" i="1" s="1"/>
  <c r="F338" i="1"/>
  <c r="D338" i="1"/>
  <c r="AE337" i="1"/>
  <c r="AD337" i="1"/>
  <c r="AC337" i="1"/>
  <c r="AB337" i="1"/>
  <c r="F337" i="1"/>
  <c r="D337" i="1"/>
  <c r="AD336" i="1"/>
  <c r="AC336" i="1"/>
  <c r="AB336" i="1"/>
  <c r="AE336" i="1" s="1"/>
  <c r="F336" i="1"/>
  <c r="D336" i="1"/>
  <c r="AC335" i="1"/>
  <c r="AB335" i="1"/>
  <c r="F335" i="1"/>
  <c r="D335" i="1"/>
  <c r="AD334" i="1"/>
  <c r="AC334" i="1"/>
  <c r="AB334" i="1"/>
  <c r="AE334" i="1" s="1"/>
  <c r="F334" i="1"/>
  <c r="D334" i="1"/>
  <c r="AE333" i="1"/>
  <c r="AC333" i="1"/>
  <c r="AB333" i="1"/>
  <c r="AD333" i="1" s="1"/>
  <c r="F333" i="1"/>
  <c r="D333" i="1"/>
  <c r="AC332" i="1"/>
  <c r="AB332" i="1"/>
  <c r="F332" i="1"/>
  <c r="D332" i="1"/>
  <c r="AE331" i="1"/>
  <c r="AD331" i="1"/>
  <c r="AC331" i="1"/>
  <c r="AB331" i="1"/>
  <c r="F331" i="1"/>
  <c r="D331" i="1"/>
  <c r="AC330" i="1"/>
  <c r="AB330" i="1"/>
  <c r="AE330" i="1" s="1"/>
  <c r="F330" i="1"/>
  <c r="D330" i="1"/>
  <c r="AE329" i="1"/>
  <c r="AD329" i="1"/>
  <c r="AC329" i="1"/>
  <c r="AB329" i="1"/>
  <c r="F329" i="1"/>
  <c r="D329" i="1"/>
  <c r="AD328" i="1"/>
  <c r="AC328" i="1"/>
  <c r="AB328" i="1"/>
  <c r="AE328" i="1" s="1"/>
  <c r="F328" i="1"/>
  <c r="D328" i="1"/>
  <c r="AC327" i="1"/>
  <c r="AB327" i="1"/>
  <c r="F327" i="1"/>
  <c r="D327" i="1"/>
  <c r="AD326" i="1"/>
  <c r="AC326" i="1"/>
  <c r="AB326" i="1"/>
  <c r="AE326" i="1" s="1"/>
  <c r="F326" i="1"/>
  <c r="D326" i="1"/>
  <c r="AE325" i="1"/>
  <c r="AC325" i="1"/>
  <c r="AB325" i="1"/>
  <c r="AD325" i="1" s="1"/>
  <c r="F325" i="1"/>
  <c r="D325" i="1"/>
  <c r="AC324" i="1"/>
  <c r="AB324" i="1"/>
  <c r="F324" i="1"/>
  <c r="D324" i="1"/>
  <c r="AE323" i="1"/>
  <c r="AD323" i="1"/>
  <c r="AC323" i="1"/>
  <c r="AB323" i="1"/>
  <c r="F323" i="1"/>
  <c r="D323" i="1"/>
  <c r="AC322" i="1"/>
  <c r="AB322" i="1"/>
  <c r="AE322" i="1" s="1"/>
  <c r="F322" i="1"/>
  <c r="D322" i="1"/>
  <c r="AE321" i="1"/>
  <c r="AD321" i="1"/>
  <c r="AC321" i="1"/>
  <c r="AB321" i="1"/>
  <c r="F321" i="1"/>
  <c r="D321" i="1"/>
  <c r="AD320" i="1"/>
  <c r="AC320" i="1"/>
  <c r="AB320" i="1"/>
  <c r="AE320" i="1" s="1"/>
  <c r="F320" i="1"/>
  <c r="D320" i="1"/>
  <c r="AC319" i="1"/>
  <c r="AB319" i="1"/>
  <c r="F319" i="1"/>
  <c r="D319" i="1"/>
  <c r="AD318" i="1"/>
  <c r="AC318" i="1"/>
  <c r="AB318" i="1"/>
  <c r="AE318" i="1" s="1"/>
  <c r="F318" i="1"/>
  <c r="D318" i="1"/>
  <c r="AE317" i="1"/>
  <c r="AC317" i="1"/>
  <c r="AB317" i="1"/>
  <c r="AD317" i="1" s="1"/>
  <c r="F317" i="1"/>
  <c r="D317" i="1"/>
  <c r="AC316" i="1"/>
  <c r="AB316" i="1"/>
  <c r="F316" i="1"/>
  <c r="D316" i="1"/>
  <c r="AE315" i="1"/>
  <c r="AD315" i="1"/>
  <c r="AC315" i="1"/>
  <c r="AB315" i="1"/>
  <c r="F315" i="1"/>
  <c r="D315" i="1"/>
  <c r="AC314" i="1"/>
  <c r="AB314" i="1"/>
  <c r="AE314" i="1" s="1"/>
  <c r="F314" i="1"/>
  <c r="D314" i="1"/>
  <c r="AE313" i="1"/>
  <c r="AD313" i="1"/>
  <c r="AC313" i="1"/>
  <c r="AB313" i="1"/>
  <c r="F313" i="1"/>
  <c r="D313" i="1"/>
  <c r="AD312" i="1"/>
  <c r="AC312" i="1"/>
  <c r="AB312" i="1"/>
  <c r="AE312" i="1" s="1"/>
  <c r="F312" i="1"/>
  <c r="D312" i="1"/>
  <c r="AC311" i="1"/>
  <c r="AB311" i="1"/>
  <c r="F311" i="1"/>
  <c r="D311" i="1"/>
  <c r="AD310" i="1"/>
  <c r="AC310" i="1"/>
  <c r="AB310" i="1"/>
  <c r="AE310" i="1" s="1"/>
  <c r="F310" i="1"/>
  <c r="D310" i="1"/>
  <c r="AE309" i="1"/>
  <c r="AC309" i="1"/>
  <c r="AB309" i="1"/>
  <c r="AD309" i="1" s="1"/>
  <c r="F309" i="1"/>
  <c r="D309" i="1"/>
  <c r="AC308" i="1"/>
  <c r="AB308" i="1"/>
  <c r="F308" i="1"/>
  <c r="D308" i="1"/>
  <c r="AE307" i="1"/>
  <c r="AD307" i="1"/>
  <c r="AC307" i="1"/>
  <c r="AB307" i="1"/>
  <c r="F307" i="1"/>
  <c r="D307" i="1"/>
  <c r="AC306" i="1"/>
  <c r="AB306" i="1"/>
  <c r="AE306" i="1" s="1"/>
  <c r="F306" i="1"/>
  <c r="D306" i="1"/>
  <c r="AE305" i="1"/>
  <c r="AD305" i="1"/>
  <c r="AC305" i="1"/>
  <c r="AB305" i="1"/>
  <c r="F305" i="1"/>
  <c r="D305" i="1"/>
  <c r="AD304" i="1"/>
  <c r="AC304" i="1"/>
  <c r="AB304" i="1"/>
  <c r="AE304" i="1" s="1"/>
  <c r="F304" i="1"/>
  <c r="D304" i="1"/>
  <c r="AC303" i="1"/>
  <c r="AB303" i="1"/>
  <c r="F303" i="1"/>
  <c r="D303" i="1"/>
  <c r="AD302" i="1"/>
  <c r="AC302" i="1"/>
  <c r="AB302" i="1"/>
  <c r="AE302" i="1" s="1"/>
  <c r="F302" i="1"/>
  <c r="D302" i="1"/>
  <c r="AE301" i="1"/>
  <c r="AC301" i="1"/>
  <c r="AB301" i="1"/>
  <c r="AD301" i="1" s="1"/>
  <c r="F301" i="1"/>
  <c r="D301" i="1"/>
  <c r="AC300" i="1"/>
  <c r="AB300" i="1"/>
  <c r="F300" i="1"/>
  <c r="D300" i="1"/>
  <c r="AE299" i="1"/>
  <c r="AD299" i="1"/>
  <c r="AC299" i="1"/>
  <c r="AB299" i="1"/>
  <c r="F299" i="1"/>
  <c r="D299" i="1"/>
  <c r="AC298" i="1"/>
  <c r="AB298" i="1"/>
  <c r="AE298" i="1" s="1"/>
  <c r="F298" i="1"/>
  <c r="D298" i="1"/>
  <c r="AE297" i="1"/>
  <c r="AD297" i="1"/>
  <c r="AC297" i="1"/>
  <c r="AB297" i="1"/>
  <c r="F297" i="1"/>
  <c r="D297" i="1"/>
  <c r="AD296" i="1"/>
  <c r="AC296" i="1"/>
  <c r="AB296" i="1"/>
  <c r="AE296" i="1" s="1"/>
  <c r="F296" i="1"/>
  <c r="D296" i="1"/>
  <c r="AC295" i="1"/>
  <c r="AB295" i="1"/>
  <c r="F295" i="1"/>
  <c r="D295" i="1"/>
  <c r="AD294" i="1"/>
  <c r="AC294" i="1"/>
  <c r="AB294" i="1"/>
  <c r="AE294" i="1" s="1"/>
  <c r="F294" i="1"/>
  <c r="D294" i="1"/>
  <c r="AE293" i="1"/>
  <c r="AC293" i="1"/>
  <c r="AB293" i="1"/>
  <c r="AD293" i="1" s="1"/>
  <c r="F293" i="1"/>
  <c r="D293" i="1"/>
  <c r="AC292" i="1"/>
  <c r="AB292" i="1"/>
  <c r="F292" i="1"/>
  <c r="D292" i="1"/>
  <c r="AE291" i="1"/>
  <c r="AD291" i="1"/>
  <c r="AC291" i="1"/>
  <c r="AB291" i="1"/>
  <c r="F291" i="1"/>
  <c r="D291" i="1"/>
  <c r="AC290" i="1"/>
  <c r="AB290" i="1"/>
  <c r="AE290" i="1" s="1"/>
  <c r="F290" i="1"/>
  <c r="D290" i="1"/>
  <c r="AE289" i="1"/>
  <c r="AD289" i="1"/>
  <c r="AC289" i="1"/>
  <c r="AB289" i="1"/>
  <c r="F289" i="1"/>
  <c r="D289" i="1"/>
  <c r="AD288" i="1"/>
  <c r="AC288" i="1"/>
  <c r="AB288" i="1"/>
  <c r="AE288" i="1" s="1"/>
  <c r="F288" i="1"/>
  <c r="D288" i="1"/>
  <c r="AC287" i="1"/>
  <c r="AB287" i="1"/>
  <c r="F287" i="1"/>
  <c r="D287" i="1"/>
  <c r="AE286" i="1"/>
  <c r="AD286" i="1"/>
  <c r="AC286" i="1"/>
  <c r="AB286" i="1"/>
  <c r="F286" i="1"/>
  <c r="D286" i="1"/>
  <c r="AC285" i="1"/>
  <c r="AB285" i="1"/>
  <c r="F285" i="1"/>
  <c r="D285" i="1"/>
  <c r="AE284" i="1"/>
  <c r="AD284" i="1"/>
  <c r="AC284" i="1"/>
  <c r="AB284" i="1"/>
  <c r="F284" i="1"/>
  <c r="D284" i="1"/>
  <c r="AC283" i="1"/>
  <c r="AB283" i="1"/>
  <c r="F283" i="1"/>
  <c r="D283" i="1"/>
  <c r="AE282" i="1"/>
  <c r="AD282" i="1"/>
  <c r="AC282" i="1"/>
  <c r="AB282" i="1"/>
  <c r="F282" i="1"/>
  <c r="D282" i="1"/>
  <c r="AC281" i="1"/>
  <c r="AB281" i="1"/>
  <c r="F281" i="1"/>
  <c r="D281" i="1"/>
  <c r="AE280" i="1"/>
  <c r="AD280" i="1"/>
  <c r="AC280" i="1"/>
  <c r="AB280" i="1"/>
  <c r="F280" i="1"/>
  <c r="D280" i="1"/>
  <c r="AC279" i="1"/>
  <c r="AB279" i="1"/>
  <c r="F279" i="1"/>
  <c r="D279" i="1"/>
  <c r="AE278" i="1"/>
  <c r="AD278" i="1"/>
  <c r="AC278" i="1"/>
  <c r="AB278" i="1"/>
  <c r="F278" i="1"/>
  <c r="D278" i="1"/>
  <c r="AC277" i="1"/>
  <c r="AB277" i="1"/>
  <c r="F277" i="1"/>
  <c r="D277" i="1"/>
  <c r="AE276" i="1"/>
  <c r="AD276" i="1"/>
  <c r="AC276" i="1"/>
  <c r="AB276" i="1"/>
  <c r="F276" i="1"/>
  <c r="D276" i="1"/>
  <c r="AC275" i="1"/>
  <c r="AB275" i="1"/>
  <c r="F275" i="1"/>
  <c r="D275" i="1"/>
  <c r="AE274" i="1"/>
  <c r="AD274" i="1"/>
  <c r="AC274" i="1"/>
  <c r="AB274" i="1"/>
  <c r="F274" i="1"/>
  <c r="D274" i="1"/>
  <c r="AC273" i="1"/>
  <c r="AB273" i="1"/>
  <c r="F273" i="1"/>
  <c r="D273" i="1"/>
  <c r="AE272" i="1"/>
  <c r="AD272" i="1"/>
  <c r="AC272" i="1"/>
  <c r="AB272" i="1"/>
  <c r="F272" i="1"/>
  <c r="D272" i="1"/>
  <c r="AC271" i="1"/>
  <c r="AB271" i="1"/>
  <c r="F271" i="1"/>
  <c r="D271" i="1"/>
  <c r="AE270" i="1"/>
  <c r="AD270" i="1"/>
  <c r="AC270" i="1"/>
  <c r="AB270" i="1"/>
  <c r="F270" i="1"/>
  <c r="D270" i="1"/>
  <c r="AC269" i="1"/>
  <c r="AB269" i="1"/>
  <c r="F269" i="1"/>
  <c r="D269" i="1"/>
  <c r="AE268" i="1"/>
  <c r="AD268" i="1"/>
  <c r="AC268" i="1"/>
  <c r="AB268" i="1"/>
  <c r="F268" i="1"/>
  <c r="D268" i="1"/>
  <c r="AC267" i="1"/>
  <c r="AB267" i="1"/>
  <c r="F267" i="1"/>
  <c r="D267" i="1"/>
  <c r="AE266" i="1"/>
  <c r="AD266" i="1"/>
  <c r="AC266" i="1"/>
  <c r="AB266" i="1"/>
  <c r="F266" i="1"/>
  <c r="D266" i="1"/>
  <c r="AC265" i="1"/>
  <c r="AB265" i="1"/>
  <c r="F265" i="1"/>
  <c r="D265" i="1"/>
  <c r="AE264" i="1"/>
  <c r="AD264" i="1"/>
  <c r="AC264" i="1"/>
  <c r="AB264" i="1"/>
  <c r="F264" i="1"/>
  <c r="D264" i="1"/>
  <c r="AC263" i="1"/>
  <c r="AB263" i="1"/>
  <c r="F263" i="1"/>
  <c r="D263" i="1"/>
  <c r="AE262" i="1"/>
  <c r="AD262" i="1"/>
  <c r="AC262" i="1"/>
  <c r="AB262" i="1"/>
  <c r="F262" i="1"/>
  <c r="D262" i="1"/>
  <c r="AC261" i="1"/>
  <c r="AB261" i="1"/>
  <c r="F261" i="1"/>
  <c r="D261" i="1"/>
  <c r="AE260" i="1"/>
  <c r="AD260" i="1"/>
  <c r="AC260" i="1"/>
  <c r="AB260" i="1"/>
  <c r="F260" i="1"/>
  <c r="D260" i="1"/>
  <c r="AC259" i="1"/>
  <c r="AB259" i="1"/>
  <c r="F259" i="1"/>
  <c r="D259" i="1"/>
  <c r="AE258" i="1"/>
  <c r="AD258" i="1"/>
  <c r="AC258" i="1"/>
  <c r="AB258" i="1"/>
  <c r="F258" i="1"/>
  <c r="D258" i="1"/>
  <c r="AC257" i="1"/>
  <c r="AB257" i="1"/>
  <c r="F257" i="1"/>
  <c r="D257" i="1"/>
  <c r="AE256" i="1"/>
  <c r="AD256" i="1"/>
  <c r="AC256" i="1"/>
  <c r="AB256" i="1"/>
  <c r="F256" i="1"/>
  <c r="D256" i="1"/>
  <c r="AC255" i="1"/>
  <c r="AB255" i="1"/>
  <c r="F255" i="1"/>
  <c r="D255" i="1"/>
  <c r="AE254" i="1"/>
  <c r="AD254" i="1"/>
  <c r="AC254" i="1"/>
  <c r="AB254" i="1"/>
  <c r="F254" i="1"/>
  <c r="D254" i="1"/>
  <c r="AC253" i="1"/>
  <c r="AB253" i="1"/>
  <c r="F253" i="1"/>
  <c r="D253" i="1"/>
  <c r="AE252" i="1"/>
  <c r="AD252" i="1"/>
  <c r="AC252" i="1"/>
  <c r="AB252" i="1"/>
  <c r="F252" i="1"/>
  <c r="D252" i="1"/>
  <c r="AC251" i="1"/>
  <c r="AB251" i="1"/>
  <c r="F251" i="1"/>
  <c r="D251" i="1"/>
  <c r="AE250" i="1"/>
  <c r="AD250" i="1"/>
  <c r="AC250" i="1"/>
  <c r="AB250" i="1"/>
  <c r="F250" i="1"/>
  <c r="D250" i="1"/>
  <c r="AC249" i="1"/>
  <c r="AB249" i="1"/>
  <c r="F249" i="1"/>
  <c r="D249" i="1"/>
  <c r="AE248" i="1"/>
  <c r="AD248" i="1"/>
  <c r="AC248" i="1"/>
  <c r="AB248" i="1"/>
  <c r="F248" i="1"/>
  <c r="D248" i="1"/>
  <c r="AC247" i="1"/>
  <c r="AB247" i="1"/>
  <c r="F247" i="1"/>
  <c r="D247" i="1"/>
  <c r="AE246" i="1"/>
  <c r="AD246" i="1"/>
  <c r="AC246" i="1"/>
  <c r="AB246" i="1"/>
  <c r="F246" i="1"/>
  <c r="D246" i="1"/>
  <c r="AC245" i="1"/>
  <c r="AB245" i="1"/>
  <c r="F245" i="1"/>
  <c r="D245" i="1"/>
  <c r="AE244" i="1"/>
  <c r="AD244" i="1"/>
  <c r="AC244" i="1"/>
  <c r="AB244" i="1"/>
  <c r="F244" i="1"/>
  <c r="D244" i="1"/>
  <c r="AC243" i="1"/>
  <c r="AB243" i="1"/>
  <c r="F243" i="1"/>
  <c r="D243" i="1"/>
  <c r="AE242" i="1"/>
  <c r="AD242" i="1"/>
  <c r="AC242" i="1"/>
  <c r="AB242" i="1"/>
  <c r="F242" i="1"/>
  <c r="D242" i="1"/>
  <c r="AC241" i="1"/>
  <c r="AB241" i="1"/>
  <c r="F241" i="1"/>
  <c r="D241" i="1"/>
  <c r="AE240" i="1"/>
  <c r="AD240" i="1"/>
  <c r="AC240" i="1"/>
  <c r="AB240" i="1"/>
  <c r="F240" i="1"/>
  <c r="D240" i="1"/>
  <c r="AC239" i="1"/>
  <c r="AB239" i="1"/>
  <c r="F239" i="1"/>
  <c r="D239" i="1"/>
  <c r="AE238" i="1"/>
  <c r="AD238" i="1"/>
  <c r="AC238" i="1"/>
  <c r="AB238" i="1"/>
  <c r="F238" i="1"/>
  <c r="D238" i="1"/>
  <c r="AC237" i="1"/>
  <c r="AB237" i="1"/>
  <c r="F237" i="1"/>
  <c r="D237" i="1"/>
  <c r="AE236" i="1"/>
  <c r="AD236" i="1"/>
  <c r="AC236" i="1"/>
  <c r="AB236" i="1"/>
  <c r="F236" i="1"/>
  <c r="D236" i="1"/>
  <c r="AC235" i="1"/>
  <c r="AB235" i="1"/>
  <c r="F235" i="1"/>
  <c r="D235" i="1"/>
  <c r="AE234" i="1"/>
  <c r="AD234" i="1"/>
  <c r="AC234" i="1"/>
  <c r="AB234" i="1"/>
  <c r="F234" i="1"/>
  <c r="D234" i="1"/>
  <c r="AC233" i="1"/>
  <c r="AB233" i="1"/>
  <c r="F233" i="1"/>
  <c r="D233" i="1"/>
  <c r="AE232" i="1"/>
  <c r="AD232" i="1"/>
  <c r="AC232" i="1"/>
  <c r="AB232" i="1"/>
  <c r="F232" i="1"/>
  <c r="D232" i="1"/>
  <c r="AC231" i="1"/>
  <c r="AB231" i="1"/>
  <c r="F231" i="1"/>
  <c r="D231" i="1"/>
  <c r="AE230" i="1"/>
  <c r="AD230" i="1"/>
  <c r="AC230" i="1"/>
  <c r="AB230" i="1"/>
  <c r="F230" i="1"/>
  <c r="D230" i="1"/>
  <c r="AC229" i="1"/>
  <c r="AB229" i="1"/>
  <c r="F229" i="1"/>
  <c r="D229" i="1"/>
  <c r="AE228" i="1"/>
  <c r="AD228" i="1"/>
  <c r="AC228" i="1"/>
  <c r="AB228" i="1"/>
  <c r="F228" i="1"/>
  <c r="D228" i="1"/>
  <c r="AC227" i="1"/>
  <c r="AB227" i="1"/>
  <c r="F227" i="1"/>
  <c r="D227" i="1"/>
  <c r="AE226" i="1"/>
  <c r="AD226" i="1"/>
  <c r="AC226" i="1"/>
  <c r="AB226" i="1"/>
  <c r="F226" i="1"/>
  <c r="D226" i="1"/>
  <c r="AC225" i="1"/>
  <c r="AB225" i="1"/>
  <c r="F225" i="1"/>
  <c r="D225" i="1"/>
  <c r="AE224" i="1"/>
  <c r="AD224" i="1"/>
  <c r="AC224" i="1"/>
  <c r="AB224" i="1"/>
  <c r="F224" i="1"/>
  <c r="D224" i="1"/>
  <c r="AC223" i="1"/>
  <c r="AB223" i="1"/>
  <c r="F223" i="1"/>
  <c r="D223" i="1"/>
  <c r="AE222" i="1"/>
  <c r="AD222" i="1"/>
  <c r="AC222" i="1"/>
  <c r="AB222" i="1"/>
  <c r="F222" i="1"/>
  <c r="D222" i="1"/>
  <c r="AC221" i="1"/>
  <c r="AB221" i="1"/>
  <c r="F221" i="1"/>
  <c r="D221" i="1"/>
  <c r="AE220" i="1"/>
  <c r="AD220" i="1"/>
  <c r="AC220" i="1"/>
  <c r="AB220" i="1"/>
  <c r="F220" i="1"/>
  <c r="D220" i="1"/>
  <c r="AC219" i="1"/>
  <c r="AB219" i="1"/>
  <c r="F219" i="1"/>
  <c r="D219" i="1"/>
  <c r="AE218" i="1"/>
  <c r="AD218" i="1"/>
  <c r="AC218" i="1"/>
  <c r="AB218" i="1"/>
  <c r="F218" i="1"/>
  <c r="D218" i="1"/>
  <c r="AC217" i="1"/>
  <c r="AB217" i="1"/>
  <c r="F217" i="1"/>
  <c r="D217" i="1"/>
  <c r="AE216" i="1"/>
  <c r="AD216" i="1"/>
  <c r="AC216" i="1"/>
  <c r="AB216" i="1"/>
  <c r="F216" i="1"/>
  <c r="D216" i="1"/>
  <c r="AC215" i="1"/>
  <c r="AB215" i="1"/>
  <c r="F215" i="1"/>
  <c r="D215" i="1"/>
  <c r="AC214" i="1"/>
  <c r="AB214" i="1"/>
  <c r="F214" i="1"/>
  <c r="D214" i="1"/>
  <c r="AC213" i="1"/>
  <c r="AB213" i="1"/>
  <c r="AE213" i="1" s="1"/>
  <c r="F213" i="1"/>
  <c r="D213" i="1"/>
  <c r="AE212" i="1"/>
  <c r="AD212" i="1"/>
  <c r="AC212" i="1"/>
  <c r="AB212" i="1"/>
  <c r="F212" i="1"/>
  <c r="D212" i="1"/>
  <c r="AE211" i="1"/>
  <c r="AC211" i="1"/>
  <c r="AB211" i="1"/>
  <c r="AD211" i="1" s="1"/>
  <c r="F211" i="1"/>
  <c r="D211" i="1"/>
  <c r="AE210" i="1"/>
  <c r="AD210" i="1"/>
  <c r="AC210" i="1"/>
  <c r="AB210" i="1"/>
  <c r="F210" i="1"/>
  <c r="D210" i="1"/>
  <c r="AE209" i="1"/>
  <c r="AC209" i="1"/>
  <c r="AB209" i="1"/>
  <c r="AD209" i="1" s="1"/>
  <c r="F209" i="1"/>
  <c r="D209" i="1"/>
  <c r="AE208" i="1"/>
  <c r="AD208" i="1"/>
  <c r="AC208" i="1"/>
  <c r="AB208" i="1"/>
  <c r="F208" i="1"/>
  <c r="D208" i="1"/>
  <c r="AE207" i="1"/>
  <c r="AC207" i="1"/>
  <c r="AB207" i="1"/>
  <c r="AD207" i="1" s="1"/>
  <c r="F207" i="1"/>
  <c r="D207" i="1"/>
  <c r="AE206" i="1"/>
  <c r="AD206" i="1"/>
  <c r="AC206" i="1"/>
  <c r="AB206" i="1"/>
  <c r="F206" i="1"/>
  <c r="D206" i="1"/>
  <c r="AE205" i="1"/>
  <c r="AC205" i="1"/>
  <c r="AB205" i="1"/>
  <c r="AD205" i="1" s="1"/>
  <c r="F205" i="1"/>
  <c r="D205" i="1"/>
  <c r="AE204" i="1"/>
  <c r="AD204" i="1"/>
  <c r="AC204" i="1"/>
  <c r="AB204" i="1"/>
  <c r="F204" i="1"/>
  <c r="D204" i="1"/>
  <c r="AE203" i="1"/>
  <c r="AC203" i="1"/>
  <c r="AB203" i="1"/>
  <c r="AD203" i="1" s="1"/>
  <c r="F203" i="1"/>
  <c r="D203" i="1"/>
  <c r="AE202" i="1"/>
  <c r="AD202" i="1"/>
  <c r="AC202" i="1"/>
  <c r="AB202" i="1"/>
  <c r="F202" i="1"/>
  <c r="D202" i="1"/>
  <c r="AE201" i="1"/>
  <c r="AC201" i="1"/>
  <c r="AB201" i="1"/>
  <c r="AD201" i="1" s="1"/>
  <c r="F201" i="1"/>
  <c r="D201" i="1"/>
  <c r="AE200" i="1"/>
  <c r="AD200" i="1"/>
  <c r="AC200" i="1"/>
  <c r="AB200" i="1"/>
  <c r="F200" i="1"/>
  <c r="D200" i="1"/>
  <c r="AE199" i="1"/>
  <c r="AC199" i="1"/>
  <c r="AB199" i="1"/>
  <c r="AD199" i="1" s="1"/>
  <c r="F199" i="1"/>
  <c r="D199" i="1"/>
  <c r="AE198" i="1"/>
  <c r="AD198" i="1"/>
  <c r="AC198" i="1"/>
  <c r="AB198" i="1"/>
  <c r="F198" i="1"/>
  <c r="D198" i="1"/>
  <c r="AE197" i="1"/>
  <c r="AC197" i="1"/>
  <c r="AB197" i="1"/>
  <c r="AD197" i="1" s="1"/>
  <c r="U197" i="1"/>
  <c r="F197" i="1"/>
  <c r="D197" i="1"/>
  <c r="AC196" i="1"/>
  <c r="AB196" i="1"/>
  <c r="F196" i="1"/>
  <c r="D196" i="1"/>
  <c r="AD195" i="1"/>
  <c r="AC195" i="1"/>
  <c r="AB195" i="1"/>
  <c r="AE195" i="1" s="1"/>
  <c r="F195" i="1"/>
  <c r="D195" i="1"/>
  <c r="AC194" i="1"/>
  <c r="AB194" i="1"/>
  <c r="F194" i="1"/>
  <c r="D194" i="1"/>
  <c r="AD193" i="1"/>
  <c r="AC193" i="1"/>
  <c r="AB193" i="1"/>
  <c r="AE193" i="1" s="1"/>
  <c r="F193" i="1"/>
  <c r="D193" i="1"/>
  <c r="AC192" i="1"/>
  <c r="AB192" i="1"/>
  <c r="F192" i="1"/>
  <c r="D192" i="1"/>
  <c r="AD191" i="1"/>
  <c r="AC191" i="1"/>
  <c r="AB191" i="1"/>
  <c r="AE191" i="1" s="1"/>
  <c r="F191" i="1"/>
  <c r="D191" i="1"/>
  <c r="AC190" i="1"/>
  <c r="AB190" i="1"/>
  <c r="F190" i="1"/>
  <c r="D190" i="1"/>
  <c r="AD189" i="1"/>
  <c r="AC189" i="1"/>
  <c r="AB189" i="1"/>
  <c r="AE189" i="1" s="1"/>
  <c r="F189" i="1"/>
  <c r="D189" i="1"/>
  <c r="AC188" i="1"/>
  <c r="AB188" i="1"/>
  <c r="F188" i="1"/>
  <c r="D188" i="1"/>
  <c r="AD187" i="1"/>
  <c r="AC187" i="1"/>
  <c r="AB187" i="1"/>
  <c r="AE187" i="1" s="1"/>
  <c r="F187" i="1"/>
  <c r="D187" i="1"/>
  <c r="AC186" i="1"/>
  <c r="AB186" i="1"/>
  <c r="F186" i="1"/>
  <c r="D186" i="1"/>
  <c r="AD185" i="1"/>
  <c r="AC185" i="1"/>
  <c r="AB185" i="1"/>
  <c r="AE185" i="1" s="1"/>
  <c r="F185" i="1"/>
  <c r="D185" i="1"/>
  <c r="AC184" i="1"/>
  <c r="AB184" i="1"/>
  <c r="F184" i="1"/>
  <c r="D184" i="1"/>
  <c r="AD183" i="1"/>
  <c r="AC183" i="1"/>
  <c r="AB183" i="1"/>
  <c r="AE183" i="1" s="1"/>
  <c r="F183" i="1"/>
  <c r="D183" i="1"/>
  <c r="AC182" i="1"/>
  <c r="AB182" i="1"/>
  <c r="F182" i="1"/>
  <c r="D182" i="1"/>
  <c r="AD181" i="1"/>
  <c r="AC181" i="1"/>
  <c r="AB181" i="1"/>
  <c r="AE181" i="1" s="1"/>
  <c r="F181" i="1"/>
  <c r="D181" i="1"/>
  <c r="AC180" i="1"/>
  <c r="AB180" i="1"/>
  <c r="F180" i="1"/>
  <c r="D180" i="1"/>
  <c r="AD179" i="1"/>
  <c r="AC179" i="1"/>
  <c r="AB179" i="1"/>
  <c r="AE179" i="1" s="1"/>
  <c r="F179" i="1"/>
  <c r="D179" i="1"/>
  <c r="AC178" i="1"/>
  <c r="AB178" i="1"/>
  <c r="X178" i="1"/>
  <c r="Q178" i="1"/>
  <c r="F178" i="1"/>
  <c r="D178" i="1"/>
  <c r="AC177" i="1"/>
  <c r="AB177" i="1"/>
  <c r="F177" i="1"/>
  <c r="D177" i="1"/>
  <c r="AD176" i="1"/>
  <c r="AC176" i="1"/>
  <c r="AB176" i="1"/>
  <c r="AE176" i="1" s="1"/>
  <c r="F176" i="1"/>
  <c r="D176" i="1"/>
  <c r="AC175" i="1"/>
  <c r="AB175" i="1"/>
  <c r="F175" i="1"/>
  <c r="D175" i="1"/>
  <c r="AC174" i="1"/>
  <c r="AB174" i="1"/>
  <c r="AE174" i="1" s="1"/>
  <c r="F174" i="1"/>
  <c r="D174" i="1"/>
  <c r="AC173" i="1"/>
  <c r="AB173" i="1"/>
  <c r="F173" i="1"/>
  <c r="D173" i="1"/>
  <c r="AC172" i="1"/>
  <c r="AB172" i="1"/>
  <c r="AE172" i="1" s="1"/>
  <c r="F172" i="1"/>
  <c r="D172" i="1"/>
  <c r="AC171" i="1"/>
  <c r="AB171" i="1"/>
  <c r="F171" i="1"/>
  <c r="D171" i="1"/>
  <c r="AD170" i="1"/>
  <c r="AC170" i="1"/>
  <c r="AB170" i="1"/>
  <c r="AE170" i="1" s="1"/>
  <c r="F170" i="1"/>
  <c r="D170" i="1"/>
  <c r="AC169" i="1"/>
  <c r="AB169" i="1"/>
  <c r="F169" i="1"/>
  <c r="D169" i="1"/>
  <c r="AD168" i="1"/>
  <c r="AC168" i="1"/>
  <c r="AB168" i="1"/>
  <c r="AE168" i="1" s="1"/>
  <c r="F168" i="1"/>
  <c r="D168" i="1"/>
  <c r="AC167" i="1"/>
  <c r="AB167" i="1"/>
  <c r="F167" i="1"/>
  <c r="D167" i="1"/>
  <c r="AD166" i="1"/>
  <c r="AC166" i="1"/>
  <c r="AB166" i="1"/>
  <c r="AE166" i="1" s="1"/>
  <c r="F166" i="1"/>
  <c r="D166" i="1"/>
  <c r="AC165" i="1"/>
  <c r="AB165" i="1"/>
  <c r="F165" i="1"/>
  <c r="D165" i="1"/>
  <c r="AD164" i="1"/>
  <c r="AC164" i="1"/>
  <c r="AB164" i="1"/>
  <c r="AE164" i="1" s="1"/>
  <c r="F164" i="1"/>
  <c r="D164" i="1"/>
  <c r="AC163" i="1"/>
  <c r="AB163" i="1"/>
  <c r="F163" i="1"/>
  <c r="D163" i="1"/>
  <c r="AD162" i="1"/>
  <c r="AC162" i="1"/>
  <c r="AB162" i="1"/>
  <c r="AE162" i="1" s="1"/>
  <c r="F162" i="1"/>
  <c r="D162" i="1"/>
  <c r="AC161" i="1"/>
  <c r="AB161" i="1"/>
  <c r="F161" i="1"/>
  <c r="D161" i="1"/>
  <c r="AD160" i="1"/>
  <c r="AC160" i="1"/>
  <c r="AB160" i="1"/>
  <c r="AE160" i="1" s="1"/>
  <c r="F160" i="1"/>
  <c r="D160" i="1"/>
  <c r="AC159" i="1"/>
  <c r="AB159" i="1"/>
  <c r="F159" i="1"/>
  <c r="D159" i="1"/>
  <c r="AD158" i="1"/>
  <c r="AC158" i="1"/>
  <c r="AB158" i="1"/>
  <c r="AE158" i="1" s="1"/>
  <c r="F158" i="1"/>
  <c r="D158" i="1"/>
  <c r="AC157" i="1"/>
  <c r="AB157" i="1"/>
  <c r="F157" i="1"/>
  <c r="D157" i="1"/>
  <c r="AD156" i="1"/>
  <c r="AC156" i="1"/>
  <c r="AB156" i="1"/>
  <c r="AE156" i="1" s="1"/>
  <c r="F156" i="1"/>
  <c r="D156" i="1"/>
  <c r="AC155" i="1"/>
  <c r="AB155" i="1"/>
  <c r="F155" i="1"/>
  <c r="D155" i="1"/>
  <c r="AC154" i="1"/>
  <c r="AB154" i="1"/>
  <c r="AE154" i="1" s="1"/>
  <c r="F154" i="1"/>
  <c r="D154" i="1"/>
  <c r="AC153" i="1"/>
  <c r="AB153" i="1"/>
  <c r="F153" i="1"/>
  <c r="D153" i="1"/>
  <c r="AC152" i="1"/>
  <c r="AB152" i="1"/>
  <c r="AE152" i="1" s="1"/>
  <c r="F152" i="1"/>
  <c r="D152" i="1"/>
  <c r="AC151" i="1"/>
  <c r="AB151" i="1"/>
  <c r="F151" i="1"/>
  <c r="D151" i="1"/>
  <c r="AD150" i="1"/>
  <c r="AC150" i="1"/>
  <c r="AB150" i="1"/>
  <c r="AE150" i="1" s="1"/>
  <c r="F150" i="1"/>
  <c r="D150" i="1"/>
  <c r="AC149" i="1"/>
  <c r="AB149" i="1"/>
  <c r="F149" i="1"/>
  <c r="D149" i="1"/>
  <c r="AD148" i="1"/>
  <c r="AC148" i="1"/>
  <c r="AB148" i="1"/>
  <c r="AE148" i="1" s="1"/>
  <c r="F148" i="1"/>
  <c r="D148" i="1"/>
  <c r="AC147" i="1"/>
  <c r="AB147" i="1"/>
  <c r="F147" i="1"/>
  <c r="D147" i="1"/>
  <c r="AD146" i="1"/>
  <c r="AC146" i="1"/>
  <c r="AB146" i="1"/>
  <c r="AE146" i="1" s="1"/>
  <c r="F146" i="1"/>
  <c r="D146" i="1"/>
  <c r="AC145" i="1"/>
  <c r="AB145" i="1"/>
  <c r="F145" i="1"/>
  <c r="D145" i="1"/>
  <c r="AD144" i="1"/>
  <c r="AC144" i="1"/>
  <c r="AB144" i="1"/>
  <c r="AE144" i="1" s="1"/>
  <c r="F144" i="1"/>
  <c r="D144" i="1"/>
  <c r="AC143" i="1"/>
  <c r="AB143" i="1"/>
  <c r="F143" i="1"/>
  <c r="D143" i="1"/>
  <c r="AC142" i="1"/>
  <c r="AB142" i="1"/>
  <c r="AE142" i="1" s="1"/>
  <c r="F142" i="1"/>
  <c r="D142" i="1"/>
  <c r="AC141" i="1"/>
  <c r="AB141" i="1"/>
  <c r="F141" i="1"/>
  <c r="D141" i="1"/>
  <c r="AD140" i="1"/>
  <c r="AC140" i="1"/>
  <c r="AB140" i="1"/>
  <c r="AE140" i="1" s="1"/>
  <c r="F140" i="1"/>
  <c r="D140" i="1"/>
  <c r="AC139" i="1"/>
  <c r="AB139" i="1"/>
  <c r="F139" i="1"/>
  <c r="D139" i="1"/>
  <c r="AD138" i="1"/>
  <c r="AC138" i="1"/>
  <c r="AB138" i="1"/>
  <c r="AE138" i="1" s="1"/>
  <c r="F138" i="1"/>
  <c r="D138" i="1"/>
  <c r="AC137" i="1"/>
  <c r="AB137" i="1"/>
  <c r="F137" i="1"/>
  <c r="D137" i="1"/>
  <c r="AD136" i="1"/>
  <c r="AC136" i="1"/>
  <c r="AB136" i="1"/>
  <c r="AE136" i="1" s="1"/>
  <c r="F136" i="1"/>
  <c r="D136" i="1"/>
  <c r="AC135" i="1"/>
  <c r="AB135" i="1"/>
  <c r="F135" i="1"/>
  <c r="D135" i="1"/>
  <c r="AD134" i="1"/>
  <c r="AC134" i="1"/>
  <c r="AB134" i="1"/>
  <c r="AE134" i="1" s="1"/>
  <c r="F134" i="1"/>
  <c r="D134" i="1"/>
  <c r="AC133" i="1"/>
  <c r="AB133" i="1"/>
  <c r="F133" i="1"/>
  <c r="D133" i="1"/>
  <c r="AD132" i="1"/>
  <c r="AC132" i="1"/>
  <c r="AB132" i="1"/>
  <c r="AE132" i="1" s="1"/>
  <c r="F132" i="1"/>
  <c r="D132" i="1"/>
  <c r="AC131" i="1"/>
  <c r="AB131" i="1"/>
  <c r="F131" i="1"/>
  <c r="D131" i="1"/>
  <c r="AC130" i="1"/>
  <c r="AB130" i="1"/>
  <c r="AE130" i="1" s="1"/>
  <c r="F130" i="1"/>
  <c r="D130" i="1"/>
  <c r="AC129" i="1"/>
  <c r="AB129" i="1"/>
  <c r="F129" i="1"/>
  <c r="D129" i="1"/>
  <c r="AD128" i="1"/>
  <c r="AC128" i="1"/>
  <c r="AB128" i="1"/>
  <c r="AE128" i="1" s="1"/>
  <c r="F128" i="1"/>
  <c r="D128" i="1"/>
  <c r="AC127" i="1"/>
  <c r="AB127" i="1"/>
  <c r="F127" i="1"/>
  <c r="D127" i="1"/>
  <c r="AD126" i="1"/>
  <c r="AC126" i="1"/>
  <c r="AB126" i="1"/>
  <c r="AE126" i="1" s="1"/>
  <c r="F126" i="1"/>
  <c r="D126" i="1"/>
  <c r="AC125" i="1"/>
  <c r="AB125" i="1"/>
  <c r="F125" i="1"/>
  <c r="D125" i="1"/>
  <c r="AD124" i="1"/>
  <c r="AC124" i="1"/>
  <c r="AB124" i="1"/>
  <c r="AE124" i="1" s="1"/>
  <c r="F124" i="1"/>
  <c r="D124" i="1"/>
  <c r="AC123" i="1"/>
  <c r="AB123" i="1"/>
  <c r="F123" i="1"/>
  <c r="D123" i="1"/>
  <c r="AD122" i="1"/>
  <c r="AC122" i="1"/>
  <c r="AB122" i="1"/>
  <c r="AE122" i="1" s="1"/>
  <c r="F122" i="1"/>
  <c r="D122" i="1"/>
  <c r="AC121" i="1"/>
  <c r="AB121" i="1"/>
  <c r="F121" i="1"/>
  <c r="D121" i="1"/>
  <c r="AD120" i="1"/>
  <c r="AC120" i="1"/>
  <c r="AB120" i="1"/>
  <c r="AE120" i="1" s="1"/>
  <c r="F120" i="1"/>
  <c r="D120" i="1"/>
  <c r="AC119" i="1"/>
  <c r="AB119" i="1"/>
  <c r="F119" i="1"/>
  <c r="D119" i="1"/>
  <c r="AD118" i="1"/>
  <c r="AC118" i="1"/>
  <c r="AB118" i="1"/>
  <c r="AE118" i="1" s="1"/>
  <c r="F118" i="1"/>
  <c r="D118" i="1"/>
  <c r="AC117" i="1"/>
  <c r="AB117" i="1"/>
  <c r="F117" i="1"/>
  <c r="D117" i="1"/>
  <c r="AD116" i="1"/>
  <c r="AC116" i="1"/>
  <c r="AB116" i="1"/>
  <c r="AE116" i="1" s="1"/>
  <c r="F116" i="1"/>
  <c r="D116" i="1"/>
  <c r="AC115" i="1"/>
  <c r="AB115" i="1"/>
  <c r="F115" i="1"/>
  <c r="D115" i="1"/>
  <c r="AC114" i="1"/>
  <c r="AB114" i="1"/>
  <c r="AE114" i="1" s="1"/>
  <c r="F114" i="1"/>
  <c r="D114" i="1"/>
  <c r="AC113" i="1"/>
  <c r="AB113" i="1"/>
  <c r="F113" i="1"/>
  <c r="D113" i="1"/>
  <c r="AC112" i="1"/>
  <c r="AB112" i="1"/>
  <c r="AE112" i="1" s="1"/>
  <c r="F112" i="1"/>
  <c r="D112" i="1"/>
  <c r="AC111" i="1"/>
  <c r="AB111" i="1"/>
  <c r="F111" i="1"/>
  <c r="D111" i="1"/>
  <c r="AD110" i="1"/>
  <c r="AC110" i="1"/>
  <c r="AB110" i="1"/>
  <c r="AE110" i="1" s="1"/>
  <c r="F110" i="1"/>
  <c r="D110" i="1"/>
  <c r="AC109" i="1"/>
  <c r="AB109" i="1"/>
  <c r="F109" i="1"/>
  <c r="D109" i="1"/>
  <c r="AD108" i="1"/>
  <c r="AC108" i="1"/>
  <c r="AB108" i="1"/>
  <c r="AE108" i="1" s="1"/>
  <c r="F108" i="1"/>
  <c r="D108" i="1"/>
  <c r="AC107" i="1"/>
  <c r="AB107" i="1"/>
  <c r="F107" i="1"/>
  <c r="D107" i="1"/>
  <c r="AD106" i="1"/>
  <c r="AC106" i="1"/>
  <c r="AB106" i="1"/>
  <c r="AE106" i="1" s="1"/>
  <c r="F106" i="1"/>
  <c r="D106" i="1"/>
  <c r="AC105" i="1"/>
  <c r="AB105" i="1"/>
  <c r="F105" i="1"/>
  <c r="D105" i="1"/>
  <c r="AC104" i="1"/>
  <c r="AB104" i="1"/>
  <c r="AE104" i="1" s="1"/>
  <c r="F104" i="1"/>
  <c r="D104" i="1"/>
  <c r="AC103" i="1"/>
  <c r="AB103" i="1"/>
  <c r="F103" i="1"/>
  <c r="D103" i="1"/>
  <c r="AC102" i="1"/>
  <c r="AB102" i="1"/>
  <c r="AE102" i="1" s="1"/>
  <c r="F102" i="1"/>
  <c r="D102" i="1"/>
  <c r="AC101" i="1"/>
  <c r="AB101" i="1"/>
  <c r="AE101" i="1" s="1"/>
  <c r="F101" i="1"/>
  <c r="D101" i="1"/>
  <c r="AD100" i="1"/>
  <c r="AC100" i="1"/>
  <c r="AB100" i="1"/>
  <c r="AE100" i="1" s="1"/>
  <c r="F100" i="1"/>
  <c r="D100" i="1"/>
  <c r="AD99" i="1"/>
  <c r="AC99" i="1"/>
  <c r="AB99" i="1"/>
  <c r="AE99" i="1" s="1"/>
  <c r="F99" i="1"/>
  <c r="D99" i="1"/>
  <c r="AC98" i="1"/>
  <c r="AB98" i="1"/>
  <c r="AE98" i="1" s="1"/>
  <c r="F98" i="1"/>
  <c r="D98" i="1"/>
  <c r="AC97" i="1"/>
  <c r="AB97" i="1"/>
  <c r="AE97" i="1" s="1"/>
  <c r="F97" i="1"/>
  <c r="D97" i="1"/>
  <c r="AD96" i="1"/>
  <c r="AC96" i="1"/>
  <c r="AB96" i="1"/>
  <c r="AE96" i="1" s="1"/>
  <c r="F96" i="1"/>
  <c r="D96" i="1"/>
  <c r="AC95" i="1"/>
  <c r="AB95" i="1"/>
  <c r="AE95" i="1" s="1"/>
  <c r="F95" i="1"/>
  <c r="D95" i="1"/>
  <c r="AC94" i="1"/>
  <c r="AB94" i="1"/>
  <c r="AE94" i="1" s="1"/>
  <c r="F94" i="1"/>
  <c r="D94" i="1"/>
  <c r="AC93" i="1"/>
  <c r="AB93" i="1"/>
  <c r="AE93" i="1" s="1"/>
  <c r="F93" i="1"/>
  <c r="D93" i="1"/>
  <c r="AC92" i="1"/>
  <c r="AB92" i="1"/>
  <c r="AE92" i="1" s="1"/>
  <c r="F92" i="1"/>
  <c r="D92" i="1"/>
  <c r="AD91" i="1"/>
  <c r="AC91" i="1"/>
  <c r="AB91" i="1"/>
  <c r="AE91" i="1" s="1"/>
  <c r="F91" i="1"/>
  <c r="D91" i="1"/>
  <c r="AC90" i="1"/>
  <c r="AB90" i="1"/>
  <c r="AE90" i="1" s="1"/>
  <c r="F90" i="1"/>
  <c r="D90" i="1"/>
  <c r="AC89" i="1"/>
  <c r="AB89" i="1"/>
  <c r="AE89" i="1" s="1"/>
  <c r="F89" i="1"/>
  <c r="D89" i="1"/>
  <c r="AD88" i="1"/>
  <c r="AC88" i="1"/>
  <c r="AB88" i="1"/>
  <c r="AE88" i="1" s="1"/>
  <c r="F88" i="1"/>
  <c r="D88" i="1"/>
  <c r="AD87" i="1"/>
  <c r="AC87" i="1"/>
  <c r="AB87" i="1"/>
  <c r="AE87" i="1" s="1"/>
  <c r="F87" i="1"/>
  <c r="D87" i="1"/>
  <c r="AC86" i="1"/>
  <c r="AB86" i="1"/>
  <c r="AE86" i="1" s="1"/>
  <c r="F86" i="1"/>
  <c r="D86" i="1"/>
  <c r="AC85" i="1"/>
  <c r="AB85" i="1"/>
  <c r="AE85" i="1" s="1"/>
  <c r="F85" i="1"/>
  <c r="D85" i="1"/>
  <c r="AC84" i="1"/>
  <c r="AB84" i="1"/>
  <c r="AE84" i="1" s="1"/>
  <c r="F84" i="1"/>
  <c r="D84" i="1"/>
  <c r="AD83" i="1"/>
  <c r="AC83" i="1"/>
  <c r="AB83" i="1"/>
  <c r="AE83" i="1" s="1"/>
  <c r="F83" i="1"/>
  <c r="D83" i="1"/>
  <c r="AC82" i="1"/>
  <c r="AB82" i="1"/>
  <c r="AE82" i="1" s="1"/>
  <c r="F82" i="1"/>
  <c r="D82" i="1"/>
  <c r="AC81" i="1"/>
  <c r="AB81" i="1"/>
  <c r="AE81" i="1" s="1"/>
  <c r="F81" i="1"/>
  <c r="D81" i="1"/>
  <c r="AC80" i="1"/>
  <c r="AB80" i="1"/>
  <c r="AE80" i="1" s="1"/>
  <c r="F80" i="1"/>
  <c r="D80" i="1"/>
  <c r="AC79" i="1"/>
  <c r="AB79" i="1"/>
  <c r="AE79" i="1" s="1"/>
  <c r="F79" i="1"/>
  <c r="D79" i="1"/>
  <c r="AC78" i="1"/>
  <c r="AB78" i="1"/>
  <c r="AE78" i="1" s="1"/>
  <c r="F78" i="1"/>
  <c r="D78" i="1"/>
  <c r="AC77" i="1"/>
  <c r="AB77" i="1"/>
  <c r="AE77" i="1" s="1"/>
  <c r="F77" i="1"/>
  <c r="D77" i="1"/>
  <c r="AC76" i="1"/>
  <c r="AB76" i="1"/>
  <c r="AE76" i="1" s="1"/>
  <c r="F76" i="1"/>
  <c r="D76" i="1"/>
  <c r="AD75" i="1"/>
  <c r="AC75" i="1"/>
  <c r="AB75" i="1"/>
  <c r="AE75" i="1" s="1"/>
  <c r="F75" i="1"/>
  <c r="D75" i="1"/>
  <c r="AC74" i="1"/>
  <c r="AB74" i="1"/>
  <c r="AE74" i="1" s="1"/>
  <c r="F74" i="1"/>
  <c r="D74" i="1"/>
  <c r="AC73" i="1"/>
  <c r="AB73" i="1"/>
  <c r="AE73" i="1" s="1"/>
  <c r="F73" i="1"/>
  <c r="D73" i="1"/>
  <c r="AD72" i="1"/>
  <c r="AC72" i="1"/>
  <c r="AB72" i="1"/>
  <c r="AE72" i="1" s="1"/>
  <c r="F72" i="1"/>
  <c r="D72" i="1"/>
  <c r="AC71" i="1"/>
  <c r="AB71" i="1"/>
  <c r="AE71" i="1" s="1"/>
  <c r="F71" i="1"/>
  <c r="D71" i="1"/>
  <c r="AC70" i="1"/>
  <c r="AB70" i="1"/>
  <c r="AE70" i="1" s="1"/>
  <c r="F70" i="1"/>
  <c r="D70" i="1"/>
  <c r="AC69" i="1"/>
  <c r="AB69" i="1"/>
  <c r="AE69" i="1" s="1"/>
  <c r="F69" i="1"/>
  <c r="D69" i="1"/>
  <c r="AD68" i="1"/>
  <c r="AC68" i="1"/>
  <c r="AB68" i="1"/>
  <c r="AE68" i="1" s="1"/>
  <c r="F68" i="1"/>
  <c r="D68" i="1"/>
  <c r="AD67" i="1"/>
  <c r="AC67" i="1"/>
  <c r="AB67" i="1"/>
  <c r="AE67" i="1" s="1"/>
  <c r="F67" i="1"/>
  <c r="D67" i="1"/>
  <c r="AC66" i="1"/>
  <c r="AB66" i="1"/>
  <c r="AE66" i="1" s="1"/>
  <c r="F66" i="1"/>
  <c r="D66" i="1"/>
  <c r="AC65" i="1"/>
  <c r="AB65" i="1"/>
  <c r="AE65" i="1" s="1"/>
  <c r="F65" i="1"/>
  <c r="D65" i="1"/>
  <c r="AC64" i="1"/>
  <c r="AB64" i="1"/>
  <c r="AE64" i="1" s="1"/>
  <c r="F64" i="1"/>
  <c r="D64" i="1"/>
  <c r="AD63" i="1"/>
  <c r="AC63" i="1"/>
  <c r="AB63" i="1"/>
  <c r="AE63" i="1" s="1"/>
  <c r="F63" i="1"/>
  <c r="D63" i="1"/>
  <c r="AC62" i="1"/>
  <c r="AB62" i="1"/>
  <c r="AE62" i="1" s="1"/>
  <c r="F62" i="1"/>
  <c r="D62" i="1"/>
  <c r="AC61" i="1"/>
  <c r="AB61" i="1"/>
  <c r="AE61" i="1" s="1"/>
  <c r="F61" i="1"/>
  <c r="D61" i="1"/>
  <c r="AD60" i="1"/>
  <c r="AC60" i="1"/>
  <c r="AB60" i="1"/>
  <c r="AE60" i="1" s="1"/>
  <c r="F60" i="1"/>
  <c r="D60" i="1"/>
  <c r="AD59" i="1"/>
  <c r="AC59" i="1"/>
  <c r="AB59" i="1"/>
  <c r="AE59" i="1" s="1"/>
  <c r="F59" i="1"/>
  <c r="D59" i="1"/>
  <c r="AC58" i="1"/>
  <c r="AB58" i="1"/>
  <c r="AE58" i="1" s="1"/>
  <c r="F58" i="1"/>
  <c r="D58" i="1"/>
  <c r="AC57" i="1"/>
  <c r="AB57" i="1"/>
  <c r="AE57" i="1" s="1"/>
  <c r="F57" i="1"/>
  <c r="D57" i="1"/>
  <c r="AC56" i="1"/>
  <c r="AB56" i="1"/>
  <c r="AE56" i="1" s="1"/>
  <c r="F56" i="1"/>
  <c r="D56" i="1"/>
  <c r="AD55" i="1"/>
  <c r="AC55" i="1"/>
  <c r="AB55" i="1"/>
  <c r="AE55" i="1" s="1"/>
  <c r="F55" i="1"/>
  <c r="D55" i="1"/>
  <c r="AC54" i="1"/>
  <c r="AB54" i="1"/>
  <c r="AE54" i="1" s="1"/>
  <c r="F54" i="1"/>
  <c r="D54" i="1"/>
  <c r="AC53" i="1"/>
  <c r="AB53" i="1"/>
  <c r="AE53" i="1" s="1"/>
  <c r="F53" i="1"/>
  <c r="D53" i="1"/>
  <c r="AD52" i="1"/>
  <c r="AC52" i="1"/>
  <c r="AB52" i="1"/>
  <c r="AE52" i="1" s="1"/>
  <c r="F52" i="1"/>
  <c r="D52" i="1"/>
  <c r="AD51" i="1"/>
  <c r="AC51" i="1"/>
  <c r="AB51" i="1"/>
  <c r="AE51" i="1" s="1"/>
  <c r="F51" i="1"/>
  <c r="D51" i="1"/>
  <c r="AC50" i="1"/>
  <c r="AB50" i="1"/>
  <c r="AE50" i="1" s="1"/>
  <c r="F50" i="1"/>
  <c r="D50" i="1"/>
  <c r="AD49" i="1"/>
  <c r="AC49" i="1"/>
  <c r="AB49" i="1"/>
  <c r="AE49" i="1" s="1"/>
  <c r="F49" i="1"/>
  <c r="D49" i="1"/>
  <c r="AC48" i="1"/>
  <c r="AB48" i="1"/>
  <c r="AE48" i="1" s="1"/>
  <c r="F48" i="1"/>
  <c r="D48" i="1"/>
  <c r="AC47" i="1"/>
  <c r="AB47" i="1"/>
  <c r="AE47" i="1" s="1"/>
  <c r="F47" i="1"/>
  <c r="D47" i="1"/>
  <c r="AC46" i="1"/>
  <c r="AB46" i="1"/>
  <c r="AE46" i="1" s="1"/>
  <c r="F46" i="1"/>
  <c r="D46" i="1"/>
  <c r="AD45" i="1"/>
  <c r="AC45" i="1"/>
  <c r="AB45" i="1"/>
  <c r="AE45" i="1" s="1"/>
  <c r="F45" i="1"/>
  <c r="D45" i="1"/>
  <c r="AC44" i="1"/>
  <c r="AB44" i="1"/>
  <c r="AE44" i="1" s="1"/>
  <c r="F44" i="1"/>
  <c r="D44" i="1"/>
  <c r="AD43" i="1"/>
  <c r="AC43" i="1"/>
  <c r="AB43" i="1"/>
  <c r="AE43" i="1" s="1"/>
  <c r="F43" i="1"/>
  <c r="D43" i="1"/>
  <c r="AC42" i="1"/>
  <c r="AB42" i="1"/>
  <c r="AE42" i="1" s="1"/>
  <c r="F42" i="1"/>
  <c r="D42" i="1"/>
  <c r="AC41" i="1"/>
  <c r="AB41" i="1"/>
  <c r="AE41" i="1" s="1"/>
  <c r="F41" i="1"/>
  <c r="D41" i="1"/>
  <c r="AC40" i="1"/>
  <c r="AB40" i="1"/>
  <c r="AE40" i="1" s="1"/>
  <c r="F40" i="1"/>
  <c r="D40" i="1"/>
  <c r="AD39" i="1"/>
  <c r="AC39" i="1"/>
  <c r="AB39" i="1"/>
  <c r="AE39" i="1" s="1"/>
  <c r="F39" i="1"/>
  <c r="D39" i="1"/>
  <c r="AC38" i="1"/>
  <c r="AB38" i="1"/>
  <c r="AE38" i="1" s="1"/>
  <c r="F38" i="1"/>
  <c r="D38" i="1"/>
  <c r="AD37" i="1"/>
  <c r="AC37" i="1"/>
  <c r="AB37" i="1"/>
  <c r="AE37" i="1" s="1"/>
  <c r="F37" i="1"/>
  <c r="D37" i="1"/>
  <c r="AC36" i="1"/>
  <c r="AB36" i="1"/>
  <c r="AE36" i="1" s="1"/>
  <c r="F36" i="1"/>
  <c r="D36" i="1"/>
  <c r="AD35" i="1"/>
  <c r="AC35" i="1"/>
  <c r="AB35" i="1"/>
  <c r="AE35" i="1" s="1"/>
  <c r="F35" i="1"/>
  <c r="D35" i="1"/>
  <c r="AC34" i="1"/>
  <c r="AB34" i="1"/>
  <c r="AE34" i="1" s="1"/>
  <c r="F34" i="1"/>
  <c r="D34" i="1"/>
  <c r="AC33" i="1"/>
  <c r="AB33" i="1"/>
  <c r="AE33" i="1" s="1"/>
  <c r="F33" i="1"/>
  <c r="D33" i="1"/>
  <c r="AC32" i="1"/>
  <c r="AB32" i="1"/>
  <c r="AE32" i="1" s="1"/>
  <c r="F32" i="1"/>
  <c r="D32" i="1"/>
  <c r="AD31" i="1"/>
  <c r="AC31" i="1"/>
  <c r="AB31" i="1"/>
  <c r="AE31" i="1" s="1"/>
  <c r="F31" i="1"/>
  <c r="D31" i="1"/>
  <c r="AC30" i="1"/>
  <c r="AB30" i="1"/>
  <c r="AE30" i="1" s="1"/>
  <c r="F30" i="1"/>
  <c r="D30" i="1"/>
  <c r="AD29" i="1"/>
  <c r="AC29" i="1"/>
  <c r="AB29" i="1"/>
  <c r="AE29" i="1" s="1"/>
  <c r="F29" i="1"/>
  <c r="D29" i="1"/>
  <c r="AC28" i="1"/>
  <c r="AB28" i="1"/>
  <c r="AE28" i="1" s="1"/>
  <c r="F28" i="1"/>
  <c r="D28" i="1"/>
  <c r="AD27" i="1"/>
  <c r="AC27" i="1"/>
  <c r="AB27" i="1"/>
  <c r="AE27" i="1" s="1"/>
  <c r="F27" i="1"/>
  <c r="D27" i="1"/>
  <c r="AC26" i="1"/>
  <c r="AB26" i="1"/>
  <c r="AE26" i="1" s="1"/>
  <c r="F26" i="1"/>
  <c r="D26" i="1"/>
  <c r="AC25" i="1"/>
  <c r="AB25" i="1"/>
  <c r="AE25" i="1" s="1"/>
  <c r="F25" i="1"/>
  <c r="D25" i="1"/>
  <c r="AC24" i="1"/>
  <c r="AB24" i="1"/>
  <c r="AE24" i="1" s="1"/>
  <c r="F24" i="1"/>
  <c r="D24" i="1"/>
  <c r="AD23" i="1"/>
  <c r="AC23" i="1"/>
  <c r="AB23" i="1"/>
  <c r="AE23" i="1" s="1"/>
  <c r="F23" i="1"/>
  <c r="D23" i="1"/>
  <c r="AC22" i="1"/>
  <c r="AB22" i="1"/>
  <c r="AE22" i="1" s="1"/>
  <c r="F22" i="1"/>
  <c r="D22" i="1"/>
  <c r="AD21" i="1"/>
  <c r="AC21" i="1"/>
  <c r="AB21" i="1"/>
  <c r="AE21" i="1" s="1"/>
  <c r="F21" i="1"/>
  <c r="D21" i="1"/>
  <c r="AC20" i="1"/>
  <c r="AB20" i="1"/>
  <c r="AE20" i="1" s="1"/>
  <c r="F20" i="1"/>
  <c r="D20" i="1"/>
  <c r="AD19" i="1"/>
  <c r="AC19" i="1"/>
  <c r="AB19" i="1"/>
  <c r="AE19" i="1" s="1"/>
  <c r="F19" i="1"/>
  <c r="D19" i="1"/>
  <c r="AC18" i="1"/>
  <c r="AB18" i="1"/>
  <c r="AE18" i="1" s="1"/>
  <c r="F18" i="1"/>
  <c r="D18" i="1"/>
  <c r="AD17" i="1"/>
  <c r="AC17" i="1"/>
  <c r="AB17" i="1"/>
  <c r="AE17" i="1" s="1"/>
  <c r="F17" i="1"/>
  <c r="D17" i="1"/>
  <c r="AC16" i="1"/>
  <c r="AB16" i="1"/>
  <c r="AE16" i="1" s="1"/>
  <c r="F16" i="1"/>
  <c r="D16" i="1"/>
  <c r="AD15" i="1"/>
  <c r="AC15" i="1"/>
  <c r="AB15" i="1"/>
  <c r="AE15" i="1" s="1"/>
  <c r="F15" i="1"/>
  <c r="D15" i="1"/>
  <c r="AC14" i="1"/>
  <c r="AB14" i="1"/>
  <c r="AE14" i="1" s="1"/>
  <c r="F14" i="1"/>
  <c r="D14" i="1"/>
  <c r="AD13" i="1"/>
  <c r="AC13" i="1"/>
  <c r="AB13" i="1"/>
  <c r="AE13" i="1" s="1"/>
  <c r="F13" i="1"/>
  <c r="D13" i="1"/>
  <c r="AC12" i="1"/>
  <c r="AB12" i="1"/>
  <c r="AE12" i="1" s="1"/>
  <c r="F12" i="1"/>
  <c r="D12" i="1"/>
  <c r="AD11" i="1"/>
  <c r="AC11" i="1"/>
  <c r="AB11" i="1"/>
  <c r="AE11" i="1" s="1"/>
  <c r="F11" i="1"/>
  <c r="D11" i="1"/>
  <c r="AC10" i="1"/>
  <c r="AB10" i="1"/>
  <c r="AE10" i="1" s="1"/>
  <c r="F10" i="1"/>
  <c r="D10" i="1"/>
  <c r="AD9" i="1"/>
  <c r="AC9" i="1"/>
  <c r="AB9" i="1"/>
  <c r="AE9" i="1" s="1"/>
  <c r="F9" i="1"/>
  <c r="D9" i="1"/>
  <c r="AC8" i="1"/>
  <c r="AB8" i="1"/>
  <c r="AE8" i="1" s="1"/>
  <c r="F8" i="1"/>
  <c r="D8" i="1"/>
  <c r="AD7" i="1"/>
  <c r="AC7" i="1"/>
  <c r="AB7" i="1"/>
  <c r="AE7" i="1" s="1"/>
  <c r="F7" i="1"/>
  <c r="D7" i="1"/>
  <c r="AC6" i="1"/>
  <c r="AB6" i="1"/>
  <c r="AE6" i="1" s="1"/>
  <c r="F6" i="1"/>
  <c r="D6" i="1"/>
  <c r="AD5" i="1"/>
  <c r="AC5" i="1"/>
  <c r="AB5" i="1"/>
  <c r="AE5" i="1" s="1"/>
  <c r="F5" i="1"/>
  <c r="D5" i="1"/>
  <c r="AC4" i="1"/>
  <c r="AB4" i="1"/>
  <c r="AE4" i="1" s="1"/>
  <c r="F4" i="1"/>
  <c r="D4" i="1"/>
  <c r="AD3" i="1"/>
  <c r="AC3" i="1"/>
  <c r="AB3" i="1"/>
  <c r="AE3" i="1" s="1"/>
  <c r="F3" i="1"/>
  <c r="D3" i="1"/>
  <c r="AC2" i="1"/>
  <c r="AB2" i="1"/>
  <c r="F2" i="1"/>
  <c r="D2" i="1"/>
  <c r="AD25" i="1" l="1"/>
  <c r="AD33" i="1"/>
  <c r="AD41" i="1"/>
  <c r="AD56" i="1"/>
  <c r="AD64" i="1"/>
  <c r="AD80" i="1"/>
  <c r="AD114" i="1"/>
  <c r="AD130" i="1"/>
  <c r="AD154" i="1"/>
  <c r="AD172" i="1"/>
  <c r="AD76" i="1"/>
  <c r="AD84" i="1"/>
  <c r="AD92" i="1"/>
  <c r="AD142" i="1"/>
  <c r="AD174" i="1"/>
  <c r="AE2" i="1"/>
  <c r="AD2" i="1"/>
  <c r="AD47" i="1"/>
  <c r="AD71" i="1"/>
  <c r="AD79" i="1"/>
  <c r="AD95" i="1"/>
  <c r="AD104" i="1"/>
  <c r="AD112" i="1"/>
  <c r="AD152" i="1"/>
  <c r="AE141" i="1"/>
  <c r="AD141" i="1"/>
  <c r="AE186" i="1"/>
  <c r="AD186" i="1"/>
  <c r="AE225" i="1"/>
  <c r="AD225" i="1"/>
  <c r="AE233" i="1"/>
  <c r="AD233" i="1"/>
  <c r="AE249" i="1"/>
  <c r="AD249" i="1"/>
  <c r="AE253" i="1"/>
  <c r="AD253" i="1"/>
  <c r="AE261" i="1"/>
  <c r="AD261" i="1"/>
  <c r="AE265" i="1"/>
  <c r="AD265" i="1"/>
  <c r="AE273" i="1"/>
  <c r="AD273" i="1"/>
  <c r="AE303" i="1"/>
  <c r="AD303" i="1"/>
  <c r="AE316" i="1"/>
  <c r="AD316" i="1"/>
  <c r="AE335" i="1"/>
  <c r="AD335" i="1"/>
  <c r="AE407" i="1"/>
  <c r="AD407" i="1"/>
  <c r="AD53" i="1"/>
  <c r="AD57" i="1"/>
  <c r="AD61" i="1"/>
  <c r="AD65" i="1"/>
  <c r="AD69" i="1"/>
  <c r="AD73" i="1"/>
  <c r="AD77" i="1"/>
  <c r="AD81" i="1"/>
  <c r="AD85" i="1"/>
  <c r="AD89" i="1"/>
  <c r="AD93" i="1"/>
  <c r="AD97" i="1"/>
  <c r="AD101" i="1"/>
  <c r="AE103" i="1"/>
  <c r="AD103" i="1"/>
  <c r="AE111" i="1"/>
  <c r="AD111" i="1"/>
  <c r="AE119" i="1"/>
  <c r="AD119" i="1"/>
  <c r="AE127" i="1"/>
  <c r="AD127" i="1"/>
  <c r="AE135" i="1"/>
  <c r="AD135" i="1"/>
  <c r="AE143" i="1"/>
  <c r="AD143" i="1"/>
  <c r="AE151" i="1"/>
  <c r="AD151" i="1"/>
  <c r="AE159" i="1"/>
  <c r="AD159" i="1"/>
  <c r="AE167" i="1"/>
  <c r="AD167" i="1"/>
  <c r="AE175" i="1"/>
  <c r="AD175" i="1"/>
  <c r="AE180" i="1"/>
  <c r="AD180" i="1"/>
  <c r="AE188" i="1"/>
  <c r="AD188" i="1"/>
  <c r="AE196" i="1"/>
  <c r="AD196" i="1"/>
  <c r="AE117" i="1"/>
  <c r="AD117" i="1"/>
  <c r="AE149" i="1"/>
  <c r="AD149" i="1"/>
  <c r="AE165" i="1"/>
  <c r="AD165" i="1"/>
  <c r="AE173" i="1"/>
  <c r="AD173" i="1"/>
  <c r="AE194" i="1"/>
  <c r="AD194" i="1"/>
  <c r="AE221" i="1"/>
  <c r="AD221" i="1"/>
  <c r="AE229" i="1"/>
  <c r="AD229" i="1"/>
  <c r="AE237" i="1"/>
  <c r="AD237" i="1"/>
  <c r="AE257" i="1"/>
  <c r="AD257" i="1"/>
  <c r="AE269" i="1"/>
  <c r="AD269" i="1"/>
  <c r="AE277" i="1"/>
  <c r="AD277" i="1"/>
  <c r="AE348" i="1"/>
  <c r="AD348" i="1"/>
  <c r="AE367" i="1"/>
  <c r="AD367" i="1"/>
  <c r="AE391" i="1"/>
  <c r="AD391" i="1"/>
  <c r="AE396" i="1"/>
  <c r="AD396" i="1"/>
  <c r="AE423" i="1"/>
  <c r="AD423" i="1"/>
  <c r="AE428" i="1"/>
  <c r="AD428" i="1"/>
  <c r="AE447" i="1"/>
  <c r="AD447" i="1"/>
  <c r="AD4" i="1"/>
  <c r="AD6" i="1"/>
  <c r="AD8" i="1"/>
  <c r="AD10" i="1"/>
  <c r="AD12" i="1"/>
  <c r="AD14" i="1"/>
  <c r="AD16" i="1"/>
  <c r="AD18" i="1"/>
  <c r="AD20" i="1"/>
  <c r="AD22" i="1"/>
  <c r="AD24" i="1"/>
  <c r="AD26" i="1"/>
  <c r="AD28" i="1"/>
  <c r="AD30" i="1"/>
  <c r="AD32" i="1"/>
  <c r="AD34" i="1"/>
  <c r="AD36" i="1"/>
  <c r="AD38" i="1"/>
  <c r="AD40" i="1"/>
  <c r="AD42" i="1"/>
  <c r="AD44" i="1"/>
  <c r="AD46" i="1"/>
  <c r="AD48" i="1"/>
  <c r="AD50" i="1"/>
  <c r="AD54" i="1"/>
  <c r="AD58" i="1"/>
  <c r="AD62" i="1"/>
  <c r="AD66" i="1"/>
  <c r="AD70" i="1"/>
  <c r="AD74" i="1"/>
  <c r="AD78" i="1"/>
  <c r="AD82" i="1"/>
  <c r="AD86" i="1"/>
  <c r="AD90" i="1"/>
  <c r="AD94" i="1"/>
  <c r="AD98" i="1"/>
  <c r="AD102" i="1"/>
  <c r="AE105" i="1"/>
  <c r="AD105" i="1"/>
  <c r="AE113" i="1"/>
  <c r="AD113" i="1"/>
  <c r="AE121" i="1"/>
  <c r="AD121" i="1"/>
  <c r="AE129" i="1"/>
  <c r="AD129" i="1"/>
  <c r="AE137" i="1"/>
  <c r="AD137" i="1"/>
  <c r="AE145" i="1"/>
  <c r="AD145" i="1"/>
  <c r="AE153" i="1"/>
  <c r="AD153" i="1"/>
  <c r="AE161" i="1"/>
  <c r="AD161" i="1"/>
  <c r="AE169" i="1"/>
  <c r="AD169" i="1"/>
  <c r="AE177" i="1"/>
  <c r="AD177" i="1"/>
  <c r="AE182" i="1"/>
  <c r="AD182" i="1"/>
  <c r="AE190" i="1"/>
  <c r="AD190" i="1"/>
  <c r="AE214" i="1"/>
  <c r="AD214" i="1"/>
  <c r="AE109" i="1"/>
  <c r="AD109" i="1"/>
  <c r="AE125" i="1"/>
  <c r="AD125" i="1"/>
  <c r="AE133" i="1"/>
  <c r="AD133" i="1"/>
  <c r="AE157" i="1"/>
  <c r="AD157" i="1"/>
  <c r="AE178" i="1"/>
  <c r="AD178" i="1"/>
  <c r="AE217" i="1"/>
  <c r="AD217" i="1"/>
  <c r="AE241" i="1"/>
  <c r="AD241" i="1"/>
  <c r="AE245" i="1"/>
  <c r="AD245" i="1"/>
  <c r="AE281" i="1"/>
  <c r="AD281" i="1"/>
  <c r="AE285" i="1"/>
  <c r="AD285" i="1"/>
  <c r="AE380" i="1"/>
  <c r="AD380" i="1"/>
  <c r="AE412" i="1"/>
  <c r="AD412" i="1"/>
  <c r="AE107" i="1"/>
  <c r="AD107" i="1"/>
  <c r="AE115" i="1"/>
  <c r="AD115" i="1"/>
  <c r="AE123" i="1"/>
  <c r="AD123" i="1"/>
  <c r="AE131" i="1"/>
  <c r="AD131" i="1"/>
  <c r="AE139" i="1"/>
  <c r="AD139" i="1"/>
  <c r="AE147" i="1"/>
  <c r="AD147" i="1"/>
  <c r="AE155" i="1"/>
  <c r="AD155" i="1"/>
  <c r="AE163" i="1"/>
  <c r="AD163" i="1"/>
  <c r="AE171" i="1"/>
  <c r="AD171" i="1"/>
  <c r="AE184" i="1"/>
  <c r="AD184" i="1"/>
  <c r="AE192" i="1"/>
  <c r="AD192" i="1"/>
  <c r="AD213" i="1"/>
  <c r="AE295" i="1"/>
  <c r="AD295" i="1"/>
  <c r="AE308" i="1"/>
  <c r="AD308" i="1"/>
  <c r="AE327" i="1"/>
  <c r="AD327" i="1"/>
  <c r="AE340" i="1"/>
  <c r="AD340" i="1"/>
  <c r="AE359" i="1"/>
  <c r="AD359" i="1"/>
  <c r="AE372" i="1"/>
  <c r="AD372" i="1"/>
  <c r="AE439" i="1"/>
  <c r="AD439" i="1"/>
  <c r="AE452" i="1"/>
  <c r="AD452" i="1"/>
  <c r="AE215" i="1"/>
  <c r="AD215" i="1"/>
  <c r="AE219" i="1"/>
  <c r="AD219" i="1"/>
  <c r="AE223" i="1"/>
  <c r="AD223" i="1"/>
  <c r="AE227" i="1"/>
  <c r="AD227" i="1"/>
  <c r="AE231" i="1"/>
  <c r="AD231" i="1"/>
  <c r="AE235" i="1"/>
  <c r="AD235" i="1"/>
  <c r="AE239" i="1"/>
  <c r="AD239" i="1"/>
  <c r="AE243" i="1"/>
  <c r="AD243" i="1"/>
  <c r="AE247" i="1"/>
  <c r="AD247" i="1"/>
  <c r="AE251" i="1"/>
  <c r="AD251" i="1"/>
  <c r="AE255" i="1"/>
  <c r="AD255" i="1"/>
  <c r="AE259" i="1"/>
  <c r="AD259" i="1"/>
  <c r="AE263" i="1"/>
  <c r="AD263" i="1"/>
  <c r="AE267" i="1"/>
  <c r="AD267" i="1"/>
  <c r="AE271" i="1"/>
  <c r="AD271" i="1"/>
  <c r="AE275" i="1"/>
  <c r="AD275" i="1"/>
  <c r="AE279" i="1"/>
  <c r="AD279" i="1"/>
  <c r="AE283" i="1"/>
  <c r="AD283" i="1"/>
  <c r="AE287" i="1"/>
  <c r="AD287" i="1"/>
  <c r="AE300" i="1"/>
  <c r="AD300" i="1"/>
  <c r="AE319" i="1"/>
  <c r="AD319" i="1"/>
  <c r="AE332" i="1"/>
  <c r="AD332" i="1"/>
  <c r="AE351" i="1"/>
  <c r="AD351" i="1"/>
  <c r="AE364" i="1"/>
  <c r="AD364" i="1"/>
  <c r="AE383" i="1"/>
  <c r="AD383" i="1"/>
  <c r="AE388" i="1"/>
  <c r="AD388" i="1"/>
  <c r="AE399" i="1"/>
  <c r="AD399" i="1"/>
  <c r="AE404" i="1"/>
  <c r="AD404" i="1"/>
  <c r="AE415" i="1"/>
  <c r="AD415" i="1"/>
  <c r="AE420" i="1"/>
  <c r="AD420" i="1"/>
  <c r="AE431" i="1"/>
  <c r="AD431" i="1"/>
  <c r="AE444" i="1"/>
  <c r="AD444" i="1"/>
  <c r="AE455" i="1"/>
  <c r="AD455" i="1"/>
  <c r="AE292" i="1"/>
  <c r="AD292" i="1"/>
  <c r="AE311" i="1"/>
  <c r="AD311" i="1"/>
  <c r="AE324" i="1"/>
  <c r="AD324" i="1"/>
  <c r="AE343" i="1"/>
  <c r="AD343" i="1"/>
  <c r="AE356" i="1"/>
  <c r="AD356" i="1"/>
  <c r="AE375" i="1"/>
  <c r="AD375" i="1"/>
  <c r="AE436" i="1"/>
  <c r="AD436" i="1"/>
  <c r="AD454" i="1"/>
  <c r="AE456" i="1"/>
  <c r="AD456" i="1"/>
  <c r="AD290" i="1"/>
  <c r="AD298" i="1"/>
  <c r="AD306" i="1"/>
  <c r="AD314" i="1"/>
  <c r="AD322" i="1"/>
  <c r="AD330" i="1"/>
  <c r="AD338" i="1"/>
  <c r="AD346" i="1"/>
  <c r="AD354" i="1"/>
  <c r="AD362" i="1"/>
  <c r="AD370" i="1"/>
  <c r="AD378" i="1"/>
  <c r="AD386" i="1"/>
  <c r="AD394" i="1"/>
  <c r="AD402" i="1"/>
  <c r="AD410" i="1"/>
  <c r="AD418" i="1"/>
  <c r="AD426" i="1"/>
  <c r="AD434" i="1"/>
  <c r="AD442" i="1"/>
  <c r="AD450" i="1"/>
</calcChain>
</file>

<file path=xl/sharedStrings.xml><?xml version="1.0" encoding="utf-8"?>
<sst xmlns="http://schemas.openxmlformats.org/spreadsheetml/2006/main" count="4594" uniqueCount="1220">
  <si>
    <t>Table to percentage calculations</t>
  </si>
  <si>
    <t>Exchanges rates 9/4-19</t>
  </si>
  <si>
    <t>DKK</t>
  </si>
  <si>
    <t>Month</t>
  </si>
  <si>
    <t>SEK</t>
  </si>
  <si>
    <t>Day</t>
  </si>
  <si>
    <t>Year</t>
  </si>
  <si>
    <t>Registration</t>
  </si>
  <si>
    <t>Age</t>
  </si>
  <si>
    <t>EUR</t>
  </si>
  <si>
    <t>Currency</t>
  </si>
  <si>
    <t>Country</t>
  </si>
  <si>
    <t>Delisted</t>
  </si>
  <si>
    <t>USD</t>
  </si>
  <si>
    <t>CHF</t>
  </si>
  <si>
    <t>GBP</t>
  </si>
  <si>
    <t>ISK</t>
  </si>
  <si>
    <t>AUD</t>
  </si>
  <si>
    <t>NORTH NO</t>
  </si>
  <si>
    <t>North Energy ASA</t>
  </si>
  <si>
    <t>NOK</t>
  </si>
  <si>
    <t>NO</t>
  </si>
  <si>
    <t>Oslo</t>
  </si>
  <si>
    <t>No</t>
  </si>
  <si>
    <t>IPO,Primary Share Offering</t>
  </si>
  <si>
    <t>Trading</t>
  </si>
  <si>
    <t>Energy</t>
  </si>
  <si>
    <t>PARETO,PLATOU,SEBENS</t>
  </si>
  <si>
    <t>SJOHB SS</t>
  </si>
  <si>
    <t>Sportjohan AB</t>
  </si>
  <si>
    <t>SW</t>
  </si>
  <si>
    <t>Spotlight</t>
  </si>
  <si>
    <t>Yes</t>
  </si>
  <si>
    <t>Consumer</t>
  </si>
  <si>
    <t>Sedermera Fondkommission AB</t>
  </si>
  <si>
    <t>ARISE SS</t>
  </si>
  <si>
    <t>Arise AB</t>
  </si>
  <si>
    <t>Stockholm</t>
  </si>
  <si>
    <t>ABG Sundal Collier Asa</t>
  </si>
  <si>
    <t>BAKKA NO</t>
  </si>
  <si>
    <t>Bakkafrost P/F</t>
  </si>
  <si>
    <t>F+</t>
  </si>
  <si>
    <t>NORDIK,NORDEA</t>
  </si>
  <si>
    <t>BRAW SS</t>
  </si>
  <si>
    <t>Brandworld Sverige AB</t>
  </si>
  <si>
    <t>Unknown</t>
  </si>
  <si>
    <t>STRANS NO</t>
  </si>
  <si>
    <t>Solvtrans AS</t>
  </si>
  <si>
    <t>Industrial</t>
  </si>
  <si>
    <t>PARETO,NORDEA</t>
  </si>
  <si>
    <t>HLEX SS</t>
  </si>
  <si>
    <t>Hartelex AB</t>
  </si>
  <si>
    <t>EKOM SS</t>
  </si>
  <si>
    <t>Ekomarine AB</t>
  </si>
  <si>
    <t>N.A.</t>
  </si>
  <si>
    <t>LEXP SS</t>
  </si>
  <si>
    <t>LunchExpress i Sverige AB</t>
  </si>
  <si>
    <t>TRUEB SS</t>
  </si>
  <si>
    <t>True Heading AB</t>
  </si>
  <si>
    <t>LAYL SS</t>
  </si>
  <si>
    <t>Layerlab AB</t>
  </si>
  <si>
    <t>BMAX SS</t>
  </si>
  <si>
    <t>Byggmax Group AB</t>
  </si>
  <si>
    <t>ABGSUN,CARNGI</t>
  </si>
  <si>
    <t>CHR DC</t>
  </si>
  <si>
    <t>Chr Hansen Holding A/S</t>
  </si>
  <si>
    <t>DE</t>
  </si>
  <si>
    <t>Copenhagen</t>
  </si>
  <si>
    <t>IPO,Primary Share Offering,Secondary Share Offering</t>
  </si>
  <si>
    <t>CS,DANSKE,JPM,MORSTA,SEB</t>
  </si>
  <si>
    <t>PARA SS</t>
  </si>
  <si>
    <t>Parans Solar Lighting AB</t>
  </si>
  <si>
    <t>ECOB SS</t>
  </si>
  <si>
    <t>EcoRub AB</t>
  </si>
  <si>
    <t>NETCO NO</t>
  </si>
  <si>
    <t>NetConnect ASA</t>
  </si>
  <si>
    <t>Technology</t>
  </si>
  <si>
    <t>Argo Securities</t>
  </si>
  <si>
    <t>MABI SS</t>
  </si>
  <si>
    <t>Mabi Rent AB</t>
  </si>
  <si>
    <t>MQ SS</t>
  </si>
  <si>
    <t>MQ Holding AB</t>
  </si>
  <si>
    <t>IPO,Primary Share Offering,Secondary Share Offering,PE Backed,PE Exit</t>
  </si>
  <si>
    <t>Skandinaviska Enskilda Banken</t>
  </si>
  <si>
    <t>WALWIL NO</t>
  </si>
  <si>
    <t>Wallenius Wilhelmsen ASA</t>
  </si>
  <si>
    <t>CARNEG,PARETO</t>
  </si>
  <si>
    <t>MORPOL NO</t>
  </si>
  <si>
    <t>Morpol ASA</t>
  </si>
  <si>
    <t>ABGSUN,DNBMKT,PARETO</t>
  </si>
  <si>
    <t>PHAL SS</t>
  </si>
  <si>
    <t>PharmaLundensis AB</t>
  </si>
  <si>
    <t>CHALB SS</t>
  </si>
  <si>
    <t>Challenger Mobile AB</t>
  </si>
  <si>
    <t>Communications</t>
  </si>
  <si>
    <t>LYYN SS</t>
  </si>
  <si>
    <t>Lyyn AB</t>
  </si>
  <si>
    <t>PNDORA DC</t>
  </si>
  <si>
    <t>Pandora A/S</t>
  </si>
  <si>
    <t>IPO,Primary Share Offering,Secondary Share Offering,VC Backed,PE Backed,PE Exit</t>
  </si>
  <si>
    <t>GS,JPM,MS,NORDEA</t>
  </si>
  <si>
    <t>CELL NO</t>
  </si>
  <si>
    <t>CellCura ASA</t>
  </si>
  <si>
    <t>Terra Securities ASA</t>
  </si>
  <si>
    <t>SFR NO</t>
  </si>
  <si>
    <t>Circle K AS</t>
  </si>
  <si>
    <t>IPO,Secondary Share Offering</t>
  </si>
  <si>
    <t>ABGSUN,BOAINT,CITI</t>
  </si>
  <si>
    <t>EPISB SS</t>
  </si>
  <si>
    <t>Episurf Medical AB</t>
  </si>
  <si>
    <t>ISCO SS</t>
  </si>
  <si>
    <t>Novavax AB</t>
  </si>
  <si>
    <t>FN Stockholm</t>
  </si>
  <si>
    <t>ZEAL DC</t>
  </si>
  <si>
    <t>Zealand Pharma A/S</t>
  </si>
  <si>
    <t>DANSKE,JEFF</t>
  </si>
  <si>
    <t>HUBRB SS</t>
  </si>
  <si>
    <t>Hubbr AB</t>
  </si>
  <si>
    <t>FLOAT NO</t>
  </si>
  <si>
    <t>Floatel International Ltd/Old</t>
  </si>
  <si>
    <t>BD</t>
  </si>
  <si>
    <t>FIRST,PARETO</t>
  </si>
  <si>
    <t>GJF NO</t>
  </si>
  <si>
    <t>Gjensidige Forsikring ASA</t>
  </si>
  <si>
    <t>Financial</t>
  </si>
  <si>
    <t>BofAML,GSI</t>
  </si>
  <si>
    <t>WNT SS</t>
  </si>
  <si>
    <t>WntResearch AB</t>
  </si>
  <si>
    <t>ABIG SS</t>
  </si>
  <si>
    <t>Abelco Investment Group AB</t>
  </si>
  <si>
    <t>Nordic GM</t>
  </si>
  <si>
    <t>Not Underwritten</t>
  </si>
  <si>
    <t>UMIDAB SS</t>
  </si>
  <si>
    <t>Umida Group AB</t>
  </si>
  <si>
    <t>ECOM SS</t>
  </si>
  <si>
    <t>ECOMB AB</t>
  </si>
  <si>
    <t>AKD NO</t>
  </si>
  <si>
    <t>Aker Drilling ASA</t>
  </si>
  <si>
    <t>ARCTIC,DNBMKT,PARETO</t>
  </si>
  <si>
    <t>KAN SS</t>
  </si>
  <si>
    <t>Kancera AB</t>
  </si>
  <si>
    <t>KOGG SS</t>
  </si>
  <si>
    <t>Koggbron Fastigheter AB</t>
  </si>
  <si>
    <t>NRS NO</t>
  </si>
  <si>
    <t>Norway Royal Salmon ASA</t>
  </si>
  <si>
    <t>CARN,PARETO</t>
  </si>
  <si>
    <t>MEDRB SS</t>
  </si>
  <si>
    <t>MediRatt AB</t>
  </si>
  <si>
    <t>KDEV SS</t>
  </si>
  <si>
    <t>Karolinska Development AB</t>
  </si>
  <si>
    <t>SEB Enskilda/Oslo</t>
  </si>
  <si>
    <t>FXI SS</t>
  </si>
  <si>
    <t>FX International AB</t>
  </si>
  <si>
    <t>1292736D NO</t>
  </si>
  <si>
    <t>Sevan Drilling ASA</t>
  </si>
  <si>
    <t>JOINT LEADS</t>
  </si>
  <si>
    <t>BULTEN SS</t>
  </si>
  <si>
    <t>Bulten AB</t>
  </si>
  <si>
    <t>IPO,Secondary Share Offering,PE Backed</t>
  </si>
  <si>
    <t>CARNEG,HCM</t>
  </si>
  <si>
    <t>BRIDGE NO</t>
  </si>
  <si>
    <t>Bridge Energy AS</t>
  </si>
  <si>
    <t>AROC SS</t>
  </si>
  <si>
    <t>AroCell AB</t>
  </si>
  <si>
    <t>MOB SS</t>
  </si>
  <si>
    <t>Moberg Pharma AB</t>
  </si>
  <si>
    <t>IPO,Primary Share Offering,Best Efforts</t>
  </si>
  <si>
    <t>Vastra Hamnen Fondkommission</t>
  </si>
  <si>
    <t>TRMO SS</t>
  </si>
  <si>
    <t>Transmode AB</t>
  </si>
  <si>
    <t>IPO,Secondary Share Offering,VC Backed,PE Backed,PE Exit</t>
  </si>
  <si>
    <t>CARNEG,HCM,UBS</t>
  </si>
  <si>
    <t>ENZY SS</t>
  </si>
  <si>
    <t>Enzymatica AB</t>
  </si>
  <si>
    <t>BOUL SS</t>
  </si>
  <si>
    <t>Boule Diagnostics AB</t>
  </si>
  <si>
    <t>HLNG NO</t>
  </si>
  <si>
    <t>Hoegh LNG Holdings Ltd</t>
  </si>
  <si>
    <t>DAB DC</t>
  </si>
  <si>
    <t>Danske Andelskassers Bank A/S</t>
  </si>
  <si>
    <t>NDIQ SS</t>
  </si>
  <si>
    <t>NordIQ Goteborg AB</t>
  </si>
  <si>
    <t>MOBISDB SS</t>
  </si>
  <si>
    <t>Mobile Loyalty PLC</t>
  </si>
  <si>
    <t>GB</t>
  </si>
  <si>
    <t>BRIG SS</t>
  </si>
  <si>
    <t>Brighter AB</t>
  </si>
  <si>
    <t>MEDF SS</t>
  </si>
  <si>
    <t>Medfield Diagnostics AB</t>
  </si>
  <si>
    <t>SBO NO</t>
  </si>
  <si>
    <t>Selvaag Bolig ASA</t>
  </si>
  <si>
    <t>ABGSUN,DNB,PARETO</t>
  </si>
  <si>
    <t>GJAB SS</t>
  </si>
  <si>
    <t>Gullberg &amp; Jansson AB</t>
  </si>
  <si>
    <t>RESP SS</t>
  </si>
  <si>
    <t>Respiratorius AB</t>
  </si>
  <si>
    <t>FDT SS</t>
  </si>
  <si>
    <t>FDT System Holding AB</t>
  </si>
  <si>
    <t>SIILI FH</t>
  </si>
  <si>
    <t>Siili Solutions Oyj</t>
  </si>
  <si>
    <t>FI</t>
  </si>
  <si>
    <t>Helsinki</t>
  </si>
  <si>
    <t>BRG NO</t>
  </si>
  <si>
    <t>Borregaard ASA</t>
  </si>
  <si>
    <t>ABGSUN,UBSINV</t>
  </si>
  <si>
    <t>STYLE DC</t>
  </si>
  <si>
    <t>STYLEPIT A/S</t>
  </si>
  <si>
    <t>RECYB SS</t>
  </si>
  <si>
    <t>Recyctec Holding AB</t>
  </si>
  <si>
    <t>ASETEK NO</t>
  </si>
  <si>
    <t>Asetek A/S</t>
  </si>
  <si>
    <t>ARCTIC,CARNEG</t>
  </si>
  <si>
    <t>EAM NO</t>
  </si>
  <si>
    <t>EAM Solar ASA</t>
  </si>
  <si>
    <t>MCG NO</t>
  </si>
  <si>
    <t>MultiClient Geophysical ASA</t>
  </si>
  <si>
    <t>ABGSUN,CARNEG</t>
  </si>
  <si>
    <t>MATAS DC</t>
  </si>
  <si>
    <t>Matas A/S</t>
  </si>
  <si>
    <t>IPO,Secondary Share Offering,PE Backed,PE Exit</t>
  </si>
  <si>
    <t>MS,NORBAN</t>
  </si>
  <si>
    <t>OCY NO</t>
  </si>
  <si>
    <t>Ocean Yield ASA</t>
  </si>
  <si>
    <t>ODL NO</t>
  </si>
  <si>
    <t>Odfjell Drilling Ltd</t>
  </si>
  <si>
    <t>ABGSUN,DNB,GS</t>
  </si>
  <si>
    <t>OVARO FH</t>
  </si>
  <si>
    <t>Ovaro Kiinteistosijoitus Oyj</t>
  </si>
  <si>
    <t>RECSOL NO</t>
  </si>
  <si>
    <t>REC Solar ASA</t>
  </si>
  <si>
    <t>Arctic Securities</t>
  </si>
  <si>
    <t>BULKIN NO</t>
  </si>
  <si>
    <t>Bulk Invest ASA</t>
  </si>
  <si>
    <t>BWLPG NO</t>
  </si>
  <si>
    <t>BW LPG Ltd</t>
  </si>
  <si>
    <t>SI</t>
  </si>
  <si>
    <t>BofAML,DB,SEB</t>
  </si>
  <si>
    <t>NOHO FH</t>
  </si>
  <si>
    <t>NoHo Partners Oyj</t>
  </si>
  <si>
    <t>Evli Bank PLC</t>
  </si>
  <si>
    <t>PLAZB SS</t>
  </si>
  <si>
    <t>Platzer Fastigheter Holding AB</t>
  </si>
  <si>
    <t>Handelsbanken Capital Markets</t>
  </si>
  <si>
    <t>FNMAPREF SS</t>
  </si>
  <si>
    <t>Ferronordic Machines AB</t>
  </si>
  <si>
    <t>NAPA NO</t>
  </si>
  <si>
    <t>Napatech A/S</t>
  </si>
  <si>
    <t>ABGSUN,CARN</t>
  </si>
  <si>
    <t>SNTC SS</t>
  </si>
  <si>
    <t>Geberit Production Oy</t>
  </si>
  <si>
    <t>CARNEG,NORBAN,UBSINV</t>
  </si>
  <si>
    <t>ATLA NO</t>
  </si>
  <si>
    <t>Atlantic Petroleum P/F</t>
  </si>
  <si>
    <t>LINK NO</t>
  </si>
  <si>
    <t>Link Mobility Group ASA</t>
  </si>
  <si>
    <t>Swedbank</t>
  </si>
  <si>
    <t>BIM SS</t>
  </si>
  <si>
    <t>BIMobject AB</t>
  </si>
  <si>
    <t>AURLPG NO</t>
  </si>
  <si>
    <t>Aurora LPG Holding ASA</t>
  </si>
  <si>
    <t>IPO,Primary Share Offering,SPAC</t>
  </si>
  <si>
    <t>BUFAB SS</t>
  </si>
  <si>
    <t>Bufab AB</t>
  </si>
  <si>
    <t>CARNGI,HCM</t>
  </si>
  <si>
    <t>ISS DC</t>
  </si>
  <si>
    <t>ISS A/S</t>
  </si>
  <si>
    <t>BARCS,GS,MS,NORDEA,UBS</t>
  </si>
  <si>
    <t>HEMF SS</t>
  </si>
  <si>
    <t>Hemfosa Fastigheter AB</t>
  </si>
  <si>
    <t>SEB,SWED</t>
  </si>
  <si>
    <t>OW DC</t>
  </si>
  <si>
    <t>OW Bunker A/S</t>
  </si>
  <si>
    <t>CARNGI,MS,NORDEA</t>
  </si>
  <si>
    <t>RECIB SS</t>
  </si>
  <si>
    <t>Recipharm AB</t>
  </si>
  <si>
    <t>CARNGI,SEB</t>
  </si>
  <si>
    <t>VERK FH</t>
  </si>
  <si>
    <t>Verkkokauppa.com Oyj</t>
  </si>
  <si>
    <t>FN Finland</t>
  </si>
  <si>
    <t>Nordea Bank Finland PLC</t>
  </si>
  <si>
    <t>INSR NO</t>
  </si>
  <si>
    <t>Insr Insurance Group ASA</t>
  </si>
  <si>
    <t>DNB,PARETO</t>
  </si>
  <si>
    <t>HEMB SS</t>
  </si>
  <si>
    <t>Hembla AB</t>
  </si>
  <si>
    <t>SSHIP NO</t>
  </si>
  <si>
    <t>Scanship Holding ASA</t>
  </si>
  <si>
    <t>Fondsfinans</t>
  </si>
  <si>
    <t>ENVI SS</t>
  </si>
  <si>
    <t>Envirologic AB</t>
  </si>
  <si>
    <t>HRTIS FH</t>
  </si>
  <si>
    <t>Herantis Pharma Oyj</t>
  </si>
  <si>
    <t>IPO,Primary Share Offering,VC Backed</t>
  </si>
  <si>
    <t>UB Capital Ltd</t>
  </si>
  <si>
    <t>BESQ SS</t>
  </si>
  <si>
    <t>Besqab AB</t>
  </si>
  <si>
    <t>LOUD FH</t>
  </si>
  <si>
    <t>Loudspring Oyj</t>
  </si>
  <si>
    <t>FIM Bank Ltd</t>
  </si>
  <si>
    <t>COMH SS</t>
  </si>
  <si>
    <t>Com Hem Holding AB</t>
  </si>
  <si>
    <t>IPO,Primary Share Offering,PE Backed</t>
  </si>
  <si>
    <t>CARNEG,JPM,MS,NORDEA</t>
  </si>
  <si>
    <t>BACTIB SS</t>
  </si>
  <si>
    <t>Bactiguard Holding AB</t>
  </si>
  <si>
    <t>ZAL NO</t>
  </si>
  <si>
    <t>Zalaris ASA</t>
  </si>
  <si>
    <t>ABGSUN,NORDEA</t>
  </si>
  <si>
    <t>SCST SS</t>
  </si>
  <si>
    <t>Scandi Standard AB</t>
  </si>
  <si>
    <t>CARNEG,DANSKE</t>
  </si>
  <si>
    <t>HYARD NO</t>
  </si>
  <si>
    <t>Havyard Group ASA</t>
  </si>
  <si>
    <t>ARCTIC,FEARNL</t>
  </si>
  <si>
    <t>CXENSE NO</t>
  </si>
  <si>
    <t>Cxense ASA</t>
  </si>
  <si>
    <t>SENDEX NO</t>
  </si>
  <si>
    <t>Serendex Pharmaceuticals A/S</t>
  </si>
  <si>
    <t>Norne Securities</t>
  </si>
  <si>
    <t>DDM SS</t>
  </si>
  <si>
    <t>DDM Holding AG</t>
  </si>
  <si>
    <t>SZ</t>
  </si>
  <si>
    <t>Pareto Securities</t>
  </si>
  <si>
    <t>INWI SS</t>
  </si>
  <si>
    <t>Inwido AB</t>
  </si>
  <si>
    <t>SSO NO</t>
  </si>
  <si>
    <t>Scatec Solar ASA</t>
  </si>
  <si>
    <t>IPO,Primary Share Offering,Secondary Share Offering,REG S,Rule 144A</t>
  </si>
  <si>
    <t>XXL NO</t>
  </si>
  <si>
    <t>XXL ASA</t>
  </si>
  <si>
    <t>IPO,Primary Share Offering,Secondary Share Offering,PE Backed,PE Exit,REG S,Rule 144A</t>
  </si>
  <si>
    <t>ABGSUN,CARN,CS,GSI</t>
  </si>
  <si>
    <t>GRNG SS</t>
  </si>
  <si>
    <t>Granges AB</t>
  </si>
  <si>
    <t>CARNEG,DANSKE,HCM,SEB</t>
  </si>
  <si>
    <t>GWS SS</t>
  </si>
  <si>
    <t>GWS Production AB</t>
  </si>
  <si>
    <t>Not Available</t>
  </si>
  <si>
    <t>ENTRA NO</t>
  </si>
  <si>
    <t>Entra ASA</t>
  </si>
  <si>
    <t>IPO,Primary Share Offering,Secondary Share Offering,Best Efforts,Government Exit,REG S,Rule 144A</t>
  </si>
  <si>
    <t>ABGSUN,GSI,SWED</t>
  </si>
  <si>
    <t>RAKP NO</t>
  </si>
  <si>
    <t>RAK Petroleum PLC</t>
  </si>
  <si>
    <t>UA</t>
  </si>
  <si>
    <t>ABGSUN,DNB</t>
  </si>
  <si>
    <t>NXTMH FH</t>
  </si>
  <si>
    <t>Nexstim Oyj</t>
  </si>
  <si>
    <t>LIFCOB SS</t>
  </si>
  <si>
    <t>Lifco AB</t>
  </si>
  <si>
    <t>IPO,Secondary Share Offering,Rule 144A</t>
  </si>
  <si>
    <t>SEB</t>
  </si>
  <si>
    <t>UNIAV FH</t>
  </si>
  <si>
    <t>United Bankers Oyj</t>
  </si>
  <si>
    <t>THULE SS</t>
  </si>
  <si>
    <t>Thule Group AB</t>
  </si>
  <si>
    <t>IPO,Secondary Share Offering,PE Backed,PE Exit,REG S,Rule 144A</t>
  </si>
  <si>
    <t>GSI,MS,NORDEA</t>
  </si>
  <si>
    <t>NP3 SS</t>
  </si>
  <si>
    <t>NP3 Fastigheter AB</t>
  </si>
  <si>
    <t>RENO NO</t>
  </si>
  <si>
    <t>RenoNorden ASA</t>
  </si>
  <si>
    <t>IPO,Primary Share Offering,Secondary Share Offering,PE Backed,PE Exit,Rule 144A</t>
  </si>
  <si>
    <t>CARN,DANBNK,DNB</t>
  </si>
  <si>
    <t>ELTEL SS</t>
  </si>
  <si>
    <t>Eltel AB</t>
  </si>
  <si>
    <t>BNP,MS,SEB</t>
  </si>
  <si>
    <t>DUST SS</t>
  </si>
  <si>
    <t>Dustin Group AB</t>
  </si>
  <si>
    <t>ABGSUN,CARNGI,NORDEA,SEB</t>
  </si>
  <si>
    <t>ORGC SS</t>
  </si>
  <si>
    <t>OrganoClick AB</t>
  </si>
  <si>
    <t>NNIT DC</t>
  </si>
  <si>
    <t>NNIT A/S</t>
  </si>
  <si>
    <t>IPO,Secondary Share Offering,REG S,Rule 144A</t>
  </si>
  <si>
    <t>DANSKE,MS</t>
  </si>
  <si>
    <t>TEAM NO</t>
  </si>
  <si>
    <t>Team Tankers International Ltd</t>
  </si>
  <si>
    <t>DETEC FH</t>
  </si>
  <si>
    <t>Detection Technology Oy</t>
  </si>
  <si>
    <t>IPO,Primary Share Offering,Secondary Share Offering,REG S</t>
  </si>
  <si>
    <t>EVO SS</t>
  </si>
  <si>
    <t>Evolution Gaming Group AB</t>
  </si>
  <si>
    <t>CARNEG,SEB</t>
  </si>
  <si>
    <t>NANO NO</t>
  </si>
  <si>
    <t>Nordic Nanovector ASA</t>
  </si>
  <si>
    <t>ABGSUN,CARN,DNB</t>
  </si>
  <si>
    <t>HOFI SS</t>
  </si>
  <si>
    <t>Hoist Finance AB</t>
  </si>
  <si>
    <t>IPO,Primary Share Offering,Secondary Share Offering,Best Efforts,REG S,Rule 144A</t>
  </si>
  <si>
    <t>CARNGI,CITI,MS</t>
  </si>
  <si>
    <t>ATG1V FH</t>
  </si>
  <si>
    <t>Asiakastieto Group Oyj</t>
  </si>
  <si>
    <t>Danske Bank</t>
  </si>
  <si>
    <t>TROAX SS</t>
  </si>
  <si>
    <t>Troax Group AB</t>
  </si>
  <si>
    <t>SAVOS SS</t>
  </si>
  <si>
    <t>Savosolar Plc</t>
  </si>
  <si>
    <t>HANCPREF SS</t>
  </si>
  <si>
    <t>Hancap AB publ</t>
  </si>
  <si>
    <t>TOBII SS</t>
  </si>
  <si>
    <t>Tobii AB</t>
  </si>
  <si>
    <t>VSD SS</t>
  </si>
  <si>
    <t>Vibrosense Dynamics AB</t>
  </si>
  <si>
    <t>ROBIT FH</t>
  </si>
  <si>
    <t>Robit Oyj</t>
  </si>
  <si>
    <t>IPO,Primary Share Offering,Secondary Share Offering,Best Efforts</t>
  </si>
  <si>
    <t>TRANS SS</t>
  </si>
  <si>
    <t>Transtema Group AB</t>
  </si>
  <si>
    <t>MULTI NO</t>
  </si>
  <si>
    <t>Multiconsult ASA</t>
  </si>
  <si>
    <t>IPO,Secondary Share Offering,Best Efforts,REG S,Rule 144A</t>
  </si>
  <si>
    <t>ABGSUN,ARCTIC</t>
  </si>
  <si>
    <t>SCIB SS</t>
  </si>
  <si>
    <t>Scibase Holding AB</t>
  </si>
  <si>
    <t>PIHLIS FH</t>
  </si>
  <si>
    <t>Pihlajalinna Oyj</t>
  </si>
  <si>
    <t>IPO,Primary Share Offering,Secondary Share Offering,Best Efforts,PE Backed,PE Exit</t>
  </si>
  <si>
    <t>MAG SS</t>
  </si>
  <si>
    <t>Magnolia Bostad AB</t>
  </si>
  <si>
    <t>COLL SS</t>
  </si>
  <si>
    <t>Collector AB</t>
  </si>
  <si>
    <t>TNOM FH</t>
  </si>
  <si>
    <t>Talenom Oyj</t>
  </si>
  <si>
    <t>IPO,Primary Share Offering,Best Efforts,PE Backed</t>
  </si>
  <si>
    <t>Summa Capital</t>
  </si>
  <si>
    <t>PRIME SS</t>
  </si>
  <si>
    <t>Prime Living AB</t>
  </si>
  <si>
    <t>COOR SS</t>
  </si>
  <si>
    <t>Coor Service Management Holdin</t>
  </si>
  <si>
    <t>IPO,Primary Share Offering,Secondary Share Offering,Best Efforts,PE Backed,PE Exit,REG S,Rule 144A</t>
  </si>
  <si>
    <t>DNBK,NORDEA,SEB,UBS</t>
  </si>
  <si>
    <t>NDX SS</t>
  </si>
  <si>
    <t>Nordax Group AB</t>
  </si>
  <si>
    <t>CARNEG,CITI,MS</t>
  </si>
  <si>
    <t>ALIG SS</t>
  </si>
  <si>
    <t>Alimak Group AB</t>
  </si>
  <si>
    <t>CARNEG,CITI,SEB</t>
  </si>
  <si>
    <t>PNDXB SS</t>
  </si>
  <si>
    <t>Pandox AB</t>
  </si>
  <si>
    <t>ABGSUN,HCM,MS</t>
  </si>
  <si>
    <t>NOBINA SS</t>
  </si>
  <si>
    <t>Nobina AB</t>
  </si>
  <si>
    <t>CARNEG,DANSKE,PARETO</t>
  </si>
  <si>
    <t>EPR NO</t>
  </si>
  <si>
    <t>Europris ASA</t>
  </si>
  <si>
    <t>ABGSUN,BofAML,GSI,SEB</t>
  </si>
  <si>
    <t>PPGPREF NO</t>
  </si>
  <si>
    <t>Pioneer Property Group ASA</t>
  </si>
  <si>
    <t>IPO,Secondary Share Offering,Best Efforts,PE Backed,PE Exit,REG S,Rule 144A</t>
  </si>
  <si>
    <t>ABGSUN,NNBSS,SWED</t>
  </si>
  <si>
    <t>FIVEPG NO</t>
  </si>
  <si>
    <t>5th Planet Games A/S</t>
  </si>
  <si>
    <t>CAPIO SS</t>
  </si>
  <si>
    <t>Capio AB</t>
  </si>
  <si>
    <t>CARNGI,DB,JPM,SEB</t>
  </si>
  <si>
    <t>FITBIO FH</t>
  </si>
  <si>
    <t>Fit Biotech Oy</t>
  </si>
  <si>
    <t>IPO,Primary Share Offering,Best Efforts,VC Backed,PE Backed</t>
  </si>
  <si>
    <t>PIZZA FH</t>
  </si>
  <si>
    <t>Kotipizza Group Oyj</t>
  </si>
  <si>
    <t>Pohjola Bank PLC</t>
  </si>
  <si>
    <t>FOOTPREF SS</t>
  </si>
  <si>
    <t>Footway Group AB</t>
  </si>
  <si>
    <t>IPO,Primary Share Offering,Best Efforts,VC Backed</t>
  </si>
  <si>
    <t>1673033D SS</t>
  </si>
  <si>
    <t>Oncology Venture Sweden AB</t>
  </si>
  <si>
    <t>CAPAC SS</t>
  </si>
  <si>
    <t>Capacent Holding AB</t>
  </si>
  <si>
    <t>SINCH SS</t>
  </si>
  <si>
    <t>CLX Communications AB</t>
  </si>
  <si>
    <t>BRAV SS</t>
  </si>
  <si>
    <t>Bravida Holding AB</t>
  </si>
  <si>
    <t>DB,MS,NORDEA,SEB</t>
  </si>
  <si>
    <t>HAMLET SS</t>
  </si>
  <si>
    <t>Hamlet Pharma AB</t>
  </si>
  <si>
    <t>SBANK NO</t>
  </si>
  <si>
    <t>Sbanken ASA</t>
  </si>
  <si>
    <t>KID NO</t>
  </si>
  <si>
    <t>Kid ASA</t>
  </si>
  <si>
    <t>MINEST SS</t>
  </si>
  <si>
    <t>Minesto AB</t>
  </si>
  <si>
    <t>WAYS SS</t>
  </si>
  <si>
    <t>Waystream Holding AB</t>
  </si>
  <si>
    <t>Avanza AB</t>
  </si>
  <si>
    <t>PCAT SS</t>
  </si>
  <si>
    <t>Photocat A/S</t>
  </si>
  <si>
    <t>Redeye AB</t>
  </si>
  <si>
    <t>MOXI SS</t>
  </si>
  <si>
    <t>MoxieTech Group AB</t>
  </si>
  <si>
    <t>DOM SS</t>
  </si>
  <si>
    <t>Dometic Group AB</t>
  </si>
  <si>
    <t>CARNEG,JEFF,MS,SEB,UBS</t>
  </si>
  <si>
    <t>ATT SS</t>
  </si>
  <si>
    <t>Attendo AB</t>
  </si>
  <si>
    <t>CARNEG,NORBAN,SEB</t>
  </si>
  <si>
    <t>EABGB FH</t>
  </si>
  <si>
    <t>EAB Group Oyj</t>
  </si>
  <si>
    <t>IMMNOV SS</t>
  </si>
  <si>
    <t>Immunovia AB</t>
  </si>
  <si>
    <t>SHOT SS</t>
  </si>
  <si>
    <t>Scandic Hotels Group AB</t>
  </si>
  <si>
    <t>ABGSUN,DB,MS,SEB</t>
  </si>
  <si>
    <t>EVLI FH</t>
  </si>
  <si>
    <t>Alexander Corporate Finance O</t>
  </si>
  <si>
    <t>CAMX SS</t>
  </si>
  <si>
    <t>Camurus AB</t>
  </si>
  <si>
    <t>IPO,Primary Share Offering,Secondary Share Offering,Rule 144A</t>
  </si>
  <si>
    <t>ZENZIPB SS</t>
  </si>
  <si>
    <t>Zenergy AB</t>
  </si>
  <si>
    <t>SF SS</t>
  </si>
  <si>
    <t>Stillfront Group AB</t>
  </si>
  <si>
    <t>SPKSJF DC</t>
  </si>
  <si>
    <t>Sparekassen Sjaelland-Fyn AS</t>
  </si>
  <si>
    <t>IPO,Secondary Share Offering,REG S</t>
  </si>
  <si>
    <t>CONSTI FH</t>
  </si>
  <si>
    <t>Consti Yhtiot Oyj</t>
  </si>
  <si>
    <t>NILS SS</t>
  </si>
  <si>
    <t>Nilsson Special Vehicles AB</t>
  </si>
  <si>
    <t>IPO</t>
  </si>
  <si>
    <t>TOL SS</t>
  </si>
  <si>
    <t>Toleranzia AB</t>
  </si>
  <si>
    <t>RBASE SS</t>
  </si>
  <si>
    <t>Raybased AB</t>
  </si>
  <si>
    <t>FOUT SS</t>
  </si>
  <si>
    <t>FastOut Int AB</t>
  </si>
  <si>
    <t>SLEEP SS</t>
  </si>
  <si>
    <t>Sleepo AB</t>
  </si>
  <si>
    <t>XBRANE SS</t>
  </si>
  <si>
    <t>Xbrane Biopharma AB</t>
  </si>
  <si>
    <t>STG DC</t>
  </si>
  <si>
    <t>Scandinavian Tobacco Group A/S</t>
  </si>
  <si>
    <t>DB,JPM,NORDEA</t>
  </si>
  <si>
    <t>CTM SS</t>
  </si>
  <si>
    <t>Catena Media PLC</t>
  </si>
  <si>
    <t>MB</t>
  </si>
  <si>
    <t>Carnegie</t>
  </si>
  <si>
    <t>SCCB SS</t>
  </si>
  <si>
    <t>Sjostrand Coffee Int AB</t>
  </si>
  <si>
    <t>IMS SS</t>
  </si>
  <si>
    <t>Invent Medic Sweden AB</t>
  </si>
  <si>
    <t>RHOVAC SS</t>
  </si>
  <si>
    <t>RhoVac AB</t>
  </si>
  <si>
    <t>DIVIB SS</t>
  </si>
  <si>
    <t>Dividend Sweden AB</t>
  </si>
  <si>
    <t>GARO SS</t>
  </si>
  <si>
    <t>GARO AB</t>
  </si>
  <si>
    <t>Carnegie Investment Bank AB</t>
  </si>
  <si>
    <t>LEO SS</t>
  </si>
  <si>
    <t>LeoVegas AB</t>
  </si>
  <si>
    <t>IPO,Primary Share Offering,Secondary Share Offering,Best Efforts,VC Backed,VC Exit,REG S,Rule 144A</t>
  </si>
  <si>
    <t>HUM SS</t>
  </si>
  <si>
    <t>Humana AB</t>
  </si>
  <si>
    <t>ABGSUN,CARNEG,DNBK,SEB</t>
  </si>
  <si>
    <t>XINT SS</t>
  </si>
  <si>
    <t>Xintela AB</t>
  </si>
  <si>
    <t>HOIVA FH</t>
  </si>
  <si>
    <t>Suomen Hoivatilat Oyj</t>
  </si>
  <si>
    <t>United Bankers Bank</t>
  </si>
  <si>
    <t>PLEJD SS</t>
  </si>
  <si>
    <t>Plejd AB</t>
  </si>
  <si>
    <t>SIMRISB SS</t>
  </si>
  <si>
    <t>Simris Alg AB</t>
  </si>
  <si>
    <t>NEPA SS</t>
  </si>
  <si>
    <t>Nepa AB</t>
  </si>
  <si>
    <t>LEHTO FH</t>
  </si>
  <si>
    <t>Lehto Group Oyj</t>
  </si>
  <si>
    <t>POHBK,PARETO</t>
  </si>
  <si>
    <t>RESURS SS</t>
  </si>
  <si>
    <t>Resurs Holding AB</t>
  </si>
  <si>
    <t>CARNEG,GSI,MORSTA,SEB</t>
  </si>
  <si>
    <t>TOKMAN FH</t>
  </si>
  <si>
    <t>Tokmanni Group Corp</t>
  </si>
  <si>
    <t>BofAML,CARNGI,GSI,NORDEA</t>
  </si>
  <si>
    <t>VADS SS</t>
  </si>
  <si>
    <t>Vadsbo SwitchTech Group AB</t>
  </si>
  <si>
    <t>WTX SS</t>
  </si>
  <si>
    <t>Wilson Therapeutics AB</t>
  </si>
  <si>
    <t>IPO,Primary Share Offering,VC Backed,REG S,Rule 144A</t>
  </si>
  <si>
    <t>ABGSUN,CARNEG,DNB</t>
  </si>
  <si>
    <t>TALK SS</t>
  </si>
  <si>
    <t>TalkPool AG</t>
  </si>
  <si>
    <t>CLEMO SS</t>
  </si>
  <si>
    <t>Clean Motion AB</t>
  </si>
  <si>
    <t>PDX SS</t>
  </si>
  <si>
    <t>Paradox Interactive AB</t>
  </si>
  <si>
    <t>IPO,Secondary Share Offering,Best Efforts</t>
  </si>
  <si>
    <t>LITI SS</t>
  </si>
  <si>
    <t>Litium Affarskommunikation AB</t>
  </si>
  <si>
    <t>CYXO SS</t>
  </si>
  <si>
    <t>Cyxone AB</t>
  </si>
  <si>
    <t>B2H NO</t>
  </si>
  <si>
    <t>B2Holding ASA</t>
  </si>
  <si>
    <t>ABGSUN,ARCTIC,NORDEA</t>
  </si>
  <si>
    <t>ORSTED DC</t>
  </si>
  <si>
    <t>Orsted A/S</t>
  </si>
  <si>
    <t>IPO,Secondary Share Offering,Best Efforts,Government Exit,REG S,Rule 144A</t>
  </si>
  <si>
    <t>CITI,DANBNK,JPM,MS,NORDEA,UBS</t>
  </si>
  <si>
    <t>PIEZO SS</t>
  </si>
  <si>
    <t>PiezoMotor Uppsala AB</t>
  </si>
  <si>
    <t>TMG SS</t>
  </si>
  <si>
    <t>The Marketing Group PLC</t>
  </si>
  <si>
    <t>NWG SS</t>
  </si>
  <si>
    <t>Nordic Waterproofing Holding A</t>
  </si>
  <si>
    <t>ERMA SS</t>
  </si>
  <si>
    <t>Enorama Pharma AB</t>
  </si>
  <si>
    <t>B3 SS</t>
  </si>
  <si>
    <t>B3 Consulting Group AB</t>
  </si>
  <si>
    <t>TFBANK SS</t>
  </si>
  <si>
    <t>TF Bank AB</t>
  </si>
  <si>
    <t>IPO,Secondary Share Offering,Best Efforts,REG S</t>
  </si>
  <si>
    <t>SECARE SS</t>
  </si>
  <si>
    <t>SwedenCare AB</t>
  </si>
  <si>
    <t>ACAD SS</t>
  </si>
  <si>
    <t>AcadeMedia AB</t>
  </si>
  <si>
    <t>CARNEG,NORDEA,SEB</t>
  </si>
  <si>
    <t>REDW SS</t>
  </si>
  <si>
    <t>Redwood Pharma AB</t>
  </si>
  <si>
    <t>GOMX SS</t>
  </si>
  <si>
    <t>GomSpace Group AB</t>
  </si>
  <si>
    <t>SMG SS</t>
  </si>
  <si>
    <t>Shortcut Media AB</t>
  </si>
  <si>
    <t>ALELIO SS</t>
  </si>
  <si>
    <t>Alelion Energy Systems AB</t>
  </si>
  <si>
    <t>DIGS SS</t>
  </si>
  <si>
    <t>Dignita Systems AB</t>
  </si>
  <si>
    <t>BRANDB SS</t>
  </si>
  <si>
    <t>BrandBee Holding AB</t>
  </si>
  <si>
    <t>LAUR SS</t>
  </si>
  <si>
    <t>Lauritz.com Group A/S</t>
  </si>
  <si>
    <t>IPO,Primary Share Offering,Secondary Share Offering,Best Efforts,PE Backed,REG S</t>
  </si>
  <si>
    <t>ABG Sundal Collier ASA/Stockh</t>
  </si>
  <si>
    <t>CRNOB SS</t>
  </si>
  <si>
    <t>Cereno Scientific AB</t>
  </si>
  <si>
    <t>PROVIT SS</t>
  </si>
  <si>
    <t>Provide IT Sweden AB</t>
  </si>
  <si>
    <t>MAXF SS</t>
  </si>
  <si>
    <t>MaxFastigheter i Sverige AB</t>
  </si>
  <si>
    <t>Catella Corporate Finance</t>
  </si>
  <si>
    <t>PRIVA FH</t>
  </si>
  <si>
    <t>Privanet Group Oyj</t>
  </si>
  <si>
    <t>QUARPREF SS</t>
  </si>
  <si>
    <t>Quartiers Properties AB</t>
  </si>
  <si>
    <t>SYNACT SS</t>
  </si>
  <si>
    <t>SynAct Pharma AB</t>
  </si>
  <si>
    <t>ULED SS</t>
  </si>
  <si>
    <t>A Uni-light LED AB</t>
  </si>
  <si>
    <t>MAHAA SS</t>
  </si>
  <si>
    <t>Maha Energy AB</t>
  </si>
  <si>
    <t>EXPRS2 SS</t>
  </si>
  <si>
    <t>Expres2ion Biotech Holding AB</t>
  </si>
  <si>
    <t>PENCON SS</t>
  </si>
  <si>
    <t>PEN Concept Group AB</t>
  </si>
  <si>
    <t>SUST SS</t>
  </si>
  <si>
    <t>Sustainable Energy Solutions S</t>
  </si>
  <si>
    <t>CYB1 SS</t>
  </si>
  <si>
    <t>Cyber Security 1 AB</t>
  </si>
  <si>
    <t>WIL SS</t>
  </si>
  <si>
    <t>WilLak AB</t>
  </si>
  <si>
    <t>NETS DC</t>
  </si>
  <si>
    <t>Nets A/S</t>
  </si>
  <si>
    <t>IPO,Primary Share Offering,Secondary Share Offering,Best Efforts,VC Backed,VC Exit,PE Backed,PE Exit,REG S,Rule 144A</t>
  </si>
  <si>
    <t>ENG SS</t>
  </si>
  <si>
    <t>Internationella Engelska Skola</t>
  </si>
  <si>
    <t>IPO,Secondary Share Offering,Best Efforts,PE Backed,PE Exit,REG S</t>
  </si>
  <si>
    <t>ABGSUN,HCM</t>
  </si>
  <si>
    <t>INDEX SS</t>
  </si>
  <si>
    <t>Index Pharmaceuticals Holding</t>
  </si>
  <si>
    <t>VINCIT FH</t>
  </si>
  <si>
    <t>Vincit Oyj</t>
  </si>
  <si>
    <t>GPX SS</t>
  </si>
  <si>
    <t>Gasporox AB</t>
  </si>
  <si>
    <t>AHSL SS</t>
  </si>
  <si>
    <t>Ahlsell AB</t>
  </si>
  <si>
    <t>TOBIN SS</t>
  </si>
  <si>
    <t>Tobin Properties AB</t>
  </si>
  <si>
    <t>ABGSUN,PARETO</t>
  </si>
  <si>
    <t>CLNKB SS</t>
  </si>
  <si>
    <t>CELLINK AB</t>
  </si>
  <si>
    <t>HEEROS FH</t>
  </si>
  <si>
    <t>Heeros Oyj</t>
  </si>
  <si>
    <t>CFISH SS</t>
  </si>
  <si>
    <t>Crunchfish AB</t>
  </si>
  <si>
    <t>GAPW SS</t>
  </si>
  <si>
    <t>Gapwaves AB</t>
  </si>
  <si>
    <t>THQNB SS</t>
  </si>
  <si>
    <t>THQ Nordic AB</t>
  </si>
  <si>
    <t>ATORX SS</t>
  </si>
  <si>
    <t>Alligator Bioscience AB</t>
  </si>
  <si>
    <t>IPO,Primary Share Offering,Secondary Share Offering,VC Backed,VC Exit</t>
  </si>
  <si>
    <t>CARNEG,DNB</t>
  </si>
  <si>
    <t>SRNKEB SS</t>
  </si>
  <si>
    <t>Serneke Group AB</t>
  </si>
  <si>
    <t>RISE SS</t>
  </si>
  <si>
    <t>Ripasso Energy AB</t>
  </si>
  <si>
    <t>Eminova Fondkommission AB</t>
  </si>
  <si>
    <t>DNA FH</t>
  </si>
  <si>
    <t>DNA Oyj</t>
  </si>
  <si>
    <t>DANBNK,JPM,MS,NORDEA,SEB</t>
  </si>
  <si>
    <t>VOLO SS</t>
  </si>
  <si>
    <t>Volati AB</t>
  </si>
  <si>
    <t>IPO,Primary Share Offering,PE Backed,REG S</t>
  </si>
  <si>
    <t>CARNEG,NORDEA</t>
  </si>
  <si>
    <t>ARCUS NO</t>
  </si>
  <si>
    <t>Arcus ASA</t>
  </si>
  <si>
    <t>ABGSUN,CARNEG,SEB</t>
  </si>
  <si>
    <t>ADDERA SS</t>
  </si>
  <si>
    <t>Adderacare AB</t>
  </si>
  <si>
    <t>BYGGP SS</t>
  </si>
  <si>
    <t>ByggPartner I Dalarna Holding</t>
  </si>
  <si>
    <t>CMOTECB SS</t>
  </si>
  <si>
    <t>Scandinavian ChemoTech AB</t>
  </si>
  <si>
    <t>SEYE SS</t>
  </si>
  <si>
    <t>Smart Eye AB</t>
  </si>
  <si>
    <t>EDGE SS</t>
  </si>
  <si>
    <t>Edgeware AB</t>
  </si>
  <si>
    <t>IPO,Primary Share Offering,Secondary Share Offering,Best Efforts,VC Backed,VC Exit,PE Backed,PE Exit</t>
  </si>
  <si>
    <t>FINE SS</t>
  </si>
  <si>
    <t>Finepart Sweden AB</t>
  </si>
  <si>
    <t>TIRO SS</t>
  </si>
  <si>
    <t>Transiro Int AB</t>
  </si>
  <si>
    <t>AINO SS</t>
  </si>
  <si>
    <t>Aino Health AB</t>
  </si>
  <si>
    <t>ACARIX SS</t>
  </si>
  <si>
    <t>Acarix AB</t>
  </si>
  <si>
    <t>Vator Holding AB</t>
  </si>
  <si>
    <t>APTR SS</t>
  </si>
  <si>
    <t>Appspotr AB</t>
  </si>
  <si>
    <t>AAC SS</t>
  </si>
  <si>
    <t>AAC Microtec AB</t>
  </si>
  <si>
    <t>CUR SS</t>
  </si>
  <si>
    <t>Curando Nordic AB</t>
  </si>
  <si>
    <t>STW SS</t>
  </si>
  <si>
    <t>SeaTwirl AB</t>
  </si>
  <si>
    <t>NHCBHFFS SS</t>
  </si>
  <si>
    <t>Baltic Horizon Fund</t>
  </si>
  <si>
    <t>EE</t>
  </si>
  <si>
    <t>IPO,Primary Share Offering,Best Efforts,Dual Listing</t>
  </si>
  <si>
    <t>UMS NO</t>
  </si>
  <si>
    <t>Unified Messaging Systems AS</t>
  </si>
  <si>
    <t>IPO,Primary Share Offering,Best Efforts,REG S,Rule 144A</t>
  </si>
  <si>
    <t>ACOU SS</t>
  </si>
  <si>
    <t>AcouSort AB</t>
  </si>
  <si>
    <t>MULT SS</t>
  </si>
  <si>
    <t>Multidocker Cargo Handling AB</t>
  </si>
  <si>
    <t>MENUB SS</t>
  </si>
  <si>
    <t>MenuPay AB</t>
  </si>
  <si>
    <t>AERWB SS</t>
  </si>
  <si>
    <t>Aerowash AB</t>
  </si>
  <si>
    <t>ONCO SS</t>
  </si>
  <si>
    <t>Oncopeptides AB</t>
  </si>
  <si>
    <t>IPO,Primary Share Offering,Best Efforts,PE Backed,REG S,Rule 144A</t>
  </si>
  <si>
    <t>IRLABA SS</t>
  </si>
  <si>
    <t>Irlab Therapeutics AB</t>
  </si>
  <si>
    <t>SARS SS</t>
  </si>
  <si>
    <t>SARSYS-ASFT AB</t>
  </si>
  <si>
    <t>SPIN SS</t>
  </si>
  <si>
    <t>Spintso International AB</t>
  </si>
  <si>
    <t>HEMC SS</t>
  </si>
  <si>
    <t>HemCheck Sweden AB</t>
  </si>
  <si>
    <t>SAMTB SS</t>
  </si>
  <si>
    <t>Samtrygg Group AB</t>
  </si>
  <si>
    <t>ACOS SS</t>
  </si>
  <si>
    <t>Acosense AB</t>
  </si>
  <si>
    <t>MIPS SS</t>
  </si>
  <si>
    <t>MIPS AB</t>
  </si>
  <si>
    <t>NXTGMS FH</t>
  </si>
  <si>
    <t>Next Games Oy</t>
  </si>
  <si>
    <t>IPO,Primary Share Offering,Best Efforts,VC Backed,REG S</t>
  </si>
  <si>
    <t>EATG SS</t>
  </si>
  <si>
    <t>EatGood Sweden AB</t>
  </si>
  <si>
    <t>BIOVICB SS</t>
  </si>
  <si>
    <t>Biovica International AB</t>
  </si>
  <si>
    <t>AMBEA SS</t>
  </si>
  <si>
    <t>Ambea AB</t>
  </si>
  <si>
    <t>CARNEG,DANBNK,NORDEA</t>
  </si>
  <si>
    <t>CBTTB SS</t>
  </si>
  <si>
    <t>Christian Berner Tech Trade AB</t>
  </si>
  <si>
    <t>IPO,Secondary Share Offering,Best Efforts,PE Backed</t>
  </si>
  <si>
    <t>ISOFOL SS</t>
  </si>
  <si>
    <t>Isofol Medical AB</t>
  </si>
  <si>
    <t>Pareto Securities AB</t>
  </si>
  <si>
    <t>FONDIA FH</t>
  </si>
  <si>
    <t>Fondia Oyj</t>
  </si>
  <si>
    <t>SSM SS</t>
  </si>
  <si>
    <t>SSM Holding AB</t>
  </si>
  <si>
    <t>ABGSUN,SEB</t>
  </si>
  <si>
    <t>TANGI SS</t>
  </si>
  <si>
    <t>Tangiamo Touch Technology AB</t>
  </si>
  <si>
    <t>ATIC SS</t>
  </si>
  <si>
    <t>Actic Group AB</t>
  </si>
  <si>
    <t>CARNEG,DNB,SEB</t>
  </si>
  <si>
    <t>BGBIO NO</t>
  </si>
  <si>
    <t>Bergenbio ASA</t>
  </si>
  <si>
    <t>ABGSUN,ARCTIC,DNB,NNBSS</t>
  </si>
  <si>
    <t>IVACC SS</t>
  </si>
  <si>
    <t>Intervacc AB</t>
  </si>
  <si>
    <t>FMM SS</t>
  </si>
  <si>
    <t>FM Mattsson Mora Group AB</t>
  </si>
  <si>
    <t>SONE SS</t>
  </si>
  <si>
    <t>Sonetel AB</t>
  </si>
  <si>
    <t>ANNX SS</t>
  </si>
  <si>
    <t>Annexin Pharmaceuticals AB</t>
  </si>
  <si>
    <t>ACUC SS</t>
  </si>
  <si>
    <t>AcuCort AB</t>
  </si>
  <si>
    <t>XMR SS</t>
  </si>
  <si>
    <t>XmReality AB</t>
  </si>
  <si>
    <t>COMPIT SS</t>
  </si>
  <si>
    <t>Compare-IT Nordic AB</t>
  </si>
  <si>
    <t>MANTEX SS</t>
  </si>
  <si>
    <t>Mantex AB</t>
  </si>
  <si>
    <t>BUSER SS</t>
  </si>
  <si>
    <t>Bambuser AB</t>
  </si>
  <si>
    <t>FREESK SS</t>
  </si>
  <si>
    <t>Freedesk AB</t>
  </si>
  <si>
    <t>INSTAL SS</t>
  </si>
  <si>
    <t>Instalco Intressenter AB</t>
  </si>
  <si>
    <t>IPO,Secondary Share Offering,PE Backed,PE Exit,REG S</t>
  </si>
  <si>
    <t>SECI SS</t>
  </si>
  <si>
    <t>Secits Holding AB</t>
  </si>
  <si>
    <t>KAMUX FH</t>
  </si>
  <si>
    <t>Kamux Corp</t>
  </si>
  <si>
    <t>IPO,Primary Share Offering,Secondary Share Offering,PE Backed,PE Exit,REG S</t>
  </si>
  <si>
    <t>CLDRB SS</t>
  </si>
  <si>
    <t>Cloudrepublic AB</t>
  </si>
  <si>
    <t>INTEGB SS</t>
  </si>
  <si>
    <t>Integrum AB</t>
  </si>
  <si>
    <t>NXAR SS</t>
  </si>
  <si>
    <t>Nexar Group AB</t>
  </si>
  <si>
    <t>MTRS SS</t>
  </si>
  <si>
    <t>Munters Group AB</t>
  </si>
  <si>
    <t>CARNGI,DANSKE,GSI,JEFF,NORDEA</t>
  </si>
  <si>
    <t>MPLUS SS</t>
  </si>
  <si>
    <t>Mobiplus AB</t>
  </si>
  <si>
    <t>BIOS SS</t>
  </si>
  <si>
    <t>BioServo Technologies AB</t>
  </si>
  <si>
    <t>IPO,Primary Share Offering,Secondary Share Offering,Best Efforts,VC Backed</t>
  </si>
  <si>
    <t>AVANZA,NNBSS</t>
  </si>
  <si>
    <t>MCOVB SS</t>
  </si>
  <si>
    <t>Medicover AB</t>
  </si>
  <si>
    <t>IPO,Primary Share Offering,Secondary Share Offering,Best Efforts,REG S</t>
  </si>
  <si>
    <t>CARNGI,JEFF,NORDEA,SEB</t>
  </si>
  <si>
    <t>FJORD NO</t>
  </si>
  <si>
    <t>Fjord1 ASA</t>
  </si>
  <si>
    <t>FEARNL,SPBM</t>
  </si>
  <si>
    <t>SAFE NO</t>
  </si>
  <si>
    <t>Saferoad Holding ASA</t>
  </si>
  <si>
    <t>IPO,Primary Share Offering,Secondary Share Offering,Best Efforts,PE Backed,REG S,Rule 144A</t>
  </si>
  <si>
    <t>CARN,DANBNK,NORDEA,NNBSS</t>
  </si>
  <si>
    <t>REMEDY FH</t>
  </si>
  <si>
    <t>Remedy Entertainment Oyj</t>
  </si>
  <si>
    <t>AYIMAB SS</t>
  </si>
  <si>
    <t>Ayima Ltd</t>
  </si>
  <si>
    <t>TERRNTB SS</t>
  </si>
  <si>
    <t>Terranet Holding AB</t>
  </si>
  <si>
    <t>BOOZT SS</t>
  </si>
  <si>
    <t>Boozt AB</t>
  </si>
  <si>
    <t>CARNEG,DANBNK,BEREN</t>
  </si>
  <si>
    <t>ZAPLOX SS</t>
  </si>
  <si>
    <t>Zaplox AB</t>
  </si>
  <si>
    <t>SILMA FH</t>
  </si>
  <si>
    <t>Silmaasema Oyj</t>
  </si>
  <si>
    <t>NORDEA,OPBANK</t>
  </si>
  <si>
    <t>TCC SS</t>
  </si>
  <si>
    <t>TCECUR Sweden AB</t>
  </si>
  <si>
    <t>PHYRPREF SS</t>
  </si>
  <si>
    <t>Preservia Hyresfastigheter AB</t>
  </si>
  <si>
    <t>PAX SS</t>
  </si>
  <si>
    <t>Paxman AB</t>
  </si>
  <si>
    <t>SPOL NO</t>
  </si>
  <si>
    <t>Sparebank 1 Oestlandet</t>
  </si>
  <si>
    <t>IPO,Secondary Share Offering,Best Efforts,Rule 144A</t>
  </si>
  <si>
    <t>PARETO,SPBM,SWED</t>
  </si>
  <si>
    <t>GRONGME NO</t>
  </si>
  <si>
    <t>Grong Sparebank</t>
  </si>
  <si>
    <t>ENERS SS</t>
  </si>
  <si>
    <t>Enersize Oyj</t>
  </si>
  <si>
    <t>GREENM DC</t>
  </si>
  <si>
    <t>GreenMobility A/S</t>
  </si>
  <si>
    <t>FN Denmark</t>
  </si>
  <si>
    <t>IPO,Primary Share Offering,Best Efforts,REG S</t>
  </si>
  <si>
    <t>Kapital Partner ApS</t>
  </si>
  <si>
    <t>NITRO SS</t>
  </si>
  <si>
    <t>Nitro Games Oyj</t>
  </si>
  <si>
    <t>SUS SS</t>
  </si>
  <si>
    <t>Surgical Science Sweden AB</t>
  </si>
  <si>
    <t>EVRY NO</t>
  </si>
  <si>
    <t>Evry AS</t>
  </si>
  <si>
    <t>ABGSUN,CS,DNB,GSI,MSCOLT,UBS</t>
  </si>
  <si>
    <t>BONEX SS</t>
  </si>
  <si>
    <t>BoneSupport Holding AB</t>
  </si>
  <si>
    <t>IPO,Primary Share Offering,Best Efforts,VC Backed,PE Backed,REG S,Rule 144A</t>
  </si>
  <si>
    <t>TRIANB SS</t>
  </si>
  <si>
    <t>Fastighets AB Trianon</t>
  </si>
  <si>
    <t>SEDANA SS</t>
  </si>
  <si>
    <t>Sedana Medical AB</t>
  </si>
  <si>
    <t>CONFRZ DC</t>
  </si>
  <si>
    <t>Conferize A/S</t>
  </si>
  <si>
    <t>PEKAB SS</t>
  </si>
  <si>
    <t>Peckas Naturodlingar AB</t>
  </si>
  <si>
    <t>CIMCO SS</t>
  </si>
  <si>
    <t>Cimco Marine AB</t>
  </si>
  <si>
    <t>PROMO SS</t>
  </si>
  <si>
    <t>Promore Pharma AB</t>
  </si>
  <si>
    <t>ASPIRE SS</t>
  </si>
  <si>
    <t>Aspire Global PLC</t>
  </si>
  <si>
    <t>IPO,Primary Share Offering,Secondary Share Offering,Best Efforts,Rule 144A</t>
  </si>
  <si>
    <t>ASAME NO</t>
  </si>
  <si>
    <t>Atlantic Sapphire AS</t>
  </si>
  <si>
    <t>ARCTIC,DNB</t>
  </si>
  <si>
    <t>NXTCL SS</t>
  </si>
  <si>
    <t>NextCell Pharma AB</t>
  </si>
  <si>
    <t>OMNI SS</t>
  </si>
  <si>
    <t>OmniCar Holding AB</t>
  </si>
  <si>
    <t>NETMB SS</t>
  </si>
  <si>
    <t>Netmore Group AB</t>
  </si>
  <si>
    <t>REALFI SS</t>
  </si>
  <si>
    <t>Realfiction Holding AB</t>
  </si>
  <si>
    <t>ENRAD SS</t>
  </si>
  <si>
    <t>Enrad AB</t>
  </si>
  <si>
    <t>SENZA SS</t>
  </si>
  <si>
    <t>Senzagen AB</t>
  </si>
  <si>
    <t>XSPRAY SS</t>
  </si>
  <si>
    <t>XSpray Pharma AB</t>
  </si>
  <si>
    <t>IPO,Primary Share Offering,VC Backed,VC Exit</t>
  </si>
  <si>
    <t>ISAB SS</t>
  </si>
  <si>
    <t>Inhalation Sciences Sweden AB</t>
  </si>
  <si>
    <t>ROVIO FH</t>
  </si>
  <si>
    <t>Rovio Entertainment Oyj</t>
  </si>
  <si>
    <t>CARNGI,DANBNK,DB,OPBANK</t>
  </si>
  <si>
    <t>INFRNT NO</t>
  </si>
  <si>
    <t>Infront ASA</t>
  </si>
  <si>
    <t>IPO,Primary Share Offering,Secondary Share Offering,VC Backed,VC Exit,PE Backed,PE Exit,REG S,Rule 144A</t>
  </si>
  <si>
    <t>ABGSUN,DANSKE</t>
  </si>
  <si>
    <t>SNOR NO</t>
  </si>
  <si>
    <t>SpareBank 1 Nordvest</t>
  </si>
  <si>
    <t>SpareBank 1 Markets AS</t>
  </si>
  <si>
    <t>BALCO SS</t>
  </si>
  <si>
    <t>Balco Group AB</t>
  </si>
  <si>
    <t>CARNEG,DANBNK</t>
  </si>
  <si>
    <t>TITAN FH</t>
  </si>
  <si>
    <t>Titanium Oyj</t>
  </si>
  <si>
    <t>HANDI SS</t>
  </si>
  <si>
    <t>Handicare Group AB</t>
  </si>
  <si>
    <t>BAML,CARNGI,DNB</t>
  </si>
  <si>
    <t>TTALO FH</t>
  </si>
  <si>
    <t>Terveystalo Oyj</t>
  </si>
  <si>
    <t>CARNGI,JEFF,MS,OPBANK,SEB</t>
  </si>
  <si>
    <t>WSTEP NO</t>
  </si>
  <si>
    <t>Webstep AS</t>
  </si>
  <si>
    <t>ARCTIC,SRBANK,SPBM</t>
  </si>
  <si>
    <t>BIOAB SS</t>
  </si>
  <si>
    <t>BioArctic AB</t>
  </si>
  <si>
    <t>CARNGI,DNB</t>
  </si>
  <si>
    <t>FRAMB SS</t>
  </si>
  <si>
    <t>Fram Skandinavien AB</t>
  </si>
  <si>
    <t>CLIMEB SS</t>
  </si>
  <si>
    <t>Climeon AB</t>
  </si>
  <si>
    <t>QIIWI SS</t>
  </si>
  <si>
    <t>Weareqiiwi Interactive AB</t>
  </si>
  <si>
    <t>GLOBAL SS</t>
  </si>
  <si>
    <t>Global Gaming 555 AB</t>
  </si>
  <si>
    <t>FNM SS</t>
  </si>
  <si>
    <t>SSG NO</t>
  </si>
  <si>
    <t>Self Storage Group ASA</t>
  </si>
  <si>
    <t>BIBB SS</t>
  </si>
  <si>
    <t>BibbInstruments AB</t>
  </si>
  <si>
    <t>CRAYON NO</t>
  </si>
  <si>
    <t>Crayon Group Holding ASA</t>
  </si>
  <si>
    <t>CARNEG,DANSKE,DNB</t>
  </si>
  <si>
    <t>KOMP NO</t>
  </si>
  <si>
    <t>Komplett Bank ASA</t>
  </si>
  <si>
    <t>ABGSUN,PARETO,SEB</t>
  </si>
  <si>
    <t>ORPHA DC</t>
  </si>
  <si>
    <t>Orphazyme A/S</t>
  </si>
  <si>
    <t>IPO,Primary Share Offering,VC Backed,PE Backed,REG S</t>
  </si>
  <si>
    <t>GOFORE FH</t>
  </si>
  <si>
    <t>Gofore Oyj</t>
  </si>
  <si>
    <t>SEA SS</t>
  </si>
  <si>
    <t>Seafire AB</t>
  </si>
  <si>
    <t>IRRAS SS</t>
  </si>
  <si>
    <t>IRRAS AB</t>
  </si>
  <si>
    <t>IPO,Primary Share Offering,Best Efforts,VC Backed,REG S,Rule 144A</t>
  </si>
  <si>
    <t>TOUCH SS</t>
  </si>
  <si>
    <t>Touchtech AB</t>
  </si>
  <si>
    <t>TCM DC</t>
  </si>
  <si>
    <t>TCM Group A/S</t>
  </si>
  <si>
    <t>ABGSUN,CARNGI,DANBNK</t>
  </si>
  <si>
    <t>2CUREX SS</t>
  </si>
  <si>
    <t>2cureX AB</t>
  </si>
  <si>
    <t>AWRD SS</t>
  </si>
  <si>
    <t>Awardit AB</t>
  </si>
  <si>
    <t>TSEC SS</t>
  </si>
  <si>
    <t>Tempest Security AB</t>
  </si>
  <si>
    <t>DEVPB SS</t>
  </si>
  <si>
    <t>Devport AB</t>
  </si>
  <si>
    <t>TPGR SS</t>
  </si>
  <si>
    <t>Time People Group AB</t>
  </si>
  <si>
    <t>MAGI SS</t>
  </si>
  <si>
    <t>MAG Interactive AB</t>
  </si>
  <si>
    <t>EFECTE FH</t>
  </si>
  <si>
    <t>Efecte Oyj</t>
  </si>
  <si>
    <t>ACCON SS</t>
  </si>
  <si>
    <t>Acconeer AB</t>
  </si>
  <si>
    <t>LYKOA SS</t>
  </si>
  <si>
    <t>Lyko Group AB</t>
  </si>
  <si>
    <t>COLAB SS</t>
  </si>
  <si>
    <t>Colabitoil Sweden AB</t>
  </si>
  <si>
    <t>ATVEXAB SS</t>
  </si>
  <si>
    <t>Atvexa AB</t>
  </si>
  <si>
    <t>DNB Markets</t>
  </si>
  <si>
    <t>BIOWKS SS</t>
  </si>
  <si>
    <t>Bio-Works Technologies AB</t>
  </si>
  <si>
    <t>FLEXQ SS</t>
  </si>
  <si>
    <t>Flexqube AB</t>
  </si>
  <si>
    <t>TOPR SS</t>
  </si>
  <si>
    <t>Topright Nordic AB</t>
  </si>
  <si>
    <t>247 SS</t>
  </si>
  <si>
    <t>24sevenoffice Scandinavia AB</t>
  </si>
  <si>
    <t>ORGO SS</t>
  </si>
  <si>
    <t>Orgo Tech AB</t>
  </si>
  <si>
    <t>OBST SS</t>
  </si>
  <si>
    <t>ObsteCare AB</t>
  </si>
  <si>
    <t>CGITB SS</t>
  </si>
  <si>
    <t>Cgit Holding AB</t>
  </si>
  <si>
    <t>INFRA SS</t>
  </si>
  <si>
    <t>Infracom Group AB</t>
  </si>
  <si>
    <t>NPINV DC</t>
  </si>
  <si>
    <t>NPinvestor.com A/S</t>
  </si>
  <si>
    <t>SALMON NO</t>
  </si>
  <si>
    <t>Salmones Camanchaca SA</t>
  </si>
  <si>
    <t>CL</t>
  </si>
  <si>
    <t>IPO,Primary Share Offering,Secondary Share Offering,Dual Listing,REG S,Rule 144A</t>
  </si>
  <si>
    <t>DNB,NORBAN,PARETO,LARRAI</t>
  </si>
  <si>
    <t>SANNAB SS</t>
  </si>
  <si>
    <t>Scandinavian Health Innovations AB</t>
  </si>
  <si>
    <t>Invesdor Oy</t>
  </si>
  <si>
    <t>ADMCM FH</t>
  </si>
  <si>
    <t>Admicom OYJ</t>
  </si>
  <si>
    <t>GOLDB SS</t>
  </si>
  <si>
    <t>Goldblue AB</t>
  </si>
  <si>
    <t>LIVI SS</t>
  </si>
  <si>
    <t>LIV Ihop AB</t>
  </si>
  <si>
    <t>SMOL SS</t>
  </si>
  <si>
    <t>Smoltek Nanotech Holding AB</t>
  </si>
  <si>
    <t>BONEH FH</t>
  </si>
  <si>
    <t>BBS-Bioactive Bone Substitutes</t>
  </si>
  <si>
    <t>IPO,Primary Share Offering,Best Efforts,VC Backed,Dual Listing</t>
  </si>
  <si>
    <t>Nordnet AB</t>
  </si>
  <si>
    <t>OPT SS</t>
  </si>
  <si>
    <t>OptiMobile AB</t>
  </si>
  <si>
    <t>CIBUS SS</t>
  </si>
  <si>
    <t>Cibus Nordic Real Estate AB</t>
  </si>
  <si>
    <t>ZUTEC SS</t>
  </si>
  <si>
    <t>Zutec Holding AB</t>
  </si>
  <si>
    <t>FKRAFT NO</t>
  </si>
  <si>
    <t>Fjordkraft Holding ASA</t>
  </si>
  <si>
    <t>ABGSUN,SPBM</t>
  </si>
  <si>
    <t>ELK NO</t>
  </si>
  <si>
    <t>Elkem ASA</t>
  </si>
  <si>
    <t>ABGSUN,CARN,CITI,MS,NDUK</t>
  </si>
  <si>
    <t>HARVIA FH</t>
  </si>
  <si>
    <t>Harvia Oyj</t>
  </si>
  <si>
    <t>IPO,Primary Share Offering,Secondary Share Offering,Best Efforts,PE Backed,PE Exit,REG S</t>
  </si>
  <si>
    <t>DANSKE,HCM</t>
  </si>
  <si>
    <t>AGILC DC</t>
  </si>
  <si>
    <t>Agillic A/S</t>
  </si>
  <si>
    <t>Tofte &amp; Co</t>
  </si>
  <si>
    <t>ALTIA FH</t>
  </si>
  <si>
    <t>Altia Oyj</t>
  </si>
  <si>
    <t>IPO,Secondary Share Offering,Best Efforts,Government Exit</t>
  </si>
  <si>
    <t>CARNGI,NORDEA</t>
  </si>
  <si>
    <t>GREEN SS</t>
  </si>
  <si>
    <t>Green Landscaping Holding AB</t>
  </si>
  <si>
    <t>BHG SS</t>
  </si>
  <si>
    <t>Bygghemma Group First AB</t>
  </si>
  <si>
    <t>CARNEG,BEREN,SEB</t>
  </si>
  <si>
    <t>ICO SS</t>
  </si>
  <si>
    <t>Iconovo AB</t>
  </si>
  <si>
    <t>FLUI SS</t>
  </si>
  <si>
    <t>Fluicell AB</t>
  </si>
  <si>
    <t>INFREA SS</t>
  </si>
  <si>
    <t>Infrea AB</t>
  </si>
  <si>
    <t>ESENSE FH</t>
  </si>
  <si>
    <t>Enersense International Oyj</t>
  </si>
  <si>
    <t>HAPPY DC</t>
  </si>
  <si>
    <t>Happy Helper A/S</t>
  </si>
  <si>
    <t>AEC SS</t>
  </si>
  <si>
    <t>Africa Energy Corp</t>
  </si>
  <si>
    <t>CA</t>
  </si>
  <si>
    <t>OVZON SS</t>
  </si>
  <si>
    <t>Ovzon AB</t>
  </si>
  <si>
    <t>BODY SS</t>
  </si>
  <si>
    <t>Bodyflight Sweden AB</t>
  </si>
  <si>
    <t>JDT SS</t>
  </si>
  <si>
    <t>Jondetech Sensors AB</t>
  </si>
  <si>
    <t>ITECH SS</t>
  </si>
  <si>
    <t>I-Tech AB</t>
  </si>
  <si>
    <t>AFRI SS</t>
  </si>
  <si>
    <t>Africa Resources AB</t>
  </si>
  <si>
    <t>NCAB SS</t>
  </si>
  <si>
    <t>NCAB Group AB</t>
  </si>
  <si>
    <t>IPO,Primary Share Offering,Secondary Share Offering,Best Efforts,PE Backed</t>
  </si>
  <si>
    <t>NETC DC</t>
  </si>
  <si>
    <t>Netcompany Group A/S</t>
  </si>
  <si>
    <t>DANSKE,DB,MS,SEB</t>
  </si>
  <si>
    <t>BETCO SS</t>
  </si>
  <si>
    <t>Better Collective A/S</t>
  </si>
  <si>
    <t>NORDEA,SEB</t>
  </si>
  <si>
    <t>TEONEME NO</t>
  </si>
  <si>
    <t>TargetEveryOne AB</t>
  </si>
  <si>
    <t>IPO,Primary Share Offering,REG S,Rule 144A</t>
  </si>
  <si>
    <t>IAG SS</t>
  </si>
  <si>
    <t>IA Industriarmatur Group AB</t>
  </si>
  <si>
    <t>FREETR SS</t>
  </si>
  <si>
    <t>Freetrailer Group A/S</t>
  </si>
  <si>
    <t>KOJAMO FH</t>
  </si>
  <si>
    <t>Kojamo Oyj</t>
  </si>
  <si>
    <t>GSI,JPM,NORDEA,OPBANK</t>
  </si>
  <si>
    <t>ARIONSDB SS</t>
  </si>
  <si>
    <t>Arion Banki HF</t>
  </si>
  <si>
    <t>IC</t>
  </si>
  <si>
    <t>IPO,Secondary Share Offering,Best Efforts,Dual Listing,REG S,Rule 144A</t>
  </si>
  <si>
    <t>ARIONB,CARNGI,CITI,DB,GSI,MS</t>
  </si>
  <si>
    <t>PENGB SS</t>
  </si>
  <si>
    <t>Projektengagemang Sweden AB</t>
  </si>
  <si>
    <t>VMP FH</t>
  </si>
  <si>
    <t>VMP OYJ</t>
  </si>
  <si>
    <t>IPO,Primary Share Offering,Best Efforts,PE Backed,REG S</t>
  </si>
  <si>
    <t>DICOT SS</t>
  </si>
  <si>
    <t>Dicot AB</t>
  </si>
  <si>
    <t>MIDS SS</t>
  </si>
  <si>
    <t>Midsummer AB</t>
  </si>
  <si>
    <t>SHLF NO</t>
  </si>
  <si>
    <t>Shelf Drilling Ltd</t>
  </si>
  <si>
    <t>PLATOU,DNB</t>
  </si>
  <si>
    <t>VIRO DC</t>
  </si>
  <si>
    <t>Virogates A/S</t>
  </si>
  <si>
    <t>RPLAN SS</t>
  </si>
  <si>
    <t>Ranplan Group AB</t>
  </si>
  <si>
    <t>Hagberg &amp; Aneborn Fondkommiss</t>
  </si>
  <si>
    <t>CALTX SS</t>
  </si>
  <si>
    <t>Calliditas Therapeutics AB</t>
  </si>
  <si>
    <t>RAKE SS</t>
  </si>
  <si>
    <t>Raketech Group Holding PLC</t>
  </si>
  <si>
    <t>DANSKE,SEB</t>
  </si>
  <si>
    <t>ODICO DC</t>
  </si>
  <si>
    <t>Odico A/S</t>
  </si>
  <si>
    <t>OET NO</t>
  </si>
  <si>
    <t>Okeanis Eco Tankers Corp</t>
  </si>
  <si>
    <t>GR</t>
  </si>
  <si>
    <t>Fearnley Securities AS</t>
  </si>
  <si>
    <t>CALMA SS</t>
  </si>
  <si>
    <t>Calmark Sweden AB</t>
  </si>
  <si>
    <t>RISK SS</t>
  </si>
  <si>
    <t>Risk Intelligence A/S</t>
  </si>
  <si>
    <t>PLT NO</t>
  </si>
  <si>
    <t>poLight ASA</t>
  </si>
  <si>
    <t>IPO,Primary Share Offering,Rule 144A</t>
  </si>
  <si>
    <t>ABGSUN,ARCTIC,NNBSS</t>
  </si>
  <si>
    <t>SBTE NO</t>
  </si>
  <si>
    <t>Sparebanken Telemark</t>
  </si>
  <si>
    <t>ARCTIC,SPBM</t>
  </si>
  <si>
    <t>FELLOW FH</t>
  </si>
  <si>
    <t>Fellow Finance Oyj</t>
  </si>
  <si>
    <t>ZENAME NO</t>
  </si>
  <si>
    <t>Zenith Energy Ltd</t>
  </si>
  <si>
    <t>STEWRT,OPTIVA</t>
  </si>
  <si>
    <t>VIAFIN FH</t>
  </si>
  <si>
    <t>Viafin Service Oyj</t>
  </si>
  <si>
    <t>ALZCUR SS</t>
  </si>
  <si>
    <t>Alzecure Pharma AB</t>
  </si>
  <si>
    <t>S2M SS</t>
  </si>
  <si>
    <t>S2medical AB</t>
  </si>
  <si>
    <t>OMASP FH</t>
  </si>
  <si>
    <t>Oma Saastopankki Oyj</t>
  </si>
  <si>
    <t>IPO,Primary Share Offering,REG S</t>
  </si>
  <si>
    <t>CARNGI,DANBNK</t>
  </si>
  <si>
    <t>NORDID FH</t>
  </si>
  <si>
    <t>Nordic ID Oyj</t>
  </si>
  <si>
    <t>JETPAK SS</t>
  </si>
  <si>
    <t>Jetpak Top Holding AB</t>
  </si>
  <si>
    <t>LIME SS</t>
  </si>
  <si>
    <t>Lime Technologies AB</t>
  </si>
  <si>
    <t>IPO,Secondary Share Offering,VC Backed,VC Exit,PE Backed,REG S</t>
  </si>
  <si>
    <t>QLINEA SS</t>
  </si>
  <si>
    <t>Q-Linea AB</t>
  </si>
  <si>
    <t>NEOD SS</t>
  </si>
  <si>
    <t>NeoDynamics AB</t>
  </si>
  <si>
    <t>AZELIO SS</t>
  </si>
  <si>
    <t>Azelio AB</t>
  </si>
  <si>
    <t>CAG SS</t>
  </si>
  <si>
    <t>CAG Group AB</t>
  </si>
  <si>
    <t>Erik Penser Bankaktiebolag</t>
  </si>
  <si>
    <t>OfferTo1stClose</t>
  </si>
  <si>
    <t>OfferToWeek1</t>
  </si>
  <si>
    <t>OfferToMonth1</t>
  </si>
  <si>
    <t>MarketCapAtOffer(M)</t>
  </si>
  <si>
    <t>IndustrySector</t>
  </si>
  <si>
    <t>InitialPubOffer(Lead Mgr)</t>
  </si>
  <si>
    <t>InitialPubOffer(SharesOffered)</t>
  </si>
  <si>
    <t>OfferSizeAdj</t>
  </si>
  <si>
    <t>ClosingPrice1stDay</t>
  </si>
  <si>
    <t>AdjustedRevenues</t>
  </si>
  <si>
    <t>AdjustedEbit</t>
  </si>
  <si>
    <t>ListingDate</t>
  </si>
  <si>
    <t>IssuerTicker</t>
  </si>
  <si>
    <t>IssuerName</t>
  </si>
  <si>
    <t>EBITt-1</t>
  </si>
  <si>
    <t>Revenuest-1</t>
  </si>
  <si>
    <t>PrimaryExchange</t>
  </si>
  <si>
    <t>Offer Size(M)</t>
  </si>
  <si>
    <t>OfferType</t>
  </si>
  <si>
    <t>OfferStage</t>
  </si>
  <si>
    <t>OfferPrice</t>
  </si>
  <si>
    <t>CurrencyRevenues</t>
  </si>
  <si>
    <t>CurrencyAdjustedRevenues</t>
  </si>
  <si>
    <t>CurrencyAdjustedEbit</t>
  </si>
  <si>
    <t>CurrencyEbit</t>
  </si>
  <si>
    <t>YearDummy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</si>
</sst>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d/m/yyyy"/>
  </numFmts>
  <fonts count="5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rgb="FFFEF2CB"/>
      </patternFill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3" fontId="1" fillId="0" borderId="0" xfId="0" applyNumberFormat="1" applyFont="1" applyAlignme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3" borderId="0" xfId="0" applyFont="1" applyFill="1" applyAlignment="1"/>
    <xf numFmtId="3" fontId="1" fillId="3" borderId="0" xfId="0" applyNumberFormat="1" applyFont="1" applyFill="1" applyAlignment="1"/>
    <xf numFmtId="0" fontId="1" fillId="4" borderId="0" xfId="0" applyFont="1" applyFill="1"/>
    <xf numFmtId="166" fontId="3" fillId="4" borderId="0" xfId="0" applyNumberFormat="1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1" fillId="4" borderId="0" xfId="0" applyNumberFormat="1" applyFont="1" applyFill="1" applyAlignment="1"/>
    <xf numFmtId="0" fontId="1" fillId="4" borderId="0" xfId="0" applyFont="1" applyFill="1" applyAlignment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/>
    <xf numFmtId="0" fontId="1" fillId="4" borderId="0" xfId="0" applyFont="1" applyFill="1" applyAlignment="1">
      <alignment horizontal="center"/>
    </xf>
    <xf numFmtId="165" fontId="1" fillId="4" borderId="0" xfId="0" applyNumberFormat="1" applyFon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/>
    </xf>
    <xf numFmtId="2" fontId="1" fillId="0" borderId="0" xfId="0" applyNumberFormat="1" applyFont="1" applyAlignment="1"/>
    <xf numFmtId="0" fontId="1" fillId="3" borderId="0" xfId="0" applyFont="1" applyFill="1"/>
    <xf numFmtId="166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/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right"/>
    </xf>
    <xf numFmtId="0" fontId="1" fillId="7" borderId="0" xfId="0" applyFont="1" applyFill="1"/>
    <xf numFmtId="166" fontId="3" fillId="7" borderId="0" xfId="0" applyNumberFormat="1" applyFont="1" applyFill="1"/>
    <xf numFmtId="0" fontId="3" fillId="7" borderId="0" xfId="0" applyFont="1" applyFill="1" applyAlignment="1">
      <alignment horizontal="center"/>
    </xf>
    <xf numFmtId="3" fontId="1" fillId="7" borderId="0" xfId="0" applyNumberFormat="1" applyFont="1" applyFill="1" applyAlignment="1"/>
    <xf numFmtId="0" fontId="1" fillId="7" borderId="0" xfId="0" applyFont="1" applyFill="1" applyAlignment="1">
      <alignment horizontal="center"/>
    </xf>
    <xf numFmtId="2" fontId="1" fillId="7" borderId="0" xfId="0" applyNumberFormat="1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 applyAlignment="1"/>
    <xf numFmtId="3" fontId="1" fillId="8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0" borderId="3" xfId="0" applyFont="1" applyBorder="1"/>
    <xf numFmtId="166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3" fontId="1" fillId="0" borderId="3" xfId="0" applyNumberFormat="1" applyFont="1" applyBorder="1" applyAlignment="1"/>
    <xf numFmtId="0" fontId="4" fillId="3" borderId="3" xfId="0" applyFont="1" applyFill="1" applyBorder="1" applyAlignment="1">
      <alignment horizontal="center"/>
    </xf>
    <xf numFmtId="2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0" fontId="1" fillId="8" borderId="0" xfId="0" applyFont="1" applyFill="1"/>
    <xf numFmtId="166" fontId="3" fillId="8" borderId="0" xfId="0" applyNumberFormat="1" applyFont="1" applyFill="1"/>
    <xf numFmtId="0" fontId="3" fillId="8" borderId="0" xfId="0" applyFont="1" applyFill="1" applyAlignment="1">
      <alignment horizontal="center"/>
    </xf>
    <xf numFmtId="3" fontId="1" fillId="8" borderId="0" xfId="0" applyNumberFormat="1" applyFont="1" applyFill="1" applyAlignment="1"/>
    <xf numFmtId="0" fontId="4" fillId="8" borderId="0" xfId="0" applyFont="1" applyFill="1" applyAlignment="1">
      <alignment horizontal="center"/>
    </xf>
    <xf numFmtId="2" fontId="1" fillId="8" borderId="0" xfId="0" applyNumberFormat="1" applyFont="1" applyFill="1"/>
    <xf numFmtId="0" fontId="1" fillId="8" borderId="0" xfId="0" applyFont="1" applyFill="1" applyAlignment="1">
      <alignment horizontal="center"/>
    </xf>
    <xf numFmtId="165" fontId="1" fillId="8" borderId="0" xfId="0" applyNumberFormat="1" applyFont="1" applyFill="1" applyAlignment="1">
      <alignment horizontal="right"/>
    </xf>
    <xf numFmtId="3" fontId="1" fillId="0" borderId="0" xfId="0" applyNumberFormat="1" applyFont="1"/>
    <xf numFmtId="164" fontId="0" fillId="0" borderId="0" xfId="0" applyNumberFormat="1" applyFont="1" applyAlignme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91"/>
  <sheetViews>
    <sheetView tabSelected="1" topLeftCell="AC1" workbookViewId="0">
      <selection activeCell="AI2" sqref="AI1:AI1048576"/>
    </sheetView>
  </sheetViews>
  <sheetFormatPr baseColWidth="10" defaultColWidth="14.5" defaultRowHeight="15" customHeight="1"/>
  <cols>
    <col min="1" max="1" width="6" customWidth="1"/>
    <col min="2" max="2" width="4.33203125" customWidth="1"/>
    <col min="3" max="3" width="5.1640625" customWidth="1"/>
    <col min="4" max="5" width="10.83203125" customWidth="1"/>
    <col min="6" max="6" width="4.6640625" customWidth="1"/>
    <col min="7" max="7" width="14.5" customWidth="1"/>
    <col min="8" max="8" width="27.5" customWidth="1"/>
    <col min="9" max="9" width="17" customWidth="1"/>
    <col min="10" max="10" width="16.1640625" customWidth="1"/>
    <col min="11" max="11" width="17.33203125" customWidth="1"/>
    <col min="12" max="12" width="16.1640625" customWidth="1"/>
    <col min="13" max="13" width="8.83203125" customWidth="1"/>
    <col min="14" max="14" width="8" customWidth="1"/>
    <col min="15" max="15" width="16.6640625" customWidth="1"/>
    <col min="16" max="16" width="8.83203125" customWidth="1"/>
    <col min="17" max="17" width="13.5" customWidth="1"/>
    <col min="18" max="18" width="6.83203125" customWidth="1"/>
    <col min="19" max="19" width="11.33203125" customWidth="1"/>
    <col min="20" max="20" width="10.5" customWidth="1"/>
    <col min="21" max="21" width="17" customWidth="1"/>
    <col min="22" max="22" width="15.1640625" customWidth="1"/>
    <col min="23" max="23" width="15.83203125" customWidth="1"/>
    <col min="24" max="24" width="21.5" customWidth="1"/>
    <col min="25" max="25" width="15" customWidth="1"/>
    <col min="26" max="26" width="25" customWidth="1"/>
    <col min="27" max="27" width="16.33203125" customWidth="1"/>
    <col min="28" max="28" width="15" customWidth="1"/>
    <col min="29" max="29" width="18.5" customWidth="1"/>
    <col min="30" max="30" width="16.33203125" customWidth="1"/>
    <col min="31" max="31" width="12.1640625" customWidth="1"/>
    <col min="32" max="34" width="11.83203125" customWidth="1"/>
    <col min="35" max="35" width="5.1640625" customWidth="1"/>
    <col min="36" max="43" width="11.83203125" customWidth="1"/>
  </cols>
  <sheetData>
    <row r="1" spans="1:43" ht="12.75" customHeight="1">
      <c r="A1" s="2" t="s">
        <v>3</v>
      </c>
      <c r="B1" s="2" t="s">
        <v>5</v>
      </c>
      <c r="C1" s="2" t="s">
        <v>6</v>
      </c>
      <c r="D1" s="2" t="s">
        <v>1205</v>
      </c>
      <c r="E1" s="2" t="s">
        <v>7</v>
      </c>
      <c r="F1" s="2" t="s">
        <v>8</v>
      </c>
      <c r="G1" s="2" t="s">
        <v>1206</v>
      </c>
      <c r="H1" s="2" t="s">
        <v>1207</v>
      </c>
      <c r="I1" s="3" t="s">
        <v>1209</v>
      </c>
      <c r="J1" s="3" t="s">
        <v>1208</v>
      </c>
      <c r="K1" s="3" t="s">
        <v>1215</v>
      </c>
      <c r="L1" s="3" t="s">
        <v>1218</v>
      </c>
      <c r="M1" s="2" t="s">
        <v>10</v>
      </c>
      <c r="N1" s="2" t="s">
        <v>11</v>
      </c>
      <c r="O1" s="2" t="s">
        <v>1210</v>
      </c>
      <c r="P1" s="5" t="s">
        <v>12</v>
      </c>
      <c r="Q1" s="2" t="s">
        <v>1211</v>
      </c>
      <c r="R1" s="2" t="s">
        <v>1212</v>
      </c>
      <c r="S1" s="2" t="s">
        <v>1213</v>
      </c>
      <c r="T1" s="2" t="s">
        <v>1214</v>
      </c>
      <c r="U1" s="2" t="s">
        <v>1194</v>
      </c>
      <c r="V1" s="2" t="s">
        <v>1195</v>
      </c>
      <c r="W1" s="2" t="s">
        <v>1196</v>
      </c>
      <c r="X1" s="2" t="s">
        <v>1197</v>
      </c>
      <c r="Y1" s="2" t="s">
        <v>1198</v>
      </c>
      <c r="Z1" s="2" t="s">
        <v>1199</v>
      </c>
      <c r="AA1" s="2" t="s">
        <v>1200</v>
      </c>
      <c r="AB1" s="5" t="s">
        <v>1201</v>
      </c>
      <c r="AC1" s="6" t="s">
        <v>1202</v>
      </c>
      <c r="AD1" s="7" t="s">
        <v>1203</v>
      </c>
      <c r="AE1" s="7" t="s">
        <v>1204</v>
      </c>
      <c r="AF1" s="7" t="s">
        <v>1216</v>
      </c>
      <c r="AG1" s="71" t="s">
        <v>1217</v>
      </c>
      <c r="AH1" s="8"/>
      <c r="AI1" s="5" t="s">
        <v>1219</v>
      </c>
      <c r="AJ1" s="8"/>
      <c r="AK1" s="8"/>
      <c r="AL1" s="8"/>
      <c r="AM1" s="8"/>
      <c r="AN1" s="8"/>
      <c r="AO1" s="8"/>
      <c r="AP1" s="8"/>
      <c r="AQ1" s="8"/>
    </row>
    <row r="2" spans="1:43" ht="12.75" customHeight="1">
      <c r="A2">
        <v>2</v>
      </c>
      <c r="B2">
        <v>5</v>
      </c>
      <c r="C2">
        <v>2010</v>
      </c>
      <c r="D2" s="9">
        <f t="shared" ref="D2:D456" si="0">DATE(C2,A2,B2)</f>
        <v>40214</v>
      </c>
      <c r="E2" s="10">
        <v>2007</v>
      </c>
      <c r="F2" s="10">
        <f t="shared" ref="F2:F456" si="1">C2-E2</f>
        <v>3</v>
      </c>
      <c r="G2" t="s">
        <v>18</v>
      </c>
      <c r="H2" t="s">
        <v>19</v>
      </c>
      <c r="I2" s="11">
        <v>0</v>
      </c>
      <c r="J2" s="11">
        <v>-207630000</v>
      </c>
      <c r="K2" s="11">
        <f>IF(M2="NOK",I2,IF(Sheet1!M2="SEK",Sheet1!I2*Sheet2!$B$10,IF(M2="DKK",Sheet1!I2*Sheet2!$B$9,IF(Sheet1!M2="EUR",Sheet1!I2*Sheet2!$B$11,IF(M2="USD",I2*Sheet1!$B$12,IF(M2="CHF",I2*Sheet2!$B$13,IF(Sheet1!M2="GBP",Sheet1!I2*Sheet2!$B$14,IF(Sheet1!M2="ISK",Sheet1!I2*Sheet2!$B$15,IF(Sheet1!M2="AUD",Sheet1!I2*Sheet2!$B$16,"0")))))))))</f>
        <v>0</v>
      </c>
      <c r="L2" s="11">
        <f>IF(M2="NOK",J2,IF(Sheet1!M2="SEK",Sheet1!J2*Sheet2!$B$10,IF(M2="DKK",Sheet1!J2*Sheet2!$B$9,IF(Sheet1!M2="EUR",Sheet1!J2*Sheet2!$B$11,IF(M2="USD",J2*Sheet1!$B$12,IF(M2="CHF",J2*Sheet2!$B$13,IF(Sheet1!M2="GBP",Sheet1!J2*Sheet2!$B$14,IF(Sheet1!M2="ISK",Sheet1!J2*Sheet2!$B$15,IF(Sheet1!M2="AUD",Sheet1!J2*Sheet2!$B$16,"0")))))))))</f>
        <v>-207630000</v>
      </c>
      <c r="M2" t="s">
        <v>20</v>
      </c>
      <c r="N2" t="s">
        <v>21</v>
      </c>
      <c r="O2" t="s">
        <v>22</v>
      </c>
      <c r="P2" s="12" t="s">
        <v>23</v>
      </c>
      <c r="Q2" s="13">
        <v>320.30599999999998</v>
      </c>
      <c r="R2" t="s">
        <v>24</v>
      </c>
      <c r="S2" s="14" t="s">
        <v>25</v>
      </c>
      <c r="T2">
        <v>26.5</v>
      </c>
      <c r="U2" s="13">
        <v>1.1320754289999999</v>
      </c>
      <c r="V2" s="13">
        <v>-8.6792449949999995</v>
      </c>
      <c r="W2" s="13">
        <v>-8.6792449949999995</v>
      </c>
      <c r="X2">
        <v>0</v>
      </c>
      <c r="Y2" t="s">
        <v>26</v>
      </c>
      <c r="Z2" t="s">
        <v>27</v>
      </c>
      <c r="AA2">
        <v>12087000</v>
      </c>
      <c r="AB2">
        <f t="shared" ref="AB2:AB33" si="2">Q2*$AH$2</f>
        <v>320306000</v>
      </c>
      <c r="AC2" s="15">
        <f>T2*(1+(U2/Sheet2!$A$2))</f>
        <v>26.799999988685002</v>
      </c>
      <c r="AD2" s="16">
        <f t="shared" ref="AD2:AD65" si="3">I2/AB2</f>
        <v>0</v>
      </c>
      <c r="AE2" s="17">
        <f t="shared" ref="AE2:AE456" si="4">J2/AB2</f>
        <v>-0.64822388590909941</v>
      </c>
      <c r="AF2" s="70">
        <f>K2/AB2</f>
        <v>0</v>
      </c>
      <c r="AG2">
        <f>L2/AB2</f>
        <v>-0.64822388590909941</v>
      </c>
      <c r="AH2" s="1">
        <v>1000000</v>
      </c>
      <c r="AI2">
        <v>2010</v>
      </c>
    </row>
    <row r="3" spans="1:43" ht="12.75" customHeight="1">
      <c r="A3">
        <v>3</v>
      </c>
      <c r="B3">
        <v>2</v>
      </c>
      <c r="C3">
        <v>2010</v>
      </c>
      <c r="D3" s="9">
        <f t="shared" si="0"/>
        <v>40239</v>
      </c>
      <c r="E3" s="18">
        <v>1963</v>
      </c>
      <c r="F3" s="10">
        <f t="shared" si="1"/>
        <v>47</v>
      </c>
      <c r="G3" t="s">
        <v>28</v>
      </c>
      <c r="H3" t="s">
        <v>29</v>
      </c>
      <c r="I3" s="11">
        <v>4479000</v>
      </c>
      <c r="J3" s="11">
        <v>-728000</v>
      </c>
      <c r="K3" s="11">
        <f>IF(M3="NOK",I3,IF(Sheet1!M3="SEK",Sheet1!I3*Sheet2!$B$10,IF(M3="DKK",Sheet1!I3*Sheet2!$B$9,IF(Sheet1!M3="EUR",Sheet1!I3*Sheet2!$B$11,IF(M3="USD",I3*Sheet1!$B$12,IF(M3="CHF",I3*Sheet2!$B$13,IF(Sheet1!M3="GBP",Sheet1!I3*Sheet2!$B$14,IF(Sheet1!M3="ISK",Sheet1!I3*Sheet2!$B$15,IF(Sheet1!M3="AUD",Sheet1!I3*Sheet2!$B$16,"0")))))))))</f>
        <v>4132773.3</v>
      </c>
      <c r="L3" s="11">
        <f>IF(M3="NOK",J3,IF(Sheet1!M3="SEK",Sheet1!J3*Sheet2!$B$10,IF(M3="DKK",Sheet1!J3*Sheet2!$B$9,IF(Sheet1!M3="EUR",Sheet1!J3*Sheet2!$B$11,IF(M3="USD",J3*Sheet1!$B$12,IF(M3="CHF",J3*Sheet2!$B$13,IF(Sheet1!M3="GBP",Sheet1!J3*Sheet2!$B$14,IF(Sheet1!M3="ISK",Sheet1!J3*Sheet2!$B$15,IF(Sheet1!M3="AUD",Sheet1!J3*Sheet2!$B$16,"0")))))))))</f>
        <v>-671725.6</v>
      </c>
      <c r="M3" t="s">
        <v>4</v>
      </c>
      <c r="N3" t="s">
        <v>30</v>
      </c>
      <c r="O3" s="1" t="s">
        <v>31</v>
      </c>
      <c r="P3" s="12" t="s">
        <v>32</v>
      </c>
      <c r="Q3" s="13">
        <v>1.6529</v>
      </c>
      <c r="R3" t="s">
        <v>24</v>
      </c>
      <c r="S3" s="14" t="s">
        <v>25</v>
      </c>
      <c r="T3">
        <v>1.8</v>
      </c>
      <c r="U3" s="13">
        <v>11.111114499999999</v>
      </c>
      <c r="V3" s="13">
        <v>6.111114025</v>
      </c>
      <c r="W3" s="13">
        <v>16.666669850000002</v>
      </c>
      <c r="X3">
        <v>0</v>
      </c>
      <c r="Y3" s="1" t="s">
        <v>33</v>
      </c>
      <c r="Z3" t="s">
        <v>34</v>
      </c>
      <c r="AA3">
        <v>1150000</v>
      </c>
      <c r="AB3">
        <f t="shared" si="2"/>
        <v>1652900</v>
      </c>
      <c r="AC3" s="15">
        <f>T3*(1+(U3/Sheet2!$A$2))</f>
        <v>2.0000000610000002</v>
      </c>
      <c r="AD3" s="16">
        <f t="shared" si="3"/>
        <v>2.709782805977373</v>
      </c>
      <c r="AE3" s="17">
        <f t="shared" si="4"/>
        <v>-0.44043801802891885</v>
      </c>
      <c r="AF3" s="70">
        <f t="shared" ref="AF3:AF66" si="5">K3/AB3</f>
        <v>2.5003165950753221</v>
      </c>
      <c r="AG3">
        <f t="shared" ref="AG3:AG66" si="6">L3/AB3</f>
        <v>-0.40639215923528343</v>
      </c>
      <c r="AI3">
        <v>2010</v>
      </c>
    </row>
    <row r="4" spans="1:43" ht="12.75" customHeight="1">
      <c r="A4">
        <v>3</v>
      </c>
      <c r="B4">
        <v>24</v>
      </c>
      <c r="C4">
        <v>2010</v>
      </c>
      <c r="D4" s="9">
        <f t="shared" si="0"/>
        <v>40261</v>
      </c>
      <c r="E4" s="10">
        <v>1986</v>
      </c>
      <c r="F4" s="10">
        <f t="shared" si="1"/>
        <v>24</v>
      </c>
      <c r="G4" t="s">
        <v>35</v>
      </c>
      <c r="H4" t="s">
        <v>36</v>
      </c>
      <c r="I4" s="11">
        <v>29700000</v>
      </c>
      <c r="J4" s="11">
        <v>-10800000</v>
      </c>
      <c r="K4" s="11">
        <f>IF(M4="NOK",I4,IF(Sheet1!M4="SEK",Sheet1!I4*Sheet2!$B$10,IF(M4="DKK",Sheet1!I4*Sheet2!$B$9,IF(Sheet1!M4="EUR",Sheet1!I4*Sheet2!$B$11,IF(M4="USD",I4*Sheet1!$B$12,IF(M4="CHF",I4*Sheet2!$B$13,IF(Sheet1!M4="GBP",Sheet1!I4*Sheet2!$B$14,IF(Sheet1!M4="ISK",Sheet1!I4*Sheet2!$B$15,IF(Sheet1!M4="AUD",Sheet1!I4*Sheet2!$B$16,"0")))))))))</f>
        <v>27404190</v>
      </c>
      <c r="L4" s="11">
        <f>IF(M4="NOK",J4,IF(Sheet1!M4="SEK",Sheet1!J4*Sheet2!$B$10,IF(M4="DKK",Sheet1!J4*Sheet2!$B$9,IF(Sheet1!M4="EUR",Sheet1!J4*Sheet2!$B$11,IF(M4="USD",J4*Sheet1!$B$12,IF(M4="CHF",J4*Sheet2!$B$13,IF(Sheet1!M4="GBP",Sheet1!J4*Sheet2!$B$14,IF(Sheet1!M4="ISK",Sheet1!J4*Sheet2!$B$15,IF(Sheet1!M4="AUD",Sheet1!J4*Sheet2!$B$16,"0")))))))))</f>
        <v>-9965160</v>
      </c>
      <c r="M4" t="s">
        <v>4</v>
      </c>
      <c r="N4" t="s">
        <v>30</v>
      </c>
      <c r="O4" s="1" t="s">
        <v>37</v>
      </c>
      <c r="P4" s="12" t="s">
        <v>23</v>
      </c>
      <c r="Q4" s="13">
        <v>486.63600000000002</v>
      </c>
      <c r="R4" t="s">
        <v>24</v>
      </c>
      <c r="S4" s="14" t="s">
        <v>25</v>
      </c>
      <c r="T4">
        <v>55</v>
      </c>
      <c r="U4" s="13">
        <v>-2.2727272510000001</v>
      </c>
      <c r="V4" s="13">
        <v>-1.818181872</v>
      </c>
      <c r="W4" s="13">
        <v>-7.2727274890000002</v>
      </c>
      <c r="X4">
        <v>0</v>
      </c>
      <c r="Y4" t="s">
        <v>26</v>
      </c>
      <c r="Z4" t="s">
        <v>38</v>
      </c>
      <c r="AA4">
        <v>10730000</v>
      </c>
      <c r="AB4">
        <f t="shared" si="2"/>
        <v>486636000</v>
      </c>
      <c r="AC4" s="15">
        <f>T4*(1+(U4/Sheet2!$A$2))</f>
        <v>53.75000001195</v>
      </c>
      <c r="AD4" s="16">
        <f t="shared" si="3"/>
        <v>6.1031243064631473E-2</v>
      </c>
      <c r="AE4" s="17">
        <f t="shared" si="4"/>
        <v>-2.2193179296229625E-2</v>
      </c>
      <c r="AF4" s="70">
        <f t="shared" si="5"/>
        <v>5.631352797573546E-2</v>
      </c>
      <c r="AG4">
        <f t="shared" si="6"/>
        <v>-2.0477646536631075E-2</v>
      </c>
      <c r="AI4">
        <v>2010</v>
      </c>
    </row>
    <row r="5" spans="1:43" ht="12.75" customHeight="1">
      <c r="A5">
        <v>3</v>
      </c>
      <c r="B5">
        <v>26</v>
      </c>
      <c r="C5">
        <v>2010</v>
      </c>
      <c r="D5" s="9">
        <f t="shared" si="0"/>
        <v>40263</v>
      </c>
      <c r="E5" s="18">
        <v>1968</v>
      </c>
      <c r="F5" s="10">
        <f t="shared" si="1"/>
        <v>42</v>
      </c>
      <c r="G5" t="s">
        <v>39</v>
      </c>
      <c r="H5" t="s">
        <v>40</v>
      </c>
      <c r="I5" s="11">
        <v>596565000</v>
      </c>
      <c r="J5" s="11">
        <v>192394000</v>
      </c>
      <c r="K5" s="11">
        <f>IF(M5="NOK",I5,IF(Sheet1!M5="SEK",Sheet1!I5*Sheet2!$B$10,IF(M5="DKK",Sheet1!I5*Sheet2!$B$9,IF(Sheet1!M5="EUR",Sheet1!I5*Sheet2!$B$11,IF(M5="USD",I5*Sheet1!$B$12,IF(M5="CHF",I5*Sheet2!$B$13,IF(Sheet1!M5="GBP",Sheet1!I5*Sheet2!$B$14,IF(Sheet1!M5="ISK",Sheet1!I5*Sheet2!$B$15,IF(Sheet1!M5="AUD",Sheet1!I5*Sheet2!$B$16,"0")))))))))</f>
        <v>768674002.5</v>
      </c>
      <c r="L5" s="11">
        <f>IF(M5="NOK",J5,IF(Sheet1!M5="SEK",Sheet1!J5*Sheet2!$B$10,IF(M5="DKK",Sheet1!J5*Sheet2!$B$9,IF(Sheet1!M5="EUR",Sheet1!J5*Sheet2!$B$11,IF(M5="USD",J5*Sheet1!$B$12,IF(M5="CHF",J5*Sheet2!$B$13,IF(Sheet1!M5="GBP",Sheet1!J5*Sheet2!$B$14,IF(Sheet1!M5="ISK",Sheet1!J5*Sheet2!$B$15,IF(Sheet1!M5="AUD",Sheet1!J5*Sheet2!$B$16,"0")))))))))</f>
        <v>247899669</v>
      </c>
      <c r="M5" s="1" t="s">
        <v>2</v>
      </c>
      <c r="N5" t="s">
        <v>41</v>
      </c>
      <c r="O5" t="s">
        <v>22</v>
      </c>
      <c r="P5" s="12" t="s">
        <v>23</v>
      </c>
      <c r="Q5" s="13">
        <v>80.847999999999999</v>
      </c>
      <c r="R5" t="s">
        <v>24</v>
      </c>
      <c r="S5" s="14" t="s">
        <v>25</v>
      </c>
      <c r="T5">
        <v>31</v>
      </c>
      <c r="U5" s="13">
        <v>10.967741970000001</v>
      </c>
      <c r="V5" s="13">
        <v>16.774192809999999</v>
      </c>
      <c r="W5" s="13">
        <v>22.58064461</v>
      </c>
      <c r="X5">
        <v>0</v>
      </c>
      <c r="Y5" s="1" t="s">
        <v>33</v>
      </c>
      <c r="Z5" t="s">
        <v>42</v>
      </c>
      <c r="AA5">
        <v>2608000</v>
      </c>
      <c r="AB5">
        <f t="shared" si="2"/>
        <v>80848000</v>
      </c>
      <c r="AC5" s="15">
        <f>T5*(1+(U5/Sheet2!$A$2))</f>
        <v>34.400000010700005</v>
      </c>
      <c r="AD5" s="16">
        <f t="shared" si="3"/>
        <v>7.378846724717989</v>
      </c>
      <c r="AE5" s="17">
        <f t="shared" si="4"/>
        <v>2.3797001781120128</v>
      </c>
      <c r="AF5" s="70">
        <f t="shared" si="5"/>
        <v>9.5076440047991291</v>
      </c>
      <c r="AG5">
        <f t="shared" si="6"/>
        <v>3.0662436794973282</v>
      </c>
      <c r="AI5">
        <v>2010</v>
      </c>
    </row>
    <row r="6" spans="1:43" ht="12.75" customHeight="1">
      <c r="A6">
        <v>3</v>
      </c>
      <c r="B6">
        <v>29</v>
      </c>
      <c r="C6">
        <v>2010</v>
      </c>
      <c r="D6" s="9">
        <f t="shared" si="0"/>
        <v>40266</v>
      </c>
      <c r="E6" s="18">
        <v>2004</v>
      </c>
      <c r="F6" s="10">
        <f t="shared" si="1"/>
        <v>6</v>
      </c>
      <c r="G6" t="s">
        <v>43</v>
      </c>
      <c r="H6" t="s">
        <v>44</v>
      </c>
      <c r="I6" s="11">
        <v>83187000</v>
      </c>
      <c r="J6" s="11">
        <v>18468000</v>
      </c>
      <c r="K6" s="11">
        <f>IF(M6="NOK",I6,IF(Sheet1!M6="SEK",Sheet1!I6*Sheet2!$B$10,IF(M6="DKK",Sheet1!I6*Sheet2!$B$9,IF(Sheet1!M6="EUR",Sheet1!I6*Sheet2!$B$11,IF(M6="USD",I6*Sheet1!$B$12,IF(M6="CHF",I6*Sheet2!$B$13,IF(Sheet1!M6="GBP",Sheet1!I6*Sheet2!$B$14,IF(Sheet1!M6="ISK",Sheet1!I6*Sheet2!$B$15,IF(Sheet1!M6="AUD",Sheet1!I6*Sheet2!$B$16,"0")))))))))</f>
        <v>76756644.899999991</v>
      </c>
      <c r="L6" s="11">
        <f>IF(M6="NOK",J6,IF(Sheet1!M6="SEK",Sheet1!J6*Sheet2!$B$10,IF(M6="DKK",Sheet1!J6*Sheet2!$B$9,IF(Sheet1!M6="EUR",Sheet1!J6*Sheet2!$B$11,IF(M6="USD",J6*Sheet1!$B$12,IF(M6="CHF",J6*Sheet2!$B$13,IF(Sheet1!M6="GBP",Sheet1!J6*Sheet2!$B$14,IF(Sheet1!M6="ISK",Sheet1!J6*Sheet2!$B$15,IF(Sheet1!M6="AUD",Sheet1!J6*Sheet2!$B$16,"0")))))))))</f>
        <v>17040423.599999998</v>
      </c>
      <c r="M6" t="s">
        <v>4</v>
      </c>
      <c r="N6" t="s">
        <v>30</v>
      </c>
      <c r="O6" s="1" t="s">
        <v>31</v>
      </c>
      <c r="P6" s="12" t="s">
        <v>32</v>
      </c>
      <c r="Q6" s="13">
        <v>2.4446599999999998</v>
      </c>
      <c r="R6" t="s">
        <v>24</v>
      </c>
      <c r="S6" s="14" t="s">
        <v>25</v>
      </c>
      <c r="T6">
        <v>4</v>
      </c>
      <c r="U6" s="13">
        <v>22.5</v>
      </c>
      <c r="V6" s="13">
        <v>15</v>
      </c>
      <c r="W6" s="13">
        <v>72.5</v>
      </c>
      <c r="X6">
        <v>0</v>
      </c>
      <c r="Y6" s="1" t="s">
        <v>33</v>
      </c>
      <c r="Z6" t="s">
        <v>45</v>
      </c>
      <c r="AA6">
        <v>750000</v>
      </c>
      <c r="AB6">
        <f t="shared" si="2"/>
        <v>2444660</v>
      </c>
      <c r="AC6" s="15">
        <f>T6*(1+(U6/Sheet2!$A$2))</f>
        <v>4.9000000000000004</v>
      </c>
      <c r="AD6" s="16">
        <f t="shared" si="3"/>
        <v>34.028044799685844</v>
      </c>
      <c r="AE6" s="17">
        <f t="shared" si="4"/>
        <v>7.5544247461814731</v>
      </c>
      <c r="AF6" s="70">
        <f t="shared" si="5"/>
        <v>31.397676936670127</v>
      </c>
      <c r="AG6">
        <f t="shared" si="6"/>
        <v>6.9704677133016446</v>
      </c>
      <c r="AI6">
        <v>2010</v>
      </c>
    </row>
    <row r="7" spans="1:43" ht="12.75" customHeight="1">
      <c r="A7">
        <v>3</v>
      </c>
      <c r="B7">
        <v>30</v>
      </c>
      <c r="C7">
        <v>2010</v>
      </c>
      <c r="D7" s="9">
        <f t="shared" si="0"/>
        <v>40267</v>
      </c>
      <c r="E7" s="18">
        <v>1991</v>
      </c>
      <c r="F7" s="10">
        <f t="shared" si="1"/>
        <v>19</v>
      </c>
      <c r="G7" t="s">
        <v>46</v>
      </c>
      <c r="H7" t="s">
        <v>47</v>
      </c>
      <c r="I7" s="11">
        <v>220886000</v>
      </c>
      <c r="J7" s="11">
        <v>58183000</v>
      </c>
      <c r="K7" s="11">
        <f>IF(M7="NOK",I7,IF(Sheet1!M7="SEK",Sheet1!I7*Sheet2!$B$10,IF(M7="DKK",Sheet1!I7*Sheet2!$B$9,IF(Sheet1!M7="EUR",Sheet1!I7*Sheet2!$B$11,IF(M7="USD",I7*Sheet1!$B$12,IF(M7="CHF",I7*Sheet2!$B$13,IF(Sheet1!M7="GBP",Sheet1!I7*Sheet2!$B$14,IF(Sheet1!M7="ISK",Sheet1!I7*Sheet2!$B$15,IF(Sheet1!M7="AUD",Sheet1!I7*Sheet2!$B$16,"0")))))))))</f>
        <v>220886000</v>
      </c>
      <c r="L7" s="11">
        <f>IF(M7="NOK",J7,IF(Sheet1!M7="SEK",Sheet1!J7*Sheet2!$B$10,IF(M7="DKK",Sheet1!J7*Sheet2!$B$9,IF(Sheet1!M7="EUR",Sheet1!J7*Sheet2!$B$11,IF(M7="USD",J7*Sheet1!$B$12,IF(M7="CHF",J7*Sheet2!$B$13,IF(Sheet1!M7="GBP",Sheet1!J7*Sheet2!$B$14,IF(Sheet1!M7="ISK",Sheet1!J7*Sheet2!$B$15,IF(Sheet1!M7="AUD",Sheet1!J7*Sheet2!$B$16,"0")))))))))</f>
        <v>58183000</v>
      </c>
      <c r="M7" t="s">
        <v>20</v>
      </c>
      <c r="N7" t="s">
        <v>21</v>
      </c>
      <c r="O7" s="1" t="s">
        <v>22</v>
      </c>
      <c r="P7" s="12" t="s">
        <v>32</v>
      </c>
      <c r="Q7" s="13">
        <v>150</v>
      </c>
      <c r="R7" t="s">
        <v>24</v>
      </c>
      <c r="S7" s="14" t="s">
        <v>25</v>
      </c>
      <c r="T7">
        <v>25</v>
      </c>
      <c r="U7" s="13">
        <v>0</v>
      </c>
      <c r="V7" s="13">
        <v>-4</v>
      </c>
      <c r="W7" s="13">
        <v>-8.8000001910000005</v>
      </c>
      <c r="X7">
        <v>453.88</v>
      </c>
      <c r="Y7" t="s">
        <v>48</v>
      </c>
      <c r="Z7" t="s">
        <v>49</v>
      </c>
      <c r="AA7">
        <v>6000000</v>
      </c>
      <c r="AB7">
        <f t="shared" si="2"/>
        <v>150000000</v>
      </c>
      <c r="AC7" s="15">
        <f>T7*(1+(U7/Sheet2!$A$2))</f>
        <v>25</v>
      </c>
      <c r="AD7" s="16">
        <f t="shared" si="3"/>
        <v>1.4725733333333333</v>
      </c>
      <c r="AE7" s="17">
        <f t="shared" si="4"/>
        <v>0.38788666666666666</v>
      </c>
      <c r="AF7" s="70">
        <f t="shared" si="5"/>
        <v>1.4725733333333333</v>
      </c>
      <c r="AG7">
        <f t="shared" si="6"/>
        <v>0.38788666666666666</v>
      </c>
      <c r="AI7">
        <v>2010</v>
      </c>
    </row>
    <row r="8" spans="1:43" ht="12.75" customHeight="1">
      <c r="A8">
        <v>4</v>
      </c>
      <c r="B8">
        <v>1</v>
      </c>
      <c r="C8">
        <v>2010</v>
      </c>
      <c r="D8" s="9">
        <f t="shared" si="0"/>
        <v>40269</v>
      </c>
      <c r="E8" s="18">
        <v>1992</v>
      </c>
      <c r="F8" s="10">
        <f t="shared" si="1"/>
        <v>18</v>
      </c>
      <c r="G8" t="s">
        <v>50</v>
      </c>
      <c r="H8" t="s">
        <v>51</v>
      </c>
      <c r="I8" s="11">
        <v>355000</v>
      </c>
      <c r="J8" s="11">
        <v>263000</v>
      </c>
      <c r="K8" s="11">
        <f>IF(M8="NOK",I8,IF(Sheet1!M8="SEK",Sheet1!I8*Sheet2!$B$10,IF(M8="DKK",Sheet1!I8*Sheet2!$B$9,IF(Sheet1!M8="EUR",Sheet1!I8*Sheet2!$B$11,IF(M8="USD",I8*Sheet1!$B$12,IF(M8="CHF",I8*Sheet2!$B$13,IF(Sheet1!M8="GBP",Sheet1!I8*Sheet2!$B$14,IF(Sheet1!M8="ISK",Sheet1!I8*Sheet2!$B$15,IF(Sheet1!M8="AUD",Sheet1!I8*Sheet2!$B$16,"0")))))))))</f>
        <v>327558.5</v>
      </c>
      <c r="L8" s="11">
        <f>IF(M8="NOK",J8,IF(Sheet1!M8="SEK",Sheet1!J8*Sheet2!$B$10,IF(M8="DKK",Sheet1!J8*Sheet2!$B$9,IF(Sheet1!M8="EUR",Sheet1!J8*Sheet2!$B$11,IF(M8="USD",J8*Sheet1!$B$12,IF(M8="CHF",J8*Sheet2!$B$13,IF(Sheet1!M8="GBP",Sheet1!J8*Sheet2!$B$14,IF(Sheet1!M8="ISK",Sheet1!J8*Sheet2!$B$15,IF(Sheet1!M8="AUD",Sheet1!J8*Sheet2!$B$16,"0")))))))))</f>
        <v>242670.09999999998</v>
      </c>
      <c r="M8" t="s">
        <v>4</v>
      </c>
      <c r="N8" t="s">
        <v>30</v>
      </c>
      <c r="O8" s="1" t="s">
        <v>31</v>
      </c>
      <c r="P8" s="12" t="s">
        <v>32</v>
      </c>
      <c r="Q8" s="13">
        <v>8.0696399999999997</v>
      </c>
      <c r="R8" t="s">
        <v>24</v>
      </c>
      <c r="S8" s="14" t="s">
        <v>25</v>
      </c>
      <c r="T8">
        <v>6.25</v>
      </c>
      <c r="U8" s="13">
        <v>12</v>
      </c>
      <c r="V8" s="13">
        <v>20</v>
      </c>
      <c r="W8" s="13">
        <v>28</v>
      </c>
      <c r="X8">
        <v>0</v>
      </c>
      <c r="Y8" s="1" t="s">
        <v>33</v>
      </c>
      <c r="Z8" t="s">
        <v>45</v>
      </c>
      <c r="AA8">
        <v>1580000</v>
      </c>
      <c r="AB8">
        <f t="shared" si="2"/>
        <v>8069640</v>
      </c>
      <c r="AC8" s="15">
        <f>T8*(1+(U8/Sheet2!$A$2))</f>
        <v>7.0000000000000009</v>
      </c>
      <c r="AD8" s="16">
        <f t="shared" si="3"/>
        <v>4.3992049211612913E-2</v>
      </c>
      <c r="AE8" s="17">
        <f t="shared" si="4"/>
        <v>3.2591292796209002E-2</v>
      </c>
      <c r="AF8" s="70">
        <f t="shared" si="5"/>
        <v>4.0591463807555232E-2</v>
      </c>
      <c r="AG8">
        <f t="shared" si="6"/>
        <v>3.0071985863062041E-2</v>
      </c>
      <c r="AI8">
        <v>2010</v>
      </c>
    </row>
    <row r="9" spans="1:43" ht="12.75" customHeight="1">
      <c r="A9">
        <v>4</v>
      </c>
      <c r="B9">
        <v>27</v>
      </c>
      <c r="C9">
        <v>2010</v>
      </c>
      <c r="D9" s="9">
        <f t="shared" si="0"/>
        <v>40295</v>
      </c>
      <c r="E9" s="18">
        <v>2003</v>
      </c>
      <c r="F9" s="10">
        <f t="shared" si="1"/>
        <v>7</v>
      </c>
      <c r="G9" t="s">
        <v>52</v>
      </c>
      <c r="H9" t="s">
        <v>53</v>
      </c>
      <c r="I9" s="11">
        <v>674000</v>
      </c>
      <c r="J9" s="11">
        <v>-5622000</v>
      </c>
      <c r="K9" s="11">
        <f>IF(M9="NOK",I9,IF(Sheet1!M9="SEK",Sheet1!I9*Sheet2!$B$10,IF(M9="DKK",Sheet1!I9*Sheet2!$B$9,IF(Sheet1!M9="EUR",Sheet1!I9*Sheet2!$B$11,IF(M9="USD",I9*Sheet1!$B$12,IF(M9="CHF",I9*Sheet2!$B$13,IF(Sheet1!M9="GBP",Sheet1!I9*Sheet2!$B$14,IF(Sheet1!M9="ISK",Sheet1!I9*Sheet2!$B$15,IF(Sheet1!M9="AUD",Sheet1!I9*Sheet2!$B$16,"0")))))))))</f>
        <v>621899.79999999993</v>
      </c>
      <c r="L9" s="11">
        <f>IF(M9="NOK",J9,IF(Sheet1!M9="SEK",Sheet1!J9*Sheet2!$B$10,IF(M9="DKK",Sheet1!J9*Sheet2!$B$9,IF(Sheet1!M9="EUR",Sheet1!J9*Sheet2!$B$11,IF(M9="USD",J9*Sheet1!$B$12,IF(M9="CHF",J9*Sheet2!$B$13,IF(Sheet1!M9="GBP",Sheet1!J9*Sheet2!$B$14,IF(Sheet1!M9="ISK",Sheet1!J9*Sheet2!$B$15,IF(Sheet1!M9="AUD",Sheet1!J9*Sheet2!$B$16,"0")))))))))</f>
        <v>-5187419.3999999994</v>
      </c>
      <c r="M9" t="s">
        <v>4</v>
      </c>
      <c r="N9" t="s">
        <v>30</v>
      </c>
      <c r="O9" s="1" t="s">
        <v>31</v>
      </c>
      <c r="P9" s="12" t="s">
        <v>32</v>
      </c>
      <c r="Q9" s="13">
        <v>6.8299399999999997</v>
      </c>
      <c r="R9" t="s">
        <v>24</v>
      </c>
      <c r="S9" s="14" t="s">
        <v>25</v>
      </c>
      <c r="T9">
        <v>9</v>
      </c>
      <c r="U9" s="13">
        <v>-5.5555553440000001</v>
      </c>
      <c r="V9" s="13">
        <v>-36.666667940000004</v>
      </c>
      <c r="W9" s="13">
        <v>-27.22222137</v>
      </c>
      <c r="X9">
        <v>0</v>
      </c>
      <c r="Y9" s="1" t="s">
        <v>48</v>
      </c>
      <c r="Z9" t="s">
        <v>54</v>
      </c>
      <c r="AA9">
        <v>922000</v>
      </c>
      <c r="AB9">
        <f t="shared" si="2"/>
        <v>6829940</v>
      </c>
      <c r="AC9" s="15">
        <f>T9*(1+(U9/Sheet2!$A$2))</f>
        <v>8.5000000190399998</v>
      </c>
      <c r="AD9" s="16">
        <f t="shared" si="3"/>
        <v>9.8683150950081552E-2</v>
      </c>
      <c r="AE9" s="17">
        <f t="shared" si="4"/>
        <v>-0.82314046682694142</v>
      </c>
      <c r="AF9" s="70">
        <f t="shared" si="5"/>
        <v>9.1054943381640233E-2</v>
      </c>
      <c r="AG9">
        <f t="shared" si="6"/>
        <v>-0.75951170874121876</v>
      </c>
      <c r="AI9">
        <v>2010</v>
      </c>
    </row>
    <row r="10" spans="1:43" ht="12.75" customHeight="1">
      <c r="A10">
        <v>5</v>
      </c>
      <c r="B10">
        <v>5</v>
      </c>
      <c r="C10">
        <v>2010</v>
      </c>
      <c r="D10" s="9">
        <f t="shared" si="0"/>
        <v>40303</v>
      </c>
      <c r="E10" s="18">
        <v>2004</v>
      </c>
      <c r="F10" s="10">
        <f t="shared" si="1"/>
        <v>6</v>
      </c>
      <c r="G10" t="s">
        <v>55</v>
      </c>
      <c r="H10" t="s">
        <v>56</v>
      </c>
      <c r="I10" s="11">
        <v>12874000</v>
      </c>
      <c r="J10" s="11">
        <v>-2554000</v>
      </c>
      <c r="K10" s="11">
        <f>IF(M10="NOK",I10,IF(Sheet1!M10="SEK",Sheet1!I10*Sheet2!$B$10,IF(M10="DKK",Sheet1!I10*Sheet2!$B$9,IF(Sheet1!M10="EUR",Sheet1!I10*Sheet2!$B$11,IF(M10="USD",I10*Sheet1!$B$12,IF(M10="CHF",I10*Sheet2!$B$13,IF(Sheet1!M10="GBP",Sheet1!I10*Sheet2!$B$14,IF(Sheet1!M10="ISK",Sheet1!I10*Sheet2!$B$15,IF(Sheet1!M10="AUD",Sheet1!I10*Sheet2!$B$16,"0")))))))))</f>
        <v>11878839.799999999</v>
      </c>
      <c r="L10" s="11">
        <f>IF(M10="NOK",J10,IF(Sheet1!M10="SEK",Sheet1!J10*Sheet2!$B$10,IF(M10="DKK",Sheet1!J10*Sheet2!$B$9,IF(Sheet1!M10="EUR",Sheet1!J10*Sheet2!$B$11,IF(M10="USD",J10*Sheet1!$B$12,IF(M10="CHF",J10*Sheet2!$B$13,IF(Sheet1!M10="GBP",Sheet1!J10*Sheet2!$B$14,IF(Sheet1!M10="ISK",Sheet1!J10*Sheet2!$B$15,IF(Sheet1!M10="AUD",Sheet1!J10*Sheet2!$B$16,"0")))))))))</f>
        <v>-2356575.7999999998</v>
      </c>
      <c r="M10" t="s">
        <v>4</v>
      </c>
      <c r="N10" t="s">
        <v>30</v>
      </c>
      <c r="O10" s="1" t="s">
        <v>31</v>
      </c>
      <c r="P10" s="12" t="s">
        <v>32</v>
      </c>
      <c r="Q10" s="13">
        <v>8.0900599999999994</v>
      </c>
      <c r="R10" t="s">
        <v>24</v>
      </c>
      <c r="S10" s="14" t="s">
        <v>25</v>
      </c>
      <c r="T10">
        <v>6</v>
      </c>
      <c r="U10" s="13">
        <v>-33.166667940000004</v>
      </c>
      <c r="V10" s="13">
        <v>-33.166667940000004</v>
      </c>
      <c r="W10" s="13">
        <v>-37</v>
      </c>
      <c r="X10">
        <v>0</v>
      </c>
      <c r="Y10" s="1" t="s">
        <v>33</v>
      </c>
      <c r="Z10" t="s">
        <v>45</v>
      </c>
      <c r="AA10">
        <v>1650000</v>
      </c>
      <c r="AB10">
        <f t="shared" si="2"/>
        <v>8090059.9999999991</v>
      </c>
      <c r="AC10" s="15">
        <f>T10*(1+(U10/Sheet2!$A$2))</f>
        <v>4.0099999235999997</v>
      </c>
      <c r="AD10" s="16">
        <f t="shared" si="3"/>
        <v>1.5913355401566862</v>
      </c>
      <c r="AE10" s="17">
        <f t="shared" si="4"/>
        <v>-0.31569605169800968</v>
      </c>
      <c r="AF10" s="70">
        <f t="shared" si="5"/>
        <v>1.4683253029025742</v>
      </c>
      <c r="AG10">
        <f t="shared" si="6"/>
        <v>-0.2912927469017535</v>
      </c>
      <c r="AI10">
        <v>2010</v>
      </c>
    </row>
    <row r="11" spans="1:43" ht="12.75" customHeight="1">
      <c r="A11">
        <v>5</v>
      </c>
      <c r="B11">
        <v>17</v>
      </c>
      <c r="C11">
        <v>2010</v>
      </c>
      <c r="D11" s="9">
        <f t="shared" si="0"/>
        <v>40315</v>
      </c>
      <c r="E11" s="10">
        <v>2004</v>
      </c>
      <c r="F11" s="10">
        <f t="shared" si="1"/>
        <v>6</v>
      </c>
      <c r="G11" t="s">
        <v>57</v>
      </c>
      <c r="H11" t="s">
        <v>58</v>
      </c>
      <c r="I11" s="11">
        <v>11501000</v>
      </c>
      <c r="J11" s="11">
        <v>234000</v>
      </c>
      <c r="K11" s="11">
        <f>IF(M11="NOK",I11,IF(Sheet1!M11="SEK",Sheet1!I11*Sheet2!$B$10,IF(M11="DKK",Sheet1!I11*Sheet2!$B$9,IF(Sheet1!M11="EUR",Sheet1!I11*Sheet2!$B$11,IF(M11="USD",I11*Sheet1!$B$12,IF(M11="CHF",I11*Sheet2!$B$13,IF(Sheet1!M11="GBP",Sheet1!I11*Sheet2!$B$14,IF(Sheet1!M11="ISK",Sheet1!I11*Sheet2!$B$15,IF(Sheet1!M11="AUD",Sheet1!I11*Sheet2!$B$16,"0")))))))))</f>
        <v>10611972.699999999</v>
      </c>
      <c r="L11" s="11">
        <f>IF(M11="NOK",J11,IF(Sheet1!M11="SEK",Sheet1!J11*Sheet2!$B$10,IF(M11="DKK",Sheet1!J11*Sheet2!$B$9,IF(Sheet1!M11="EUR",Sheet1!J11*Sheet2!$B$11,IF(M11="USD",J11*Sheet1!$B$12,IF(M11="CHF",J11*Sheet2!$B$13,IF(Sheet1!M11="GBP",Sheet1!J11*Sheet2!$B$14,IF(Sheet1!M11="ISK",Sheet1!J11*Sheet2!$B$15,IF(Sheet1!M11="AUD",Sheet1!J11*Sheet2!$B$16,"0")))))))))</f>
        <v>215911.8</v>
      </c>
      <c r="M11" t="s">
        <v>4</v>
      </c>
      <c r="N11" t="s">
        <v>30</v>
      </c>
      <c r="O11" t="s">
        <v>31</v>
      </c>
      <c r="P11" s="12" t="s">
        <v>23</v>
      </c>
      <c r="Q11" s="13">
        <v>6.6244800000000001</v>
      </c>
      <c r="R11" t="s">
        <v>24</v>
      </c>
      <c r="S11" s="14" t="s">
        <v>25</v>
      </c>
      <c r="T11">
        <v>2.35</v>
      </c>
      <c r="U11" s="13">
        <v>-36.170211790000003</v>
      </c>
      <c r="V11" s="13">
        <v>-14.893613820000001</v>
      </c>
      <c r="W11" s="13">
        <v>-0.85105979440000001</v>
      </c>
      <c r="X11">
        <v>0</v>
      </c>
      <c r="Y11" t="s">
        <v>48</v>
      </c>
      <c r="Z11" t="s">
        <v>45</v>
      </c>
      <c r="AA11">
        <v>3400000</v>
      </c>
      <c r="AB11">
        <f t="shared" si="2"/>
        <v>6624480</v>
      </c>
      <c r="AC11" s="15">
        <f>T11*(1+(U11/Sheet2!$A$2))</f>
        <v>1.5000000229350001</v>
      </c>
      <c r="AD11" s="16">
        <f t="shared" si="3"/>
        <v>1.7361362703185759</v>
      </c>
      <c r="AE11" s="17">
        <f t="shared" si="4"/>
        <v>3.5323527280631838E-2</v>
      </c>
      <c r="AF11" s="70">
        <f t="shared" si="5"/>
        <v>1.60193293662295</v>
      </c>
      <c r="AG11">
        <f t="shared" si="6"/>
        <v>3.2593018621838998E-2</v>
      </c>
      <c r="AI11">
        <v>2010</v>
      </c>
    </row>
    <row r="12" spans="1:43" ht="12.75" customHeight="1">
      <c r="A12">
        <v>5</v>
      </c>
      <c r="B12">
        <v>17</v>
      </c>
      <c r="C12">
        <v>2010</v>
      </c>
      <c r="D12" s="9">
        <f t="shared" si="0"/>
        <v>40315</v>
      </c>
      <c r="E12" s="18">
        <v>2002</v>
      </c>
      <c r="F12" s="10">
        <f t="shared" si="1"/>
        <v>8</v>
      </c>
      <c r="G12" t="s">
        <v>59</v>
      </c>
      <c r="H12" t="s">
        <v>60</v>
      </c>
      <c r="I12" s="11">
        <v>53000</v>
      </c>
      <c r="J12" s="11">
        <v>-1020000</v>
      </c>
      <c r="K12" s="11">
        <f>IF(M12="NOK",I12,IF(Sheet1!M12="SEK",Sheet1!I12*Sheet2!$B$10,IF(M12="DKK",Sheet1!I12*Sheet2!$B$9,IF(Sheet1!M12="EUR",Sheet1!I12*Sheet2!$B$11,IF(M12="USD",I12*Sheet1!$B$12,IF(M12="CHF",I12*Sheet2!$B$13,IF(Sheet1!M12="GBP",Sheet1!I12*Sheet2!$B$14,IF(Sheet1!M12="ISK",Sheet1!I12*Sheet2!$B$15,IF(Sheet1!M12="AUD",Sheet1!I12*Sheet2!$B$16,"0")))))))))</f>
        <v>48903.1</v>
      </c>
      <c r="L12" s="11">
        <f>IF(M12="NOK",J12,IF(Sheet1!M12="SEK",Sheet1!J12*Sheet2!$B$10,IF(M12="DKK",Sheet1!J12*Sheet2!$B$9,IF(Sheet1!M12="EUR",Sheet1!J12*Sheet2!$B$11,IF(M12="USD",J12*Sheet1!$B$12,IF(M12="CHF",J12*Sheet2!$B$13,IF(Sheet1!M12="GBP",Sheet1!J12*Sheet2!$B$14,IF(Sheet1!M12="ISK",Sheet1!J12*Sheet2!$B$15,IF(Sheet1!M12="AUD",Sheet1!J12*Sheet2!$B$16,"0")))))))))</f>
        <v>-941154</v>
      </c>
      <c r="M12" t="s">
        <v>4</v>
      </c>
      <c r="N12" t="s">
        <v>30</v>
      </c>
      <c r="O12" s="1" t="s">
        <v>31</v>
      </c>
      <c r="P12" s="12" t="s">
        <v>32</v>
      </c>
      <c r="Q12" s="13">
        <v>6.1516500000000001</v>
      </c>
      <c r="R12" t="s">
        <v>24</v>
      </c>
      <c r="S12" s="14" t="s">
        <v>25</v>
      </c>
      <c r="T12">
        <v>6.75</v>
      </c>
      <c r="U12" s="13">
        <v>-3.7037036419999998</v>
      </c>
      <c r="V12" s="13">
        <v>-18.518518449999998</v>
      </c>
      <c r="W12" s="13">
        <v>-11.11111069</v>
      </c>
      <c r="X12">
        <v>0</v>
      </c>
      <c r="Y12" s="1" t="s">
        <v>33</v>
      </c>
      <c r="Z12" t="s">
        <v>45</v>
      </c>
      <c r="AA12">
        <v>1100000</v>
      </c>
      <c r="AB12">
        <f t="shared" si="2"/>
        <v>6151650</v>
      </c>
      <c r="AC12" s="15">
        <f>T12*(1+(U12/Sheet2!$A$2))</f>
        <v>6.5000000041649999</v>
      </c>
      <c r="AD12" s="16">
        <f t="shared" si="3"/>
        <v>8.6155746832150722E-3</v>
      </c>
      <c r="AE12" s="17">
        <f t="shared" si="4"/>
        <v>-0.16580917314866744</v>
      </c>
      <c r="AF12" s="70">
        <f t="shared" si="5"/>
        <v>7.9495907602025462E-3</v>
      </c>
      <c r="AG12">
        <f t="shared" si="6"/>
        <v>-0.15299212406427543</v>
      </c>
      <c r="AI12">
        <v>2010</v>
      </c>
    </row>
    <row r="13" spans="1:43" ht="12.75" customHeight="1">
      <c r="A13">
        <v>6</v>
      </c>
      <c r="B13">
        <v>2</v>
      </c>
      <c r="C13">
        <v>2010</v>
      </c>
      <c r="D13" s="9">
        <f t="shared" si="0"/>
        <v>40331</v>
      </c>
      <c r="E13" s="10">
        <v>2004</v>
      </c>
      <c r="F13" s="10">
        <f t="shared" si="1"/>
        <v>6</v>
      </c>
      <c r="G13" t="s">
        <v>61</v>
      </c>
      <c r="H13" t="s">
        <v>62</v>
      </c>
      <c r="I13" s="11">
        <v>2444000000</v>
      </c>
      <c r="J13" s="11">
        <v>273000000</v>
      </c>
      <c r="K13" s="11">
        <f>IF(M13="NOK",I13,IF(Sheet1!M13="SEK",Sheet1!I13*Sheet2!$B$10,IF(M13="DKK",Sheet1!I13*Sheet2!$B$9,IF(Sheet1!M13="EUR",Sheet1!I13*Sheet2!$B$11,IF(M13="USD",I13*Sheet1!$B$12,IF(M13="CHF",I13*Sheet2!$B$13,IF(Sheet1!M13="GBP",Sheet1!I13*Sheet2!$B$14,IF(Sheet1!M13="ISK",Sheet1!I13*Sheet2!$B$15,IF(Sheet1!M13="AUD",Sheet1!I13*Sheet2!$B$16,"0")))))))))</f>
        <v>2255078800</v>
      </c>
      <c r="L13" s="11">
        <f>IF(M13="NOK",J13,IF(Sheet1!M13="SEK",Sheet1!J13*Sheet2!$B$10,IF(M13="DKK",Sheet1!J13*Sheet2!$B$9,IF(Sheet1!M13="EUR",Sheet1!J13*Sheet2!$B$11,IF(M13="USD",J13*Sheet1!$B$12,IF(M13="CHF",J13*Sheet2!$B$13,IF(Sheet1!M13="GBP",Sheet1!J13*Sheet2!$B$14,IF(Sheet1!M13="ISK",Sheet1!J13*Sheet2!$B$15,IF(Sheet1!M13="AUD",Sheet1!J13*Sheet2!$B$16,"0")))))))))</f>
        <v>251897100</v>
      </c>
      <c r="M13" t="s">
        <v>4</v>
      </c>
      <c r="N13" t="s">
        <v>30</v>
      </c>
      <c r="O13" t="s">
        <v>37</v>
      </c>
      <c r="P13" s="12" t="s">
        <v>23</v>
      </c>
      <c r="Q13" s="13">
        <v>1113.3</v>
      </c>
      <c r="R13" t="s">
        <v>24</v>
      </c>
      <c r="S13" s="14" t="s">
        <v>25</v>
      </c>
      <c r="T13">
        <v>46</v>
      </c>
      <c r="U13" s="13">
        <v>5.4347825050000003</v>
      </c>
      <c r="V13" s="13">
        <v>4.3478260039999999</v>
      </c>
      <c r="W13" s="13">
        <v>0</v>
      </c>
      <c r="X13">
        <v>0</v>
      </c>
      <c r="Y13" s="1" t="s">
        <v>33</v>
      </c>
      <c r="Z13" t="s">
        <v>63</v>
      </c>
      <c r="AA13">
        <v>25661800</v>
      </c>
      <c r="AB13">
        <f t="shared" si="2"/>
        <v>1113300000</v>
      </c>
      <c r="AC13" s="15">
        <f>T13*(1+(U13/Sheet2!$A$2))</f>
        <v>48.499999952300001</v>
      </c>
      <c r="AD13" s="16">
        <f t="shared" si="3"/>
        <v>2.1952753076439415</v>
      </c>
      <c r="AE13" s="17">
        <f t="shared" si="4"/>
        <v>0.24521692266235515</v>
      </c>
      <c r="AF13" s="70">
        <f t="shared" si="5"/>
        <v>2.0255805263630648</v>
      </c>
      <c r="AG13">
        <f t="shared" si="6"/>
        <v>0.22626165454055511</v>
      </c>
      <c r="AI13">
        <v>2010</v>
      </c>
    </row>
    <row r="14" spans="1:43" ht="12.75" customHeight="1">
      <c r="A14">
        <v>6</v>
      </c>
      <c r="B14">
        <v>3</v>
      </c>
      <c r="C14">
        <v>2010</v>
      </c>
      <c r="D14" s="9">
        <f t="shared" si="0"/>
        <v>40332</v>
      </c>
      <c r="E14" s="10">
        <v>2004</v>
      </c>
      <c r="F14" s="10">
        <f t="shared" si="1"/>
        <v>6</v>
      </c>
      <c r="G14" t="s">
        <v>64</v>
      </c>
      <c r="H14" t="s">
        <v>65</v>
      </c>
      <c r="I14" s="11">
        <v>575500000</v>
      </c>
      <c r="J14" s="11">
        <v>119100000</v>
      </c>
      <c r="K14" s="11">
        <f>IF(M14="NOK",I14,IF(Sheet1!M14="SEK",Sheet1!I14*Sheet2!$B$10,IF(M14="DKK",Sheet1!I14*Sheet2!$B$9,IF(Sheet1!M14="EUR",Sheet1!I14*Sheet2!$B$11,IF(M14="USD",I14*Sheet1!$B$12,IF(M14="CHF",I14*Sheet2!$B$13,IF(Sheet1!M14="GBP",Sheet1!I14*Sheet2!$B$14,IF(Sheet1!M14="ISK",Sheet1!I14*Sheet2!$B$15,IF(Sheet1!M14="AUD",Sheet1!I14*Sheet2!$B$16,"0")))))))))</f>
        <v>5535734500</v>
      </c>
      <c r="L14" s="11">
        <f>IF(M14="NOK",J14,IF(Sheet1!M14="SEK",Sheet1!J14*Sheet2!$B$10,IF(M14="DKK",Sheet1!J14*Sheet2!$B$9,IF(Sheet1!M14="EUR",Sheet1!J14*Sheet2!$B$11,IF(M14="USD",J14*Sheet1!$B$12,IF(M14="CHF",J14*Sheet2!$B$13,IF(Sheet1!M14="GBP",Sheet1!J14*Sheet2!$B$14,IF(Sheet1!M14="ISK",Sheet1!J14*Sheet2!$B$15,IF(Sheet1!M14="AUD",Sheet1!J14*Sheet2!$B$16,"0")))))))))</f>
        <v>1145622900</v>
      </c>
      <c r="M14" s="1" t="s">
        <v>9</v>
      </c>
      <c r="N14" t="s">
        <v>66</v>
      </c>
      <c r="O14" t="s">
        <v>67</v>
      </c>
      <c r="P14" s="12" t="s">
        <v>23</v>
      </c>
      <c r="Q14" s="13">
        <v>5815.17</v>
      </c>
      <c r="R14" t="s">
        <v>68</v>
      </c>
      <c r="S14" s="14" t="s">
        <v>25</v>
      </c>
      <c r="T14">
        <v>90</v>
      </c>
      <c r="U14" s="13">
        <v>5.5555553440000001</v>
      </c>
      <c r="V14" s="13">
        <v>10</v>
      </c>
      <c r="W14" s="13">
        <v>11.222222329999999</v>
      </c>
      <c r="X14">
        <v>13153.9</v>
      </c>
      <c r="Y14" s="1" t="s">
        <v>33</v>
      </c>
      <c r="Z14" t="s">
        <v>69</v>
      </c>
      <c r="AA14">
        <v>55771000</v>
      </c>
      <c r="AB14">
        <f t="shared" si="2"/>
        <v>5815170000</v>
      </c>
      <c r="AC14" s="15">
        <f>T14*(1+(U14/Sheet2!$A$2))</f>
        <v>94.999999809600013</v>
      </c>
      <c r="AD14" s="16">
        <f t="shared" si="3"/>
        <v>9.8965292502196836E-2</v>
      </c>
      <c r="AE14" s="17">
        <f t="shared" si="4"/>
        <v>2.0480914573434653E-2</v>
      </c>
      <c r="AF14" s="70">
        <f t="shared" si="5"/>
        <v>0.95194714857863139</v>
      </c>
      <c r="AG14">
        <f t="shared" si="6"/>
        <v>0.19700591728186795</v>
      </c>
      <c r="AI14">
        <v>2010</v>
      </c>
    </row>
    <row r="15" spans="1:43" ht="12.75" customHeight="1">
      <c r="A15">
        <v>6</v>
      </c>
      <c r="B15">
        <v>4</v>
      </c>
      <c r="C15">
        <v>2010</v>
      </c>
      <c r="D15" s="9">
        <f t="shared" si="0"/>
        <v>40333</v>
      </c>
      <c r="E15" s="10">
        <v>2002</v>
      </c>
      <c r="F15" s="10">
        <f t="shared" si="1"/>
        <v>8</v>
      </c>
      <c r="G15" t="s">
        <v>70</v>
      </c>
      <c r="H15" t="s">
        <v>71</v>
      </c>
      <c r="I15" s="11">
        <v>2192000</v>
      </c>
      <c r="J15" s="11">
        <v>-4460000</v>
      </c>
      <c r="K15" s="11">
        <f>IF(M15="NOK",I15,IF(Sheet1!M15="SEK",Sheet1!I15*Sheet2!$B$10,IF(M15="DKK",Sheet1!I15*Sheet2!$B$9,IF(Sheet1!M15="EUR",Sheet1!I15*Sheet2!$B$11,IF(M15="USD",I15*Sheet1!$B$12,IF(M15="CHF",I15*Sheet2!$B$13,IF(Sheet1!M15="GBP",Sheet1!I15*Sheet2!$B$14,IF(Sheet1!M15="ISK",Sheet1!I15*Sheet2!$B$15,IF(Sheet1!M15="AUD",Sheet1!I15*Sheet2!$B$16,"0")))))))))</f>
        <v>2022558.4</v>
      </c>
      <c r="L15" s="11">
        <f>IF(M15="NOK",J15,IF(Sheet1!M15="SEK",Sheet1!J15*Sheet2!$B$10,IF(M15="DKK",Sheet1!J15*Sheet2!$B$9,IF(Sheet1!M15="EUR",Sheet1!J15*Sheet2!$B$11,IF(M15="USD",J15*Sheet1!$B$12,IF(M15="CHF",J15*Sheet2!$B$13,IF(Sheet1!M15="GBP",Sheet1!J15*Sheet2!$B$14,IF(Sheet1!M15="ISK",Sheet1!J15*Sheet2!$B$15,IF(Sheet1!M15="AUD",Sheet1!J15*Sheet2!$B$16,"0")))))))))</f>
        <v>-4115242</v>
      </c>
      <c r="M15" t="s">
        <v>4</v>
      </c>
      <c r="N15" t="s">
        <v>30</v>
      </c>
      <c r="O15" t="s">
        <v>31</v>
      </c>
      <c r="P15" s="12" t="s">
        <v>23</v>
      </c>
      <c r="Q15" s="13">
        <v>4.9257</v>
      </c>
      <c r="R15" t="s">
        <v>24</v>
      </c>
      <c r="S15" s="14" t="s">
        <v>25</v>
      </c>
      <c r="T15">
        <v>6</v>
      </c>
      <c r="U15" s="13">
        <v>-1.6666666269999999</v>
      </c>
      <c r="V15" s="13">
        <v>-18.333333970000002</v>
      </c>
      <c r="W15" s="13">
        <v>-31.666666029999998</v>
      </c>
      <c r="X15">
        <v>15.0562</v>
      </c>
      <c r="Y15" t="s">
        <v>48</v>
      </c>
      <c r="Z15" t="s">
        <v>45</v>
      </c>
      <c r="AA15">
        <v>1000000</v>
      </c>
      <c r="AB15">
        <f t="shared" si="2"/>
        <v>4925700</v>
      </c>
      <c r="AC15" s="15">
        <f>T15*(1+(U15/Sheet2!$A$2))</f>
        <v>5.9000000023799997</v>
      </c>
      <c r="AD15" s="16">
        <f t="shared" si="3"/>
        <v>0.44501289156871104</v>
      </c>
      <c r="AE15" s="17">
        <f t="shared" si="4"/>
        <v>-0.90545506222465844</v>
      </c>
      <c r="AF15" s="70">
        <f t="shared" si="5"/>
        <v>0.41061339505044964</v>
      </c>
      <c r="AG15">
        <f t="shared" si="6"/>
        <v>-0.83546338591469238</v>
      </c>
      <c r="AI15">
        <v>2010</v>
      </c>
    </row>
    <row r="16" spans="1:43" ht="12.75" customHeight="1">
      <c r="A16">
        <v>6</v>
      </c>
      <c r="B16">
        <v>11</v>
      </c>
      <c r="C16">
        <v>2010</v>
      </c>
      <c r="D16" s="9">
        <f t="shared" si="0"/>
        <v>40340</v>
      </c>
      <c r="E16" s="10">
        <v>1991</v>
      </c>
      <c r="F16" s="10">
        <f t="shared" si="1"/>
        <v>19</v>
      </c>
      <c r="G16" t="s">
        <v>72</v>
      </c>
      <c r="H16" t="s">
        <v>73</v>
      </c>
      <c r="I16" s="11">
        <v>7603688</v>
      </c>
      <c r="J16" s="11">
        <v>376793</v>
      </c>
      <c r="K16" s="11">
        <f>IF(M16="NOK",I16,IF(Sheet1!M16="SEK",Sheet1!I16*Sheet2!$B$10,IF(M16="DKK",Sheet1!I16*Sheet2!$B$9,IF(Sheet1!M16="EUR",Sheet1!I16*Sheet2!$B$11,IF(M16="USD",I16*Sheet1!$B$12,IF(M16="CHF",I16*Sheet2!$B$13,IF(Sheet1!M16="GBP",Sheet1!I16*Sheet2!$B$14,IF(Sheet1!M16="ISK",Sheet1!I16*Sheet2!$B$15,IF(Sheet1!M16="AUD",Sheet1!I16*Sheet2!$B$16,"0")))))))))</f>
        <v>7015922.9175999993</v>
      </c>
      <c r="L16" s="11">
        <f>IF(M16="NOK",J16,IF(Sheet1!M16="SEK",Sheet1!J16*Sheet2!$B$10,IF(M16="DKK",Sheet1!J16*Sheet2!$B$9,IF(Sheet1!M16="EUR",Sheet1!J16*Sheet2!$B$11,IF(M16="USD",J16*Sheet1!$B$12,IF(M16="CHF",J16*Sheet2!$B$13,IF(Sheet1!M16="GBP",Sheet1!J16*Sheet2!$B$14,IF(Sheet1!M16="ISK",Sheet1!J16*Sheet2!$B$15,IF(Sheet1!M16="AUD",Sheet1!J16*Sheet2!$B$16,"0")))))))))</f>
        <v>347666.90109999996</v>
      </c>
      <c r="M16" t="s">
        <v>4</v>
      </c>
      <c r="N16" t="s">
        <v>30</v>
      </c>
      <c r="O16" t="s">
        <v>31</v>
      </c>
      <c r="P16" s="12" t="s">
        <v>23</v>
      </c>
      <c r="Q16" s="13">
        <v>2.8502000000000001</v>
      </c>
      <c r="R16" t="s">
        <v>24</v>
      </c>
      <c r="S16" s="14" t="s">
        <v>25</v>
      </c>
      <c r="T16">
        <v>5</v>
      </c>
      <c r="U16" s="13">
        <v>0</v>
      </c>
      <c r="V16" s="13">
        <v>-6</v>
      </c>
      <c r="W16" s="13">
        <v>-4</v>
      </c>
      <c r="X16">
        <v>0</v>
      </c>
      <c r="Y16" t="s">
        <v>48</v>
      </c>
      <c r="Z16" t="s">
        <v>45</v>
      </c>
      <c r="AA16">
        <v>695700</v>
      </c>
      <c r="AB16">
        <f t="shared" si="2"/>
        <v>2850200</v>
      </c>
      <c r="AC16" s="15">
        <f>T16*(1+(U16/Sheet2!$A$2))</f>
        <v>5</v>
      </c>
      <c r="AD16" s="16">
        <f t="shared" si="3"/>
        <v>2.6677734895796785</v>
      </c>
      <c r="AE16" s="17">
        <f t="shared" si="4"/>
        <v>0.13219879306715318</v>
      </c>
      <c r="AF16" s="70">
        <f t="shared" si="5"/>
        <v>2.461554598835169</v>
      </c>
      <c r="AG16">
        <f t="shared" si="6"/>
        <v>0.12197982636306223</v>
      </c>
      <c r="AI16">
        <v>2010</v>
      </c>
    </row>
    <row r="17" spans="1:35" ht="12.75" customHeight="1">
      <c r="A17">
        <v>6</v>
      </c>
      <c r="B17">
        <v>15</v>
      </c>
      <c r="C17">
        <v>2010</v>
      </c>
      <c r="D17" s="9">
        <f t="shared" si="0"/>
        <v>40344</v>
      </c>
      <c r="E17" s="18">
        <v>1998</v>
      </c>
      <c r="F17" s="10">
        <f t="shared" si="1"/>
        <v>12</v>
      </c>
      <c r="G17" t="s">
        <v>74</v>
      </c>
      <c r="H17" t="s">
        <v>75</v>
      </c>
      <c r="I17" s="11">
        <v>535000</v>
      </c>
      <c r="J17" s="11">
        <v>-8007000</v>
      </c>
      <c r="K17" s="11">
        <f>IF(M17="NOK",I17,IF(Sheet1!M17="SEK",Sheet1!I17*Sheet2!$B$10,IF(M17="DKK",Sheet1!I17*Sheet2!$B$9,IF(Sheet1!M17="EUR",Sheet1!I17*Sheet2!$B$11,IF(M17="USD",I17*Sheet1!$B$12,IF(M17="CHF",I17*Sheet2!$B$13,IF(Sheet1!M17="GBP",Sheet1!I17*Sheet2!$B$14,IF(Sheet1!M17="ISK",Sheet1!I17*Sheet2!$B$15,IF(Sheet1!M17="AUD",Sheet1!I17*Sheet2!$B$16,"0")))))))))</f>
        <v>535000</v>
      </c>
      <c r="L17" s="11">
        <f>IF(M17="NOK",J17,IF(Sheet1!M17="SEK",Sheet1!J17*Sheet2!$B$10,IF(M17="DKK",Sheet1!J17*Sheet2!$B$9,IF(Sheet1!M17="EUR",Sheet1!J17*Sheet2!$B$11,IF(M17="USD",J17*Sheet1!$B$12,IF(M17="CHF",J17*Sheet2!$B$13,IF(Sheet1!M17="GBP",Sheet1!J17*Sheet2!$B$14,IF(Sheet1!M17="ISK",Sheet1!J17*Sheet2!$B$15,IF(Sheet1!M17="AUD",Sheet1!J17*Sheet2!$B$16,"0")))))))))</f>
        <v>-8007000</v>
      </c>
      <c r="M17" t="s">
        <v>20</v>
      </c>
      <c r="N17" t="s">
        <v>21</v>
      </c>
      <c r="O17" s="1" t="s">
        <v>22</v>
      </c>
      <c r="P17" s="12" t="s">
        <v>32</v>
      </c>
      <c r="Q17" s="13">
        <v>15.0016</v>
      </c>
      <c r="R17" t="s">
        <v>24</v>
      </c>
      <c r="S17" s="14" t="s">
        <v>25</v>
      </c>
      <c r="T17">
        <v>3.2</v>
      </c>
      <c r="U17" s="13">
        <v>-3.1250014309999998</v>
      </c>
      <c r="V17" s="13">
        <v>-6.2500014310000003</v>
      </c>
      <c r="W17" s="13">
        <v>-16.875001910000002</v>
      </c>
      <c r="X17">
        <v>0</v>
      </c>
      <c r="Y17" t="s">
        <v>76</v>
      </c>
      <c r="Z17" t="s">
        <v>77</v>
      </c>
      <c r="AA17">
        <v>4688000</v>
      </c>
      <c r="AB17">
        <f t="shared" si="2"/>
        <v>15001600</v>
      </c>
      <c r="AC17" s="15">
        <f>T17*(1+(U17/Sheet2!$A$2))</f>
        <v>3.0999999542080001</v>
      </c>
      <c r="AD17" s="16">
        <f t="shared" si="3"/>
        <v>3.5662862627986347E-2</v>
      </c>
      <c r="AE17" s="17">
        <f t="shared" si="4"/>
        <v>-0.5337430674061433</v>
      </c>
      <c r="AF17" s="70">
        <f t="shared" si="5"/>
        <v>3.5662862627986347E-2</v>
      </c>
      <c r="AG17">
        <f t="shared" si="6"/>
        <v>-0.5337430674061433</v>
      </c>
      <c r="AI17">
        <v>2010</v>
      </c>
    </row>
    <row r="18" spans="1:35" ht="12.75" customHeight="1">
      <c r="A18">
        <v>6</v>
      </c>
      <c r="B18">
        <v>16</v>
      </c>
      <c r="C18">
        <v>2010</v>
      </c>
      <c r="D18" s="9">
        <f t="shared" si="0"/>
        <v>40345</v>
      </c>
      <c r="E18" s="18">
        <v>1989</v>
      </c>
      <c r="F18" s="10">
        <f t="shared" si="1"/>
        <v>21</v>
      </c>
      <c r="G18" t="s">
        <v>78</v>
      </c>
      <c r="H18" t="s">
        <v>79</v>
      </c>
      <c r="I18" s="11">
        <v>97512000</v>
      </c>
      <c r="J18" s="11">
        <v>7255000</v>
      </c>
      <c r="K18" s="11">
        <f>IF(M18="NOK",I18,IF(Sheet1!M18="SEK",Sheet1!I18*Sheet2!$B$10,IF(M18="DKK",Sheet1!I18*Sheet2!$B$9,IF(Sheet1!M18="EUR",Sheet1!I18*Sheet2!$B$11,IF(M18="USD",I18*Sheet1!$B$12,IF(M18="CHF",I18*Sheet2!$B$13,IF(Sheet1!M18="GBP",Sheet1!I18*Sheet2!$B$14,IF(Sheet1!M18="ISK",Sheet1!I18*Sheet2!$B$15,IF(Sheet1!M18="AUD",Sheet1!I18*Sheet2!$B$16,"0")))))))))</f>
        <v>89974322.399999991</v>
      </c>
      <c r="L18" s="11">
        <f>IF(M18="NOK",J18,IF(Sheet1!M18="SEK",Sheet1!J18*Sheet2!$B$10,IF(M18="DKK",Sheet1!J18*Sheet2!$B$9,IF(Sheet1!M18="EUR",Sheet1!J18*Sheet2!$B$11,IF(M18="USD",J18*Sheet1!$B$12,IF(M18="CHF",J18*Sheet2!$B$13,IF(Sheet1!M18="GBP",Sheet1!J18*Sheet2!$B$14,IF(Sheet1!M18="ISK",Sheet1!J18*Sheet2!$B$15,IF(Sheet1!M18="AUD",Sheet1!J18*Sheet2!$B$16,"0")))))))))</f>
        <v>6694188.5</v>
      </c>
      <c r="M18" t="s">
        <v>4</v>
      </c>
      <c r="N18" t="s">
        <v>30</v>
      </c>
      <c r="O18" s="1" t="s">
        <v>31</v>
      </c>
      <c r="P18" s="12" t="s">
        <v>32</v>
      </c>
      <c r="Q18" s="13">
        <v>6.1807499999999997</v>
      </c>
      <c r="R18" t="s">
        <v>24</v>
      </c>
      <c r="S18" s="14" t="s">
        <v>25</v>
      </c>
      <c r="T18">
        <v>6</v>
      </c>
      <c r="U18" s="13">
        <v>-1.6666666269999999</v>
      </c>
      <c r="V18" s="13">
        <v>-6.6666665079999996</v>
      </c>
      <c r="W18" s="13">
        <v>-13.33333302</v>
      </c>
      <c r="X18">
        <v>0</v>
      </c>
      <c r="Y18" t="s">
        <v>48</v>
      </c>
      <c r="Z18" t="s">
        <v>45</v>
      </c>
      <c r="AA18">
        <v>1267000</v>
      </c>
      <c r="AB18">
        <f t="shared" si="2"/>
        <v>6180750</v>
      </c>
      <c r="AC18" s="15">
        <f>T18*(1+(U18/Sheet2!$A$2))</f>
        <v>5.9000000023799997</v>
      </c>
      <c r="AD18" s="16">
        <f t="shared" si="3"/>
        <v>15.77672612547021</v>
      </c>
      <c r="AE18" s="17">
        <f t="shared" si="4"/>
        <v>1.1738057679084253</v>
      </c>
      <c r="AF18" s="70">
        <f t="shared" si="5"/>
        <v>14.557185195971361</v>
      </c>
      <c r="AG18">
        <f t="shared" si="6"/>
        <v>1.083070582049104</v>
      </c>
      <c r="AI18">
        <v>2010</v>
      </c>
    </row>
    <row r="19" spans="1:35" ht="12.75" customHeight="1">
      <c r="A19">
        <v>6</v>
      </c>
      <c r="B19">
        <v>18</v>
      </c>
      <c r="C19">
        <v>2010</v>
      </c>
      <c r="D19" s="9">
        <f t="shared" si="0"/>
        <v>40347</v>
      </c>
      <c r="E19" s="10">
        <v>2006</v>
      </c>
      <c r="F19" s="10">
        <f t="shared" si="1"/>
        <v>4</v>
      </c>
      <c r="G19" t="s">
        <v>80</v>
      </c>
      <c r="H19" t="s">
        <v>81</v>
      </c>
      <c r="I19" s="11">
        <v>1384000000</v>
      </c>
      <c r="J19" s="11">
        <v>101000000</v>
      </c>
      <c r="K19" s="11">
        <f>IF(M19="NOK",I19,IF(Sheet1!M19="SEK",Sheet1!I19*Sheet2!$B$10,IF(M19="DKK",Sheet1!I19*Sheet2!$B$9,IF(Sheet1!M19="EUR",Sheet1!I19*Sheet2!$B$11,IF(M19="USD",I19*Sheet1!$B$12,IF(M19="CHF",I19*Sheet2!$B$13,IF(Sheet1!M19="GBP",Sheet1!I19*Sheet2!$B$14,IF(Sheet1!M19="ISK",Sheet1!I19*Sheet2!$B$15,IF(Sheet1!M19="AUD",Sheet1!I19*Sheet2!$B$16,"0")))))))))</f>
        <v>1277016800</v>
      </c>
      <c r="L19" s="11">
        <f>IF(M19="NOK",J19,IF(Sheet1!M19="SEK",Sheet1!J19*Sheet2!$B$10,IF(M19="DKK",Sheet1!J19*Sheet2!$B$9,IF(Sheet1!M19="EUR",Sheet1!J19*Sheet2!$B$11,IF(M19="USD",J19*Sheet1!$B$12,IF(M19="CHF",J19*Sheet2!$B$13,IF(Sheet1!M19="GBP",Sheet1!J19*Sheet2!$B$14,IF(Sheet1!M19="ISK",Sheet1!J19*Sheet2!$B$15,IF(Sheet1!M19="AUD",Sheet1!J19*Sheet2!$B$16,"0")))))))))</f>
        <v>93192700</v>
      </c>
      <c r="M19" t="s">
        <v>4</v>
      </c>
      <c r="N19" t="s">
        <v>30</v>
      </c>
      <c r="O19" t="s">
        <v>37</v>
      </c>
      <c r="P19" s="12" t="s">
        <v>23</v>
      </c>
      <c r="Q19" s="13">
        <v>512.69299999999998</v>
      </c>
      <c r="R19" t="s">
        <v>82</v>
      </c>
      <c r="S19" s="14" t="s">
        <v>25</v>
      </c>
      <c r="T19">
        <v>32</v>
      </c>
      <c r="U19" s="13">
        <v>-0.625</v>
      </c>
      <c r="V19" s="13">
        <v>-2.8125</v>
      </c>
      <c r="W19" s="13">
        <v>-6.25</v>
      </c>
      <c r="X19">
        <v>0</v>
      </c>
      <c r="Y19" s="1" t="s">
        <v>33</v>
      </c>
      <c r="Z19" t="s">
        <v>83</v>
      </c>
      <c r="AA19">
        <v>16543000</v>
      </c>
      <c r="AB19">
        <f t="shared" si="2"/>
        <v>512693000</v>
      </c>
      <c r="AC19" s="15">
        <f>T19*(1+(U19/Sheet2!$A$2))</f>
        <v>31.8</v>
      </c>
      <c r="AD19" s="16">
        <f t="shared" si="3"/>
        <v>2.699471223519728</v>
      </c>
      <c r="AE19" s="17">
        <f t="shared" si="4"/>
        <v>0.1969989837973212</v>
      </c>
      <c r="AF19" s="70">
        <f t="shared" si="5"/>
        <v>2.490802097941653</v>
      </c>
      <c r="AG19">
        <f t="shared" si="6"/>
        <v>0.18177096234978826</v>
      </c>
      <c r="AI19">
        <v>2010</v>
      </c>
    </row>
    <row r="20" spans="1:35" ht="12.75" customHeight="1">
      <c r="A20">
        <v>6</v>
      </c>
      <c r="B20">
        <v>24</v>
      </c>
      <c r="C20">
        <v>2010</v>
      </c>
      <c r="D20" s="9">
        <f t="shared" si="0"/>
        <v>40353</v>
      </c>
      <c r="E20" s="18">
        <v>1861</v>
      </c>
      <c r="F20" s="10">
        <f t="shared" si="1"/>
        <v>149</v>
      </c>
      <c r="G20" t="s">
        <v>84</v>
      </c>
      <c r="H20" t="s">
        <v>85</v>
      </c>
      <c r="I20" s="11">
        <v>1015000000</v>
      </c>
      <c r="J20" s="11">
        <v>240000000</v>
      </c>
      <c r="K20" s="11">
        <f>IF(M20="NOK",I20,IF(Sheet1!M20="SEK",Sheet1!I20*Sheet2!$B$10,IF(M20="DKK",Sheet1!I20*Sheet2!$B$9,IF(Sheet1!M20="EUR",Sheet1!I20*Sheet2!$B$11,IF(M20="USD",I20*Sheet1!$B$12,IF(M20="CHF",I20*Sheet2!$B$13,IF(Sheet1!M20="GBP",Sheet1!I20*Sheet2!$B$14,IF(Sheet1!M20="ISK",Sheet1!I20*Sheet2!$B$15,IF(Sheet1!M20="AUD",Sheet1!I20*Sheet2!$B$16,"0")))))))))</f>
        <v>17255000000</v>
      </c>
      <c r="L20" s="11">
        <f>IF(M20="NOK",J20,IF(Sheet1!M20="SEK",Sheet1!J20*Sheet2!$B$10,IF(M20="DKK",Sheet1!J20*Sheet2!$B$9,IF(Sheet1!M20="EUR",Sheet1!J20*Sheet2!$B$11,IF(M20="USD",J20*Sheet1!$B$12,IF(M20="CHF",J20*Sheet2!$B$13,IF(Sheet1!M20="GBP",Sheet1!J20*Sheet2!$B$14,IF(Sheet1!M20="ISK",Sheet1!J20*Sheet2!$B$15,IF(Sheet1!M20="AUD",Sheet1!J20*Sheet2!$B$16,"0")))))))))</f>
        <v>4080000000</v>
      </c>
      <c r="M20" s="1" t="s">
        <v>13</v>
      </c>
      <c r="N20" t="s">
        <v>21</v>
      </c>
      <c r="O20" t="s">
        <v>22</v>
      </c>
      <c r="P20" s="12" t="s">
        <v>23</v>
      </c>
      <c r="Q20" s="13">
        <v>1452</v>
      </c>
      <c r="R20" t="s">
        <v>24</v>
      </c>
      <c r="S20" s="14" t="s">
        <v>25</v>
      </c>
      <c r="T20">
        <v>24.2</v>
      </c>
      <c r="U20" s="13">
        <v>-5.3719038960000001</v>
      </c>
      <c r="V20" s="13">
        <v>-17.355375290000001</v>
      </c>
      <c r="W20" s="13">
        <v>-4.1322345729999999</v>
      </c>
      <c r="X20">
        <v>4840</v>
      </c>
      <c r="Y20" t="s">
        <v>48</v>
      </c>
      <c r="Z20" t="s">
        <v>86</v>
      </c>
      <c r="AA20">
        <v>60000000</v>
      </c>
      <c r="AB20">
        <f t="shared" si="2"/>
        <v>1452000000</v>
      </c>
      <c r="AC20" s="15">
        <f>T20*(1+(U20/Sheet2!$A$2))</f>
        <v>22.899999257168002</v>
      </c>
      <c r="AD20" s="16">
        <f t="shared" si="3"/>
        <v>0.69903581267217629</v>
      </c>
      <c r="AE20" s="17">
        <f t="shared" si="4"/>
        <v>0.16528925619834711</v>
      </c>
      <c r="AF20" s="70">
        <f t="shared" si="5"/>
        <v>11.883608815426998</v>
      </c>
      <c r="AG20">
        <f t="shared" si="6"/>
        <v>2.8099173553719008</v>
      </c>
      <c r="AI20">
        <v>2010</v>
      </c>
    </row>
    <row r="21" spans="1:35" ht="12.75" customHeight="1">
      <c r="A21">
        <v>6</v>
      </c>
      <c r="B21">
        <v>30</v>
      </c>
      <c r="C21">
        <v>2010</v>
      </c>
      <c r="D21" s="9">
        <f t="shared" si="0"/>
        <v>40359</v>
      </c>
      <c r="E21" s="18">
        <v>1996</v>
      </c>
      <c r="F21" s="10">
        <f t="shared" si="1"/>
        <v>14</v>
      </c>
      <c r="G21" t="s">
        <v>87</v>
      </c>
      <c r="H21" t="s">
        <v>88</v>
      </c>
      <c r="I21" s="11">
        <v>82000</v>
      </c>
      <c r="J21" s="11">
        <v>-13504000</v>
      </c>
      <c r="K21" s="11">
        <f>IF(M21="NOK",I21,IF(Sheet1!M21="SEK",Sheet1!I21*Sheet2!$B$10,IF(M21="DKK",Sheet1!I21*Sheet2!$B$9,IF(Sheet1!M21="EUR",Sheet1!I21*Sheet2!$B$11,IF(M21="USD",I21*Sheet1!$B$12,IF(M21="CHF",I21*Sheet2!$B$13,IF(Sheet1!M21="GBP",Sheet1!I21*Sheet2!$B$14,IF(Sheet1!M21="ISK",Sheet1!I21*Sheet2!$B$15,IF(Sheet1!M21="AUD",Sheet1!I21*Sheet2!$B$16,"0")))))))))</f>
        <v>82000</v>
      </c>
      <c r="L21" s="11">
        <f>IF(M21="NOK",J21,IF(Sheet1!M21="SEK",Sheet1!J21*Sheet2!$B$10,IF(M21="DKK",Sheet1!J21*Sheet2!$B$9,IF(Sheet1!M21="EUR",Sheet1!J21*Sheet2!$B$11,IF(M21="USD",J21*Sheet1!$B$12,IF(M21="CHF",J21*Sheet2!$B$13,IF(Sheet1!M21="GBP",Sheet1!J21*Sheet2!$B$14,IF(Sheet1!M21="ISK",Sheet1!J21*Sheet2!$B$15,IF(Sheet1!M21="AUD",Sheet1!J21*Sheet2!$B$16,"0")))))))))</f>
        <v>-13504000</v>
      </c>
      <c r="M21" t="s">
        <v>20</v>
      </c>
      <c r="N21" t="s">
        <v>21</v>
      </c>
      <c r="O21" s="1" t="s">
        <v>22</v>
      </c>
      <c r="P21" s="12" t="s">
        <v>32</v>
      </c>
      <c r="Q21" s="13">
        <v>1452</v>
      </c>
      <c r="R21" t="s">
        <v>68</v>
      </c>
      <c r="S21" s="14" t="s">
        <v>25</v>
      </c>
      <c r="T21">
        <v>22</v>
      </c>
      <c r="U21" s="13">
        <v>-10.454545019999999</v>
      </c>
      <c r="V21" s="13">
        <v>-5.4545454979999999</v>
      </c>
      <c r="W21" s="13">
        <v>-8.1818180080000005</v>
      </c>
      <c r="X21">
        <v>3630</v>
      </c>
      <c r="Y21" s="1" t="s">
        <v>33</v>
      </c>
      <c r="Z21" t="s">
        <v>89</v>
      </c>
      <c r="AA21">
        <v>60000000</v>
      </c>
      <c r="AB21">
        <f t="shared" si="2"/>
        <v>1452000000</v>
      </c>
      <c r="AC21" s="15">
        <f>T21*(1+(U21/Sheet2!$A$2))</f>
        <v>19.7000000956</v>
      </c>
      <c r="AD21" s="16">
        <f t="shared" si="3"/>
        <v>5.6473829201101926E-5</v>
      </c>
      <c r="AE21" s="17">
        <f t="shared" si="4"/>
        <v>-9.3002754820936638E-3</v>
      </c>
      <c r="AF21" s="70">
        <f t="shared" si="5"/>
        <v>5.6473829201101926E-5</v>
      </c>
      <c r="AG21">
        <f t="shared" si="6"/>
        <v>-9.3002754820936638E-3</v>
      </c>
      <c r="AI21">
        <v>2010</v>
      </c>
    </row>
    <row r="22" spans="1:35" ht="12.75" customHeight="1">
      <c r="A22">
        <v>7</v>
      </c>
      <c r="B22">
        <v>6</v>
      </c>
      <c r="C22">
        <v>2010</v>
      </c>
      <c r="D22" s="9">
        <f t="shared" si="0"/>
        <v>40365</v>
      </c>
      <c r="E22" s="10">
        <v>2006</v>
      </c>
      <c r="F22" s="10">
        <f t="shared" si="1"/>
        <v>4</v>
      </c>
      <c r="G22" t="s">
        <v>90</v>
      </c>
      <c r="H22" t="s">
        <v>91</v>
      </c>
      <c r="I22" s="11">
        <v>0</v>
      </c>
      <c r="J22" s="11">
        <v>-1318385</v>
      </c>
      <c r="K22" s="11">
        <f>IF(M22="NOK",I22,IF(Sheet1!M22="SEK",Sheet1!I22*Sheet2!$B$10,IF(M22="DKK",Sheet1!I22*Sheet2!$B$9,IF(Sheet1!M22="EUR",Sheet1!I22*Sheet2!$B$11,IF(M22="USD",I22*Sheet1!$B$12,IF(M22="CHF",I22*Sheet2!$B$13,IF(Sheet1!M22="GBP",Sheet1!I22*Sheet2!$B$14,IF(Sheet1!M22="ISK",Sheet1!I22*Sheet2!$B$15,IF(Sheet1!M22="AUD",Sheet1!I22*Sheet2!$B$16,"0")))))))))</f>
        <v>0</v>
      </c>
      <c r="L22" s="11">
        <f>IF(M22="NOK",J22,IF(Sheet1!M22="SEK",Sheet1!J22*Sheet2!$B$10,IF(M22="DKK",Sheet1!J22*Sheet2!$B$9,IF(Sheet1!M22="EUR",Sheet1!J22*Sheet2!$B$11,IF(M22="USD",J22*Sheet1!$B$12,IF(M22="CHF",J22*Sheet2!$B$13,IF(Sheet1!M22="GBP",Sheet1!J22*Sheet2!$B$14,IF(Sheet1!M22="ISK",Sheet1!J22*Sheet2!$B$15,IF(Sheet1!M22="AUD",Sheet1!J22*Sheet2!$B$16,"0")))))))))</f>
        <v>-1216473.8395</v>
      </c>
      <c r="M22" t="s">
        <v>4</v>
      </c>
      <c r="N22" t="s">
        <v>30</v>
      </c>
      <c r="O22" t="s">
        <v>31</v>
      </c>
      <c r="P22" s="12" t="s">
        <v>23</v>
      </c>
      <c r="Q22" s="13">
        <v>4.0056099999999999</v>
      </c>
      <c r="R22" t="s">
        <v>24</v>
      </c>
      <c r="S22" s="14" t="s">
        <v>25</v>
      </c>
      <c r="T22">
        <v>2.25</v>
      </c>
      <c r="U22" s="13">
        <v>73.333335880000007</v>
      </c>
      <c r="V22" s="13">
        <v>64.444442749999993</v>
      </c>
      <c r="W22" s="13">
        <v>29.77777863</v>
      </c>
      <c r="X22">
        <v>0</v>
      </c>
      <c r="Y22" s="1" t="s">
        <v>33</v>
      </c>
      <c r="Z22" t="s">
        <v>45</v>
      </c>
      <c r="AA22">
        <v>2150000</v>
      </c>
      <c r="AB22">
        <f t="shared" si="2"/>
        <v>4005610</v>
      </c>
      <c r="AC22" s="15">
        <f>T22*(1+(U22/Sheet2!$A$2))</f>
        <v>3.9000000572999998</v>
      </c>
      <c r="AD22" s="16">
        <f t="shared" si="3"/>
        <v>0</v>
      </c>
      <c r="AE22" s="17">
        <f t="shared" si="4"/>
        <v>-0.32913463866926634</v>
      </c>
      <c r="AF22" s="70">
        <f t="shared" si="5"/>
        <v>0</v>
      </c>
      <c r="AG22">
        <f t="shared" si="6"/>
        <v>-0.30369253110013206</v>
      </c>
      <c r="AI22">
        <v>2010</v>
      </c>
    </row>
    <row r="23" spans="1:35" ht="12.75" customHeight="1">
      <c r="A23">
        <v>7</v>
      </c>
      <c r="B23">
        <v>7</v>
      </c>
      <c r="C23">
        <v>2010</v>
      </c>
      <c r="D23" s="9">
        <f t="shared" si="0"/>
        <v>40366</v>
      </c>
      <c r="E23" s="10">
        <v>2004</v>
      </c>
      <c r="F23" s="10">
        <f t="shared" si="1"/>
        <v>6</v>
      </c>
      <c r="G23" t="s">
        <v>92</v>
      </c>
      <c r="H23" t="s">
        <v>93</v>
      </c>
      <c r="I23" s="11">
        <v>1407285</v>
      </c>
      <c r="J23" s="11">
        <v>-3282285</v>
      </c>
      <c r="K23" s="11">
        <f>IF(M23="NOK",I23,IF(Sheet1!M23="SEK",Sheet1!I23*Sheet2!$B$10,IF(M23="DKK",Sheet1!I23*Sheet2!$B$9,IF(Sheet1!M23="EUR",Sheet1!I23*Sheet2!$B$11,IF(M23="USD",I23*Sheet1!$B$12,IF(M23="CHF",I23*Sheet2!$B$13,IF(Sheet1!M23="GBP",Sheet1!I23*Sheet2!$B$14,IF(Sheet1!M23="ISK",Sheet1!I23*Sheet2!$B$15,IF(Sheet1!M23="AUD",Sheet1!I23*Sheet2!$B$16,"0")))))))))</f>
        <v>1298501.8695</v>
      </c>
      <c r="L23" s="11">
        <f>IF(M23="NOK",J23,IF(Sheet1!M23="SEK",Sheet1!J23*Sheet2!$B$10,IF(M23="DKK",Sheet1!J23*Sheet2!$B$9,IF(Sheet1!M23="EUR",Sheet1!J23*Sheet2!$B$11,IF(M23="USD",J23*Sheet1!$B$12,IF(M23="CHF",J23*Sheet2!$B$13,IF(Sheet1!M23="GBP",Sheet1!J23*Sheet2!$B$14,IF(Sheet1!M23="ISK",Sheet1!J23*Sheet2!$B$15,IF(Sheet1!M23="AUD",Sheet1!J23*Sheet2!$B$16,"0")))))))))</f>
        <v>-3028564.3695</v>
      </c>
      <c r="M23" t="s">
        <v>4</v>
      </c>
      <c r="N23" t="s">
        <v>30</v>
      </c>
      <c r="O23" t="s">
        <v>31</v>
      </c>
      <c r="P23" s="12" t="s">
        <v>23</v>
      </c>
      <c r="Q23" s="13">
        <v>6.0633800000000004</v>
      </c>
      <c r="R23" t="s">
        <v>24</v>
      </c>
      <c r="S23" s="14" t="s">
        <v>25</v>
      </c>
      <c r="T23">
        <v>10</v>
      </c>
      <c r="U23" s="13">
        <v>-60</v>
      </c>
      <c r="V23" s="13">
        <v>-69.300003050000001</v>
      </c>
      <c r="W23" s="13">
        <v>-74</v>
      </c>
      <c r="X23">
        <v>0</v>
      </c>
      <c r="Y23" t="s">
        <v>94</v>
      </c>
      <c r="Z23" t="s">
        <v>45</v>
      </c>
      <c r="AA23">
        <v>740000</v>
      </c>
      <c r="AB23">
        <f t="shared" si="2"/>
        <v>6063380</v>
      </c>
      <c r="AC23" s="15">
        <f>T23*(1+(U23/Sheet2!$A$2))</f>
        <v>4</v>
      </c>
      <c r="AD23" s="16">
        <f t="shared" si="3"/>
        <v>0.23209579475474076</v>
      </c>
      <c r="AE23" s="17">
        <f t="shared" si="4"/>
        <v>-0.54132925859833958</v>
      </c>
      <c r="AF23" s="70">
        <f t="shared" si="5"/>
        <v>0.21415478982019931</v>
      </c>
      <c r="AG23">
        <f t="shared" si="6"/>
        <v>-0.4994845069086879</v>
      </c>
      <c r="AI23">
        <v>2010</v>
      </c>
    </row>
    <row r="24" spans="1:35" ht="12.75" customHeight="1">
      <c r="A24">
        <v>7</v>
      </c>
      <c r="B24">
        <v>8</v>
      </c>
      <c r="C24">
        <v>2010</v>
      </c>
      <c r="D24" s="9">
        <f t="shared" si="0"/>
        <v>40367</v>
      </c>
      <c r="E24" s="18">
        <v>2003</v>
      </c>
      <c r="F24" s="10">
        <f t="shared" si="1"/>
        <v>7</v>
      </c>
      <c r="G24" t="s">
        <v>95</v>
      </c>
      <c r="H24" t="s">
        <v>96</v>
      </c>
      <c r="I24" s="11">
        <v>5586000</v>
      </c>
      <c r="J24" s="11">
        <v>-2110000</v>
      </c>
      <c r="K24" s="11">
        <f>IF(M24="NOK",I24,IF(Sheet1!M24="SEK",Sheet1!I24*Sheet2!$B$10,IF(M24="DKK",Sheet1!I24*Sheet2!$B$9,IF(Sheet1!M24="EUR",Sheet1!I24*Sheet2!$B$11,IF(M24="USD",I24*Sheet1!$B$12,IF(M24="CHF",I24*Sheet2!$B$13,IF(Sheet1!M24="GBP",Sheet1!I24*Sheet2!$B$14,IF(Sheet1!M24="ISK",Sheet1!I24*Sheet2!$B$15,IF(Sheet1!M24="AUD",Sheet1!I24*Sheet2!$B$16,"0")))))))))</f>
        <v>5154202.2</v>
      </c>
      <c r="L24" s="11">
        <f>IF(M24="NOK",J24,IF(Sheet1!M24="SEK",Sheet1!J24*Sheet2!$B$10,IF(M24="DKK",Sheet1!J24*Sheet2!$B$9,IF(Sheet1!M24="EUR",Sheet1!J24*Sheet2!$B$11,IF(M24="USD",J24*Sheet1!$B$12,IF(M24="CHF",J24*Sheet2!$B$13,IF(Sheet1!M24="GBP",Sheet1!J24*Sheet2!$B$14,IF(Sheet1!M24="ISK",Sheet1!J24*Sheet2!$B$15,IF(Sheet1!M24="AUD",Sheet1!J24*Sheet2!$B$16,"0")))))))))</f>
        <v>-1946897</v>
      </c>
      <c r="M24" t="s">
        <v>4</v>
      </c>
      <c r="N24" t="s">
        <v>30</v>
      </c>
      <c r="O24" s="1" t="s">
        <v>31</v>
      </c>
      <c r="P24" s="12" t="s">
        <v>32</v>
      </c>
      <c r="Q24" s="13">
        <v>7.7615100000000004</v>
      </c>
      <c r="R24" t="s">
        <v>24</v>
      </c>
      <c r="S24" s="14" t="s">
        <v>25</v>
      </c>
      <c r="T24">
        <v>1.75</v>
      </c>
      <c r="U24" s="13">
        <v>42.857143399999998</v>
      </c>
      <c r="V24" s="13">
        <v>2.8571429249999998</v>
      </c>
      <c r="W24" s="13">
        <v>-4</v>
      </c>
      <c r="X24">
        <v>0</v>
      </c>
      <c r="Y24" t="s">
        <v>48</v>
      </c>
      <c r="Z24" t="s">
        <v>45</v>
      </c>
      <c r="AA24">
        <v>5500000</v>
      </c>
      <c r="AB24">
        <f t="shared" si="2"/>
        <v>7761510</v>
      </c>
      <c r="AC24" s="15">
        <f>T24*(1+(U24/Sheet2!$A$2))</f>
        <v>2.5000000094999999</v>
      </c>
      <c r="AD24" s="16">
        <f t="shared" si="3"/>
        <v>0.71970531507399982</v>
      </c>
      <c r="AE24" s="17">
        <f t="shared" si="4"/>
        <v>-0.2718543170079018</v>
      </c>
      <c r="AF24" s="70">
        <f t="shared" si="5"/>
        <v>0.66407209421877966</v>
      </c>
      <c r="AG24">
        <f t="shared" si="6"/>
        <v>-0.25083997830319099</v>
      </c>
      <c r="AI24">
        <v>2010</v>
      </c>
    </row>
    <row r="25" spans="1:35" ht="12.75" customHeight="1">
      <c r="A25">
        <v>10</v>
      </c>
      <c r="B25">
        <v>5</v>
      </c>
      <c r="C25">
        <v>2010</v>
      </c>
      <c r="D25" s="9">
        <f t="shared" si="0"/>
        <v>40456</v>
      </c>
      <c r="E25" s="10">
        <v>2005</v>
      </c>
      <c r="F25" s="10">
        <f t="shared" si="1"/>
        <v>5</v>
      </c>
      <c r="G25" t="s">
        <v>97</v>
      </c>
      <c r="H25" t="s">
        <v>98</v>
      </c>
      <c r="I25" s="11">
        <v>3461082000</v>
      </c>
      <c r="J25" s="11">
        <v>1423969000</v>
      </c>
      <c r="K25" s="11">
        <f>IF(M25="NOK",I25,IF(Sheet1!M25="SEK",Sheet1!I25*Sheet2!$B$10,IF(M25="DKK",Sheet1!I25*Sheet2!$B$9,IF(Sheet1!M25="EUR",Sheet1!I25*Sheet2!$B$11,IF(M25="USD",I25*Sheet1!$B$12,IF(M25="CHF",I25*Sheet2!$B$13,IF(Sheet1!M25="GBP",Sheet1!I25*Sheet2!$B$14,IF(Sheet1!M25="ISK",Sheet1!I25*Sheet2!$B$15,IF(Sheet1!M25="AUD",Sheet1!I25*Sheet2!$B$16,"0")))))))))</f>
        <v>4459604157</v>
      </c>
      <c r="L25" s="11">
        <f>IF(M25="NOK",J25,IF(Sheet1!M25="SEK",Sheet1!J25*Sheet2!$B$10,IF(M25="DKK",Sheet1!J25*Sheet2!$B$9,IF(Sheet1!M25="EUR",Sheet1!J25*Sheet2!$B$11,IF(M25="USD",J25*Sheet1!$B$12,IF(M25="CHF",J25*Sheet2!$B$13,IF(Sheet1!M25="GBP",Sheet1!J25*Sheet2!$B$14,IF(Sheet1!M25="ISK",Sheet1!J25*Sheet2!$B$15,IF(Sheet1!M25="AUD",Sheet1!J25*Sheet2!$B$16,"0")))))))))</f>
        <v>1834784056.5</v>
      </c>
      <c r="M25" t="s">
        <v>2</v>
      </c>
      <c r="N25" t="s">
        <v>66</v>
      </c>
      <c r="O25" t="s">
        <v>67</v>
      </c>
      <c r="P25" s="12" t="s">
        <v>23</v>
      </c>
      <c r="Q25" s="13">
        <v>12043.5</v>
      </c>
      <c r="R25" t="s">
        <v>99</v>
      </c>
      <c r="S25" s="14" t="s">
        <v>25</v>
      </c>
      <c r="T25">
        <v>210</v>
      </c>
      <c r="U25" s="13">
        <v>25.238094329999999</v>
      </c>
      <c r="V25" s="13">
        <v>21.190475459999998</v>
      </c>
      <c r="W25" s="13">
        <v>26.666666029999998</v>
      </c>
      <c r="X25">
        <v>29108.3</v>
      </c>
      <c r="Y25" s="1" t="s">
        <v>33</v>
      </c>
      <c r="Z25" t="s">
        <v>100</v>
      </c>
      <c r="AA25">
        <v>47409000</v>
      </c>
      <c r="AB25">
        <f t="shared" si="2"/>
        <v>12043500000</v>
      </c>
      <c r="AC25" s="15">
        <f>T25*(1+(U25/Sheet2!$A$2))</f>
        <v>262.99999809299999</v>
      </c>
      <c r="AD25" s="16">
        <f t="shared" si="3"/>
        <v>0.28738174118819282</v>
      </c>
      <c r="AE25" s="17">
        <f t="shared" si="4"/>
        <v>0.11823547971935068</v>
      </c>
      <c r="AF25" s="70">
        <f t="shared" si="5"/>
        <v>0.3702913735209864</v>
      </c>
      <c r="AG25">
        <f t="shared" si="6"/>
        <v>0.15234641561838336</v>
      </c>
      <c r="AI25">
        <v>2010</v>
      </c>
    </row>
    <row r="26" spans="1:35" ht="12.75" customHeight="1">
      <c r="A26">
        <v>10</v>
      </c>
      <c r="B26">
        <v>6</v>
      </c>
      <c r="C26">
        <v>2010</v>
      </c>
      <c r="D26" s="9">
        <f t="shared" si="0"/>
        <v>40457</v>
      </c>
      <c r="E26" s="18">
        <v>1998</v>
      </c>
      <c r="F26" s="10">
        <f t="shared" si="1"/>
        <v>12</v>
      </c>
      <c r="G26" t="s">
        <v>101</v>
      </c>
      <c r="H26" t="s">
        <v>102</v>
      </c>
      <c r="I26" s="11">
        <v>3000</v>
      </c>
      <c r="J26" s="11">
        <v>-7446000</v>
      </c>
      <c r="K26" s="11">
        <f>IF(M26="NOK",I26,IF(Sheet1!M26="SEK",Sheet1!I26*Sheet2!$B$10,IF(M26="DKK",Sheet1!I26*Sheet2!$B$9,IF(Sheet1!M26="EUR",Sheet1!I26*Sheet2!$B$11,IF(M26="USD",I26*Sheet1!$B$12,IF(M26="CHF",I26*Sheet2!$B$13,IF(Sheet1!M26="GBP",Sheet1!I26*Sheet2!$B$14,IF(Sheet1!M26="ISK",Sheet1!I26*Sheet2!$B$15,IF(Sheet1!M26="AUD",Sheet1!I26*Sheet2!$B$16,"0")))))))))</f>
        <v>3000</v>
      </c>
      <c r="L26" s="11">
        <f>IF(M26="NOK",J26,IF(Sheet1!M26="SEK",Sheet1!J26*Sheet2!$B$10,IF(M26="DKK",Sheet1!J26*Sheet2!$B$9,IF(Sheet1!M26="EUR",Sheet1!J26*Sheet2!$B$11,IF(M26="USD",J26*Sheet1!$B$12,IF(M26="CHF",J26*Sheet2!$B$13,IF(Sheet1!M26="GBP",Sheet1!J26*Sheet2!$B$14,IF(Sheet1!M26="ISK",Sheet1!J26*Sheet2!$B$15,IF(Sheet1!M26="AUD",Sheet1!J26*Sheet2!$B$16,"0")))))))))</f>
        <v>-7446000</v>
      </c>
      <c r="M26" t="s">
        <v>20</v>
      </c>
      <c r="N26" t="s">
        <v>21</v>
      </c>
      <c r="O26" s="1" t="s">
        <v>22</v>
      </c>
      <c r="P26" s="12" t="s">
        <v>32</v>
      </c>
      <c r="Q26" s="13">
        <v>18.085000000000001</v>
      </c>
      <c r="R26" t="s">
        <v>24</v>
      </c>
      <c r="S26" s="14" t="s">
        <v>25</v>
      </c>
      <c r="T26">
        <v>5</v>
      </c>
      <c r="U26" s="13">
        <v>-23</v>
      </c>
      <c r="V26" s="13">
        <v>-19</v>
      </c>
      <c r="W26" s="13">
        <v>-26.399999619999999</v>
      </c>
      <c r="X26">
        <v>0</v>
      </c>
      <c r="Y26" s="1" t="s">
        <v>33</v>
      </c>
      <c r="Z26" t="s">
        <v>103</v>
      </c>
      <c r="AA26">
        <v>3617000</v>
      </c>
      <c r="AB26">
        <f t="shared" si="2"/>
        <v>18085000</v>
      </c>
      <c r="AC26" s="15">
        <f>T26*(1+(U26/Sheet2!$A$2))</f>
        <v>3.85</v>
      </c>
      <c r="AD26" s="16">
        <f t="shared" si="3"/>
        <v>1.6588332872546308E-4</v>
      </c>
      <c r="AE26" s="17">
        <f t="shared" si="4"/>
        <v>-0.41172242189659941</v>
      </c>
      <c r="AF26" s="70">
        <f t="shared" si="5"/>
        <v>1.6588332872546308E-4</v>
      </c>
      <c r="AG26">
        <f t="shared" si="6"/>
        <v>-0.41172242189659941</v>
      </c>
      <c r="AI26">
        <v>2010</v>
      </c>
    </row>
    <row r="27" spans="1:35" ht="12.75" customHeight="1">
      <c r="A27">
        <v>10</v>
      </c>
      <c r="B27">
        <v>22</v>
      </c>
      <c r="C27">
        <v>2010</v>
      </c>
      <c r="D27" s="9">
        <f t="shared" si="0"/>
        <v>40473</v>
      </c>
      <c r="E27" s="18">
        <v>2010</v>
      </c>
      <c r="F27" s="10">
        <f t="shared" si="1"/>
        <v>0</v>
      </c>
      <c r="G27" t="s">
        <v>104</v>
      </c>
      <c r="H27" t="s">
        <v>105</v>
      </c>
      <c r="I27" s="11">
        <v>12873000</v>
      </c>
      <c r="J27" s="11">
        <v>651000</v>
      </c>
      <c r="K27" s="11">
        <f>IF(M27="NOK",I27,IF(Sheet1!M27="SEK",Sheet1!I27*Sheet2!$B$10,IF(M27="DKK",Sheet1!I27*Sheet2!$B$9,IF(Sheet1!M27="EUR",Sheet1!I27*Sheet2!$B$11,IF(M27="USD",I27*Sheet1!$B$12,IF(M27="CHF",I27*Sheet2!$B$13,IF(Sheet1!M27="GBP",Sheet1!I27*Sheet2!$B$14,IF(Sheet1!M27="ISK",Sheet1!I27*Sheet2!$B$15,IF(Sheet1!M27="AUD",Sheet1!I27*Sheet2!$B$16,"0")))))))))</f>
        <v>12873000</v>
      </c>
      <c r="L27" s="11">
        <f>IF(M27="NOK",J27,IF(Sheet1!M27="SEK",Sheet1!J27*Sheet2!$B$10,IF(M27="DKK",Sheet1!J27*Sheet2!$B$9,IF(Sheet1!M27="EUR",Sheet1!J27*Sheet2!$B$11,IF(M27="USD",J27*Sheet1!$B$12,IF(M27="CHF",J27*Sheet2!$B$13,IF(Sheet1!M27="GBP",Sheet1!J27*Sheet2!$B$14,IF(Sheet1!M27="ISK",Sheet1!J27*Sheet2!$B$15,IF(Sheet1!M27="AUD",Sheet1!J27*Sheet2!$B$16,"0")))))))))</f>
        <v>651000</v>
      </c>
      <c r="M27" t="s">
        <v>20</v>
      </c>
      <c r="N27" t="s">
        <v>21</v>
      </c>
      <c r="O27" s="1" t="s">
        <v>22</v>
      </c>
      <c r="P27" s="12" t="s">
        <v>32</v>
      </c>
      <c r="Q27" s="13">
        <v>5382</v>
      </c>
      <c r="R27" t="s">
        <v>106</v>
      </c>
      <c r="S27" s="14" t="s">
        <v>25</v>
      </c>
      <c r="T27">
        <v>39</v>
      </c>
      <c r="U27" s="13">
        <v>3.8461537360000002</v>
      </c>
      <c r="V27" s="13">
        <v>6.4102563860000004</v>
      </c>
      <c r="W27" s="13">
        <v>33.974357599999998</v>
      </c>
      <c r="X27">
        <v>0</v>
      </c>
      <c r="Y27" s="1" t="s">
        <v>33</v>
      </c>
      <c r="Z27" t="s">
        <v>107</v>
      </c>
      <c r="AA27">
        <v>120000000</v>
      </c>
      <c r="AB27">
        <f t="shared" si="2"/>
        <v>5382000000</v>
      </c>
      <c r="AC27" s="15">
        <f>T27*(1+(U27/Sheet2!$A$2))</f>
        <v>40.499999957039996</v>
      </c>
      <c r="AD27" s="16">
        <f t="shared" si="3"/>
        <v>2.3918617614269787E-3</v>
      </c>
      <c r="AE27" s="17">
        <f t="shared" si="4"/>
        <v>1.20958751393534E-4</v>
      </c>
      <c r="AF27" s="70">
        <f t="shared" si="5"/>
        <v>2.3918617614269787E-3</v>
      </c>
      <c r="AG27">
        <f t="shared" si="6"/>
        <v>1.20958751393534E-4</v>
      </c>
      <c r="AI27">
        <v>2010</v>
      </c>
    </row>
    <row r="28" spans="1:35" ht="12.75" customHeight="1">
      <c r="A28">
        <v>11</v>
      </c>
      <c r="B28">
        <v>5</v>
      </c>
      <c r="C28">
        <v>2010</v>
      </c>
      <c r="D28" s="9">
        <f t="shared" si="0"/>
        <v>40487</v>
      </c>
      <c r="E28" s="18">
        <v>2008</v>
      </c>
      <c r="F28" s="10">
        <f t="shared" si="1"/>
        <v>2</v>
      </c>
      <c r="G28" t="s">
        <v>108</v>
      </c>
      <c r="H28" t="s">
        <v>109</v>
      </c>
      <c r="I28" s="11">
        <v>0</v>
      </c>
      <c r="J28" s="11">
        <v>-540529</v>
      </c>
      <c r="K28" s="11">
        <f>IF(M28="NOK",I28,IF(Sheet1!M28="SEK",Sheet1!I28*Sheet2!$B$10,IF(M28="DKK",Sheet1!I28*Sheet2!$B$9,IF(Sheet1!M28="EUR",Sheet1!I28*Sheet2!$B$11,IF(M28="USD",I28*Sheet1!$B$12,IF(M28="CHF",I28*Sheet2!$B$13,IF(Sheet1!M28="GBP",Sheet1!I28*Sheet2!$B$14,IF(Sheet1!M28="ISK",Sheet1!I28*Sheet2!$B$15,IF(Sheet1!M28="AUD",Sheet1!I28*Sheet2!$B$16,"0")))))))))</f>
        <v>0</v>
      </c>
      <c r="L28" s="11">
        <f>IF(M28="NOK",J28,IF(Sheet1!M28="SEK",Sheet1!J28*Sheet2!$B$10,IF(M28="DKK",Sheet1!J28*Sheet2!$B$9,IF(Sheet1!M28="EUR",Sheet1!J28*Sheet2!$B$11,IF(M28="USD",J28*Sheet1!$B$12,IF(M28="CHF",J28*Sheet2!$B$13,IF(Sheet1!M28="GBP",Sheet1!J28*Sheet2!$B$14,IF(Sheet1!M28="ISK",Sheet1!J28*Sheet2!$B$15,IF(Sheet1!M28="AUD",Sheet1!J28*Sheet2!$B$16,"0")))))))))</f>
        <v>-498746.10829999996</v>
      </c>
      <c r="M28" t="s">
        <v>4</v>
      </c>
      <c r="N28" t="s">
        <v>30</v>
      </c>
      <c r="O28" t="s">
        <v>37</v>
      </c>
      <c r="P28" s="12" t="s">
        <v>23</v>
      </c>
      <c r="Q28" s="13">
        <v>7.7362799999999998</v>
      </c>
      <c r="R28" t="s">
        <v>24</v>
      </c>
      <c r="S28" s="14" t="s">
        <v>25</v>
      </c>
      <c r="T28">
        <v>4.5</v>
      </c>
      <c r="U28" s="13">
        <v>2.888888836</v>
      </c>
      <c r="V28" s="13">
        <v>-0.44444444779999998</v>
      </c>
      <c r="W28" s="13">
        <v>12.222222329999999</v>
      </c>
      <c r="X28">
        <v>0</v>
      </c>
      <c r="Y28" s="1" t="s">
        <v>33</v>
      </c>
      <c r="Z28" t="s">
        <v>45</v>
      </c>
      <c r="AA28">
        <v>2000000</v>
      </c>
      <c r="AB28">
        <f t="shared" si="2"/>
        <v>7736280</v>
      </c>
      <c r="AC28" s="15">
        <f>T28*(1+(U28/Sheet2!$A$2))</f>
        <v>4.6299999976200006</v>
      </c>
      <c r="AD28" s="16">
        <f t="shared" si="3"/>
        <v>0</v>
      </c>
      <c r="AE28" s="17">
        <f t="shared" si="4"/>
        <v>-6.9869368740531623E-2</v>
      </c>
      <c r="AF28" s="70">
        <f t="shared" si="5"/>
        <v>0</v>
      </c>
      <c r="AG28">
        <f t="shared" si="6"/>
        <v>-6.4468466536888522E-2</v>
      </c>
      <c r="AI28">
        <v>2010</v>
      </c>
    </row>
    <row r="29" spans="1:35" ht="12.75" customHeight="1">
      <c r="A29">
        <v>11</v>
      </c>
      <c r="B29">
        <v>10</v>
      </c>
      <c r="C29">
        <v>2010</v>
      </c>
      <c r="D29" s="9">
        <f t="shared" si="0"/>
        <v>40492</v>
      </c>
      <c r="E29" s="18">
        <v>1997</v>
      </c>
      <c r="F29" s="10">
        <f t="shared" si="1"/>
        <v>13</v>
      </c>
      <c r="G29" t="s">
        <v>110</v>
      </c>
      <c r="H29" t="s">
        <v>111</v>
      </c>
      <c r="I29" s="11">
        <v>28200000</v>
      </c>
      <c r="J29" s="11">
        <v>-17900000</v>
      </c>
      <c r="K29" s="11">
        <f>IF(M29="NOK",I29,IF(Sheet1!M29="SEK",Sheet1!I29*Sheet2!$B$10,IF(M29="DKK",Sheet1!I29*Sheet2!$B$9,IF(Sheet1!M29="EUR",Sheet1!I29*Sheet2!$B$11,IF(M29="USD",I29*Sheet1!$B$12,IF(M29="CHF",I29*Sheet2!$B$13,IF(Sheet1!M29="GBP",Sheet1!I29*Sheet2!$B$14,IF(Sheet1!M29="ISK",Sheet1!I29*Sheet2!$B$15,IF(Sheet1!M29="AUD",Sheet1!I29*Sheet2!$B$16,"0")))))))))</f>
        <v>26020140</v>
      </c>
      <c r="L29" s="11">
        <f>IF(M29="NOK",J29,IF(Sheet1!M29="SEK",Sheet1!J29*Sheet2!$B$10,IF(M29="DKK",Sheet1!J29*Sheet2!$B$9,IF(Sheet1!M29="EUR",Sheet1!J29*Sheet2!$B$11,IF(M29="USD",J29*Sheet1!$B$12,IF(M29="CHF",J29*Sheet2!$B$13,IF(Sheet1!M29="GBP",Sheet1!J29*Sheet2!$B$14,IF(Sheet1!M29="ISK",Sheet1!J29*Sheet2!$B$15,IF(Sheet1!M29="AUD",Sheet1!J29*Sheet2!$B$16,"0")))))))))</f>
        <v>-16516330</v>
      </c>
      <c r="M29" t="s">
        <v>4</v>
      </c>
      <c r="N29" t="s">
        <v>30</v>
      </c>
      <c r="O29" s="1" t="s">
        <v>112</v>
      </c>
      <c r="P29" s="12" t="s">
        <v>32</v>
      </c>
      <c r="Q29" s="13">
        <v>70.226100000000002</v>
      </c>
      <c r="R29" t="s">
        <v>24</v>
      </c>
      <c r="S29" s="14" t="s">
        <v>25</v>
      </c>
      <c r="T29">
        <v>58</v>
      </c>
      <c r="U29" s="13">
        <v>-8.6206893919999992</v>
      </c>
      <c r="V29" s="13">
        <v>-14.655172350000001</v>
      </c>
      <c r="W29" s="13">
        <v>-26.896551129999999</v>
      </c>
      <c r="X29">
        <v>0</v>
      </c>
      <c r="Y29" s="1" t="s">
        <v>33</v>
      </c>
      <c r="Z29" t="s">
        <v>45</v>
      </c>
      <c r="AA29">
        <v>1379000</v>
      </c>
      <c r="AB29">
        <f t="shared" si="2"/>
        <v>70226100</v>
      </c>
      <c r="AC29" s="15">
        <f>T29*(1+(U29/Sheet2!$A$2))</f>
        <v>53.000000152639998</v>
      </c>
      <c r="AD29" s="16">
        <f t="shared" si="3"/>
        <v>0.40156010372212042</v>
      </c>
      <c r="AE29" s="17">
        <f t="shared" si="4"/>
        <v>-0.25489098782361541</v>
      </c>
      <c r="AF29" s="70">
        <f t="shared" si="5"/>
        <v>0.37051950770440051</v>
      </c>
      <c r="AG29">
        <f t="shared" si="6"/>
        <v>-0.23518791446484996</v>
      </c>
      <c r="AI29">
        <v>2010</v>
      </c>
    </row>
    <row r="30" spans="1:35" ht="12.75" customHeight="1">
      <c r="A30">
        <v>11</v>
      </c>
      <c r="B30">
        <v>23</v>
      </c>
      <c r="C30">
        <v>2010</v>
      </c>
      <c r="D30" s="9">
        <f t="shared" si="0"/>
        <v>40505</v>
      </c>
      <c r="E30" s="10">
        <v>1997</v>
      </c>
      <c r="F30" s="10">
        <f t="shared" si="1"/>
        <v>13</v>
      </c>
      <c r="G30" t="s">
        <v>113</v>
      </c>
      <c r="H30" t="s">
        <v>114</v>
      </c>
      <c r="I30" s="11">
        <v>25319000</v>
      </c>
      <c r="J30" s="11">
        <v>-80566000</v>
      </c>
      <c r="K30" s="11">
        <f>IF(M30="NOK",I30,IF(Sheet1!M30="SEK",Sheet1!I30*Sheet2!$B$10,IF(M30="DKK",Sheet1!I30*Sheet2!$B$9,IF(Sheet1!M30="EUR",Sheet1!I30*Sheet2!$B$11,IF(M30="USD",I30*Sheet1!$B$12,IF(M30="CHF",I30*Sheet2!$B$13,IF(Sheet1!M30="GBP",Sheet1!I30*Sheet2!$B$14,IF(Sheet1!M30="ISK",Sheet1!I30*Sheet2!$B$15,IF(Sheet1!M30="AUD",Sheet1!I30*Sheet2!$B$16,"0")))))))))</f>
        <v>32623531.5</v>
      </c>
      <c r="L30" s="11">
        <f>IF(M30="NOK",J30,IF(Sheet1!M30="SEK",Sheet1!J30*Sheet2!$B$10,IF(M30="DKK",Sheet1!J30*Sheet2!$B$9,IF(Sheet1!M30="EUR",Sheet1!J30*Sheet2!$B$11,IF(M30="USD",J30*Sheet1!$B$12,IF(M30="CHF",J30*Sheet2!$B$13,IF(Sheet1!M30="GBP",Sheet1!J30*Sheet2!$B$14,IF(Sheet1!M30="ISK",Sheet1!J30*Sheet2!$B$15,IF(Sheet1!M30="AUD",Sheet1!J30*Sheet2!$B$16,"0")))))))))</f>
        <v>-103809291</v>
      </c>
      <c r="M30" t="s">
        <v>2</v>
      </c>
      <c r="N30" t="s">
        <v>66</v>
      </c>
      <c r="O30" t="s">
        <v>67</v>
      </c>
      <c r="P30" s="12" t="s">
        <v>23</v>
      </c>
      <c r="Q30" s="13">
        <v>410.06200000000001</v>
      </c>
      <c r="R30" t="s">
        <v>24</v>
      </c>
      <c r="S30" s="14" t="s">
        <v>25</v>
      </c>
      <c r="T30">
        <v>86</v>
      </c>
      <c r="U30" s="13">
        <v>-7.5581393239999999</v>
      </c>
      <c r="V30" s="13">
        <v>-9.3023252490000008</v>
      </c>
      <c r="W30" s="13">
        <v>-19.7674427</v>
      </c>
      <c r="X30">
        <v>0</v>
      </c>
      <c r="Y30" s="1" t="s">
        <v>33</v>
      </c>
      <c r="Z30" t="s">
        <v>115</v>
      </c>
      <c r="AA30">
        <v>4336000</v>
      </c>
      <c r="AB30">
        <f t="shared" si="2"/>
        <v>410062000</v>
      </c>
      <c r="AC30" s="15">
        <f>T30*(1+(U30/Sheet2!$A$2))</f>
        <v>79.500000181359994</v>
      </c>
      <c r="AD30" s="16">
        <f t="shared" si="3"/>
        <v>6.1744321590393648E-2</v>
      </c>
      <c r="AE30" s="17">
        <f t="shared" si="4"/>
        <v>-0.19647272851422468</v>
      </c>
      <c r="AF30" s="70">
        <f t="shared" si="5"/>
        <v>7.9557558369222209E-2</v>
      </c>
      <c r="AG30">
        <f t="shared" si="6"/>
        <v>-0.2531551106905785</v>
      </c>
      <c r="AI30">
        <v>2010</v>
      </c>
    </row>
    <row r="31" spans="1:35" ht="12.75" customHeight="1">
      <c r="A31">
        <v>11</v>
      </c>
      <c r="B31">
        <v>29</v>
      </c>
      <c r="C31">
        <v>2010</v>
      </c>
      <c r="D31" s="9">
        <f t="shared" si="0"/>
        <v>40511</v>
      </c>
      <c r="E31" s="18">
        <v>1997</v>
      </c>
      <c r="F31" s="10">
        <f t="shared" si="1"/>
        <v>13</v>
      </c>
      <c r="G31" t="s">
        <v>116</v>
      </c>
      <c r="H31" t="s">
        <v>117</v>
      </c>
      <c r="I31" s="11">
        <v>165879000</v>
      </c>
      <c r="J31" s="11">
        <v>-9317000</v>
      </c>
      <c r="K31" s="11">
        <f>IF(M31="NOK",I31,IF(Sheet1!M31="SEK",Sheet1!I31*Sheet2!$B$10,IF(M31="DKK",Sheet1!I31*Sheet2!$B$9,IF(Sheet1!M31="EUR",Sheet1!I31*Sheet2!$B$11,IF(M31="USD",I31*Sheet1!$B$12,IF(M31="CHF",I31*Sheet2!$B$13,IF(Sheet1!M31="GBP",Sheet1!I31*Sheet2!$B$14,IF(Sheet1!M31="ISK",Sheet1!I31*Sheet2!$B$15,IF(Sheet1!M31="AUD",Sheet1!I31*Sheet2!$B$16,"0")))))))))</f>
        <v>153056553.29999998</v>
      </c>
      <c r="L31" s="11">
        <f>IF(M31="NOK",J31,IF(Sheet1!M31="SEK",Sheet1!J31*Sheet2!$B$10,IF(M31="DKK",Sheet1!J31*Sheet2!$B$9,IF(Sheet1!M31="EUR",Sheet1!J31*Sheet2!$B$11,IF(M31="USD",J31*Sheet1!$B$12,IF(M31="CHF",J31*Sheet2!$B$13,IF(Sheet1!M31="GBP",Sheet1!J31*Sheet2!$B$14,IF(Sheet1!M31="ISK",Sheet1!J31*Sheet2!$B$15,IF(Sheet1!M31="AUD",Sheet1!J31*Sheet2!$B$16,"0")))))))))</f>
        <v>-8596795.9000000004</v>
      </c>
      <c r="M31" t="s">
        <v>4</v>
      </c>
      <c r="N31" t="s">
        <v>30</v>
      </c>
      <c r="O31" s="1" t="s">
        <v>112</v>
      </c>
      <c r="P31" s="12" t="s">
        <v>32</v>
      </c>
      <c r="Q31" s="13">
        <v>8.0088500000000007</v>
      </c>
      <c r="R31" t="s">
        <v>24</v>
      </c>
      <c r="S31" s="14" t="s">
        <v>25</v>
      </c>
      <c r="T31">
        <v>0.9</v>
      </c>
      <c r="U31" s="13">
        <v>-8.8888864519999995</v>
      </c>
      <c r="V31" s="13">
        <v>-22.222219469999999</v>
      </c>
      <c r="W31" s="13">
        <v>-22.222219469999999</v>
      </c>
      <c r="X31">
        <v>0</v>
      </c>
      <c r="Y31" s="1" t="s">
        <v>33</v>
      </c>
      <c r="Z31" t="s">
        <v>54</v>
      </c>
      <c r="AA31">
        <v>10301000</v>
      </c>
      <c r="AB31">
        <f t="shared" si="2"/>
        <v>8008850.0000000009</v>
      </c>
      <c r="AC31" s="15">
        <f>T31*(1+(U31/Sheet2!$A$2))</f>
        <v>0.82000002193200006</v>
      </c>
      <c r="AD31" s="16">
        <f t="shared" si="3"/>
        <v>20.711962391604285</v>
      </c>
      <c r="AE31" s="17">
        <f t="shared" si="4"/>
        <v>-1.1633380572741403</v>
      </c>
      <c r="AF31" s="70">
        <f t="shared" si="5"/>
        <v>19.110927698733271</v>
      </c>
      <c r="AG31">
        <f t="shared" si="6"/>
        <v>-1.0734120254468493</v>
      </c>
      <c r="AI31">
        <v>2010</v>
      </c>
    </row>
    <row r="32" spans="1:35" ht="12.75" customHeight="1">
      <c r="A32">
        <v>12</v>
      </c>
      <c r="B32">
        <v>1</v>
      </c>
      <c r="C32">
        <v>2010</v>
      </c>
      <c r="D32" s="9">
        <f t="shared" si="0"/>
        <v>40513</v>
      </c>
      <c r="E32" s="18">
        <v>2006</v>
      </c>
      <c r="F32" s="10">
        <f t="shared" si="1"/>
        <v>4</v>
      </c>
      <c r="G32" t="s">
        <v>118</v>
      </c>
      <c r="H32" t="s">
        <v>119</v>
      </c>
      <c r="I32" s="11">
        <v>500000</v>
      </c>
      <c r="J32" s="11">
        <v>-1100000</v>
      </c>
      <c r="K32" s="11">
        <f>IF(M32="NOK",I32,IF(Sheet1!M32="SEK",Sheet1!I32*Sheet2!$B$10,IF(M32="DKK",Sheet1!I32*Sheet2!$B$9,IF(Sheet1!M32="EUR",Sheet1!I32*Sheet2!$B$11,IF(M32="USD",I32*Sheet1!$B$12,IF(M32="CHF",I32*Sheet2!$B$13,IF(Sheet1!M32="GBP",Sheet1!I32*Sheet2!$B$14,IF(Sheet1!M32="ISK",Sheet1!I32*Sheet2!$B$15,IF(Sheet1!M32="AUD",Sheet1!I32*Sheet2!$B$16,"0")))))))))</f>
        <v>8500000</v>
      </c>
      <c r="L32" s="11">
        <f>IF(M32="NOK",J32,IF(Sheet1!M32="SEK",Sheet1!J32*Sheet2!$B$10,IF(M32="DKK",Sheet1!J32*Sheet2!$B$9,IF(Sheet1!M32="EUR",Sheet1!J32*Sheet2!$B$11,IF(M32="USD",J32*Sheet1!$B$12,IF(M32="CHF",J32*Sheet2!$B$13,IF(Sheet1!M32="GBP",Sheet1!J32*Sheet2!$B$14,IF(Sheet1!M32="ISK",Sheet1!J32*Sheet2!$B$15,IF(Sheet1!M32="AUD",Sheet1!J32*Sheet2!$B$16,"0")))))))))</f>
        <v>-18700000</v>
      </c>
      <c r="M32" s="1" t="s">
        <v>13</v>
      </c>
      <c r="N32" t="s">
        <v>120</v>
      </c>
      <c r="O32" s="1" t="s">
        <v>22</v>
      </c>
      <c r="P32" s="12" t="s">
        <v>32</v>
      </c>
      <c r="Q32" s="13">
        <v>294</v>
      </c>
      <c r="R32" t="s">
        <v>24</v>
      </c>
      <c r="S32" s="14" t="s">
        <v>25</v>
      </c>
      <c r="T32">
        <v>14</v>
      </c>
      <c r="U32" s="13">
        <v>-2.1428570750000002</v>
      </c>
      <c r="V32" s="13">
        <v>-1.4285714629999999</v>
      </c>
      <c r="W32" s="13">
        <v>0</v>
      </c>
      <c r="X32">
        <v>0</v>
      </c>
      <c r="Y32" t="s">
        <v>26</v>
      </c>
      <c r="Z32" t="s">
        <v>121</v>
      </c>
      <c r="AA32">
        <v>21000000</v>
      </c>
      <c r="AB32">
        <f t="shared" si="2"/>
        <v>294000000</v>
      </c>
      <c r="AC32" s="15">
        <f>T32*(1+(U32/Sheet2!$A$2))</f>
        <v>13.7000000095</v>
      </c>
      <c r="AD32" s="16">
        <f t="shared" si="3"/>
        <v>1.7006802721088435E-3</v>
      </c>
      <c r="AE32" s="17">
        <f t="shared" si="4"/>
        <v>-3.7414965986394557E-3</v>
      </c>
      <c r="AF32" s="70">
        <f t="shared" si="5"/>
        <v>2.8911564625850341E-2</v>
      </c>
      <c r="AG32">
        <f t="shared" si="6"/>
        <v>-6.3605442176870752E-2</v>
      </c>
      <c r="AI32">
        <v>2010</v>
      </c>
    </row>
    <row r="33" spans="1:35" ht="12.75" customHeight="1">
      <c r="A33">
        <v>12</v>
      </c>
      <c r="B33">
        <v>10</v>
      </c>
      <c r="C33">
        <v>2010</v>
      </c>
      <c r="D33" s="9">
        <f t="shared" si="0"/>
        <v>40522</v>
      </c>
      <c r="E33" s="10">
        <v>2010</v>
      </c>
      <c r="F33" s="10">
        <f t="shared" si="1"/>
        <v>0</v>
      </c>
      <c r="G33" t="s">
        <v>122</v>
      </c>
      <c r="H33" t="s">
        <v>123</v>
      </c>
      <c r="I33" s="11">
        <v>19458700000</v>
      </c>
      <c r="J33" s="11">
        <v>3166600000</v>
      </c>
      <c r="K33" s="11">
        <f>IF(M33="NOK",I33,IF(Sheet1!M33="SEK",Sheet1!I33*Sheet2!$B$10,IF(M33="DKK",Sheet1!I33*Sheet2!$B$9,IF(Sheet1!M33="EUR",Sheet1!I33*Sheet2!$B$11,IF(M33="USD",I33*Sheet1!$B$12,IF(M33="CHF",I33*Sheet2!$B$13,IF(Sheet1!M33="GBP",Sheet1!I33*Sheet2!$B$14,IF(Sheet1!M33="ISK",Sheet1!I33*Sheet2!$B$15,IF(Sheet1!M33="AUD",Sheet1!I33*Sheet2!$B$16,"0")))))))))</f>
        <v>19458700000</v>
      </c>
      <c r="L33" s="11">
        <f>IF(M33="NOK",J33,IF(Sheet1!M33="SEK",Sheet1!J33*Sheet2!$B$10,IF(M33="DKK",Sheet1!J33*Sheet2!$B$9,IF(Sheet1!M33="EUR",Sheet1!J33*Sheet2!$B$11,IF(M33="USD",J33*Sheet1!$B$12,IF(M33="CHF",J33*Sheet2!$B$13,IF(Sheet1!M33="GBP",Sheet1!J33*Sheet2!$B$14,IF(Sheet1!M33="ISK",Sheet1!J33*Sheet2!$B$15,IF(Sheet1!M33="AUD",Sheet1!J33*Sheet2!$B$16,"0")))))))))</f>
        <v>3166600000</v>
      </c>
      <c r="M33" t="s">
        <v>20</v>
      </c>
      <c r="N33" t="s">
        <v>21</v>
      </c>
      <c r="O33" t="s">
        <v>22</v>
      </c>
      <c r="P33" s="12" t="s">
        <v>23</v>
      </c>
      <c r="Q33" s="13">
        <v>11279.4</v>
      </c>
      <c r="R33" t="s">
        <v>106</v>
      </c>
      <c r="S33" s="14" t="s">
        <v>25</v>
      </c>
      <c r="T33">
        <v>59</v>
      </c>
      <c r="U33" s="13">
        <v>-0.42372882369999998</v>
      </c>
      <c r="V33" s="13">
        <v>-1.6949152949999999</v>
      </c>
      <c r="W33" s="13">
        <v>-2.1186439990000001</v>
      </c>
      <c r="X33">
        <v>0</v>
      </c>
      <c r="Y33" t="s">
        <v>124</v>
      </c>
      <c r="Z33" t="s">
        <v>125</v>
      </c>
      <c r="AA33">
        <v>181650000</v>
      </c>
      <c r="AB33">
        <f t="shared" si="2"/>
        <v>11279400000</v>
      </c>
      <c r="AC33" s="15">
        <f>T33*(1+(U33/Sheet2!$A$2))</f>
        <v>58.749999994017003</v>
      </c>
      <c r="AD33" s="16">
        <f t="shared" si="3"/>
        <v>1.7251538202386651</v>
      </c>
      <c r="AE33" s="17">
        <f t="shared" si="4"/>
        <v>0.28074188343351597</v>
      </c>
      <c r="AF33" s="70">
        <f t="shared" si="5"/>
        <v>1.7251538202386651</v>
      </c>
      <c r="AG33">
        <f t="shared" si="6"/>
        <v>0.28074188343351597</v>
      </c>
      <c r="AI33">
        <v>2010</v>
      </c>
    </row>
    <row r="34" spans="1:35" ht="12.75" customHeight="1">
      <c r="A34">
        <v>12</v>
      </c>
      <c r="B34">
        <v>17</v>
      </c>
      <c r="C34">
        <v>2010</v>
      </c>
      <c r="D34" s="9">
        <f t="shared" si="0"/>
        <v>40529</v>
      </c>
      <c r="E34" s="10">
        <v>2007</v>
      </c>
      <c r="F34" s="10">
        <f t="shared" si="1"/>
        <v>3</v>
      </c>
      <c r="G34" t="s">
        <v>126</v>
      </c>
      <c r="H34" t="s">
        <v>127</v>
      </c>
      <c r="I34" s="11">
        <v>3540</v>
      </c>
      <c r="J34" s="11">
        <v>-1723893</v>
      </c>
      <c r="K34" s="11">
        <f>IF(M34="NOK",I34,IF(Sheet1!M34="SEK",Sheet1!I34*Sheet2!$B$10,IF(M34="DKK",Sheet1!I34*Sheet2!$B$9,IF(Sheet1!M34="EUR",Sheet1!I34*Sheet2!$B$11,IF(M34="USD",I34*Sheet1!$B$12,IF(M34="CHF",I34*Sheet2!$B$13,IF(Sheet1!M34="GBP",Sheet1!I34*Sheet2!$B$14,IF(Sheet1!M34="ISK",Sheet1!I34*Sheet2!$B$15,IF(Sheet1!M34="AUD",Sheet1!I34*Sheet2!$B$16,"0")))))))))</f>
        <v>3266.3579999999997</v>
      </c>
      <c r="L34" s="11">
        <f>IF(M34="NOK",J34,IF(Sheet1!M34="SEK",Sheet1!J34*Sheet2!$B$10,IF(M34="DKK",Sheet1!J34*Sheet2!$B$9,IF(Sheet1!M34="EUR",Sheet1!J34*Sheet2!$B$11,IF(M34="USD",J34*Sheet1!$B$12,IF(M34="CHF",J34*Sheet2!$B$13,IF(Sheet1!M34="GBP",Sheet1!J34*Sheet2!$B$14,IF(Sheet1!M34="ISK",Sheet1!J34*Sheet2!$B$15,IF(Sheet1!M34="AUD",Sheet1!J34*Sheet2!$B$16,"0")))))))))</f>
        <v>-1590636.0710999998</v>
      </c>
      <c r="M34" t="s">
        <v>4</v>
      </c>
      <c r="N34" t="s">
        <v>30</v>
      </c>
      <c r="O34" t="s">
        <v>31</v>
      </c>
      <c r="P34" s="12" t="s">
        <v>23</v>
      </c>
      <c r="Q34" s="13">
        <v>6.9738699999999998</v>
      </c>
      <c r="R34" t="s">
        <v>24</v>
      </c>
      <c r="S34" s="14" t="s">
        <v>25</v>
      </c>
      <c r="T34">
        <v>6</v>
      </c>
      <c r="U34" s="13">
        <v>24.166666029999998</v>
      </c>
      <c r="V34" s="13">
        <v>16.666666029999998</v>
      </c>
      <c r="W34" s="13">
        <v>66.666664119999993</v>
      </c>
      <c r="X34">
        <v>0</v>
      </c>
      <c r="Y34" s="1" t="s">
        <v>33</v>
      </c>
      <c r="Z34" t="s">
        <v>45</v>
      </c>
      <c r="AA34">
        <v>1330000</v>
      </c>
      <c r="AB34">
        <f t="shared" ref="AB34:AB65" si="7">Q34*$AH$2</f>
        <v>6973870</v>
      </c>
      <c r="AC34" s="15">
        <f>T34*(1+(U34/Sheet2!$A$2))</f>
        <v>7.4499999617999997</v>
      </c>
      <c r="AD34" s="16">
        <f t="shared" si="3"/>
        <v>5.0760911803632703E-4</v>
      </c>
      <c r="AE34" s="17">
        <f t="shared" si="4"/>
        <v>-0.24719316534434968</v>
      </c>
      <c r="AF34" s="70">
        <f t="shared" si="5"/>
        <v>4.6837093321211893E-4</v>
      </c>
      <c r="AG34">
        <f t="shared" si="6"/>
        <v>-0.22808513366323144</v>
      </c>
      <c r="AI34">
        <v>2010</v>
      </c>
    </row>
    <row r="35" spans="1:35" ht="12.75" customHeight="1">
      <c r="A35">
        <v>1</v>
      </c>
      <c r="B35">
        <v>17</v>
      </c>
      <c r="C35">
        <v>2011</v>
      </c>
      <c r="D35" s="9">
        <f t="shared" si="0"/>
        <v>40560</v>
      </c>
      <c r="E35" s="10">
        <v>2009</v>
      </c>
      <c r="F35" s="10">
        <f t="shared" si="1"/>
        <v>2</v>
      </c>
      <c r="G35" t="s">
        <v>128</v>
      </c>
      <c r="H35" t="s">
        <v>129</v>
      </c>
      <c r="I35" s="11">
        <v>35543000</v>
      </c>
      <c r="J35" s="11">
        <v>457000</v>
      </c>
      <c r="K35" s="11">
        <f>IF(M35="NOK",I35,IF(Sheet1!M35="SEK",Sheet1!I35*Sheet2!$B$10,IF(M35="DKK",Sheet1!I35*Sheet2!$B$9,IF(Sheet1!M35="EUR",Sheet1!I35*Sheet2!$B$11,IF(M35="USD",I35*Sheet1!$B$12,IF(M35="CHF",I35*Sheet2!$B$13,IF(Sheet1!M35="GBP",Sheet1!I35*Sheet2!$B$14,IF(Sheet1!M35="ISK",Sheet1!I35*Sheet2!$B$15,IF(Sheet1!M35="AUD",Sheet1!I35*Sheet2!$B$16,"0")))))))))</f>
        <v>32795526.099999998</v>
      </c>
      <c r="L35" s="11">
        <f>IF(M35="NOK",J35,IF(Sheet1!M35="SEK",Sheet1!J35*Sheet2!$B$10,IF(M35="DKK",Sheet1!J35*Sheet2!$B$9,IF(Sheet1!M35="EUR",Sheet1!J35*Sheet2!$B$11,IF(M35="USD",J35*Sheet1!$B$12,IF(M35="CHF",J35*Sheet2!$B$13,IF(Sheet1!M35="GBP",Sheet1!J35*Sheet2!$B$14,IF(Sheet1!M35="ISK",Sheet1!J35*Sheet2!$B$15,IF(Sheet1!M35="AUD",Sheet1!J35*Sheet2!$B$16,"0")))))))))</f>
        <v>421673.89999999997</v>
      </c>
      <c r="M35" t="s">
        <v>4</v>
      </c>
      <c r="N35" t="s">
        <v>30</v>
      </c>
      <c r="O35" t="s">
        <v>130</v>
      </c>
      <c r="P35" s="12" t="s">
        <v>23</v>
      </c>
      <c r="Q35" s="13">
        <v>7.8031899999999998</v>
      </c>
      <c r="R35" t="s">
        <v>24</v>
      </c>
      <c r="S35" s="14" t="s">
        <v>25</v>
      </c>
      <c r="T35">
        <v>4.5</v>
      </c>
      <c r="U35" s="13">
        <v>-95.555557250000007</v>
      </c>
      <c r="V35" s="13"/>
      <c r="W35" s="13"/>
      <c r="X35">
        <v>0</v>
      </c>
      <c r="Y35" t="s">
        <v>124</v>
      </c>
      <c r="Z35" t="s">
        <v>131</v>
      </c>
      <c r="AA35">
        <v>2000000</v>
      </c>
      <c r="AB35">
        <f t="shared" si="7"/>
        <v>7803190</v>
      </c>
      <c r="AC35" s="15">
        <f>T35*(1+(U35/Sheet2!$A$2))</f>
        <v>0.19999992374999948</v>
      </c>
      <c r="AD35" s="16">
        <f t="shared" si="3"/>
        <v>4.5549320213912514</v>
      </c>
      <c r="AE35" s="17">
        <f t="shared" si="4"/>
        <v>5.8565791682632359E-2</v>
      </c>
      <c r="AF35" s="70">
        <f t="shared" si="5"/>
        <v>4.2028357761377073</v>
      </c>
      <c r="AG35">
        <f t="shared" si="6"/>
        <v>5.4038655985564871E-2</v>
      </c>
      <c r="AI35">
        <v>2011</v>
      </c>
    </row>
    <row r="36" spans="1:35" ht="12.75" customHeight="1">
      <c r="A36">
        <v>1</v>
      </c>
      <c r="B36">
        <v>31</v>
      </c>
      <c r="C36">
        <v>2011</v>
      </c>
      <c r="D36" s="9">
        <f t="shared" si="0"/>
        <v>40574</v>
      </c>
      <c r="E36" s="10">
        <v>2007</v>
      </c>
      <c r="F36" s="10">
        <f t="shared" si="1"/>
        <v>4</v>
      </c>
      <c r="G36" t="s">
        <v>132</v>
      </c>
      <c r="H36" t="s">
        <v>133</v>
      </c>
      <c r="I36" s="11">
        <v>1729000</v>
      </c>
      <c r="J36" s="11">
        <v>-5094000</v>
      </c>
      <c r="K36" s="11">
        <f>IF(M36="NOK",I36,IF(Sheet1!M36="SEK",Sheet1!I36*Sheet2!$B$10,IF(M36="DKK",Sheet1!I36*Sheet2!$B$9,IF(Sheet1!M36="EUR",Sheet1!I36*Sheet2!$B$11,IF(M36="USD",I36*Sheet1!$B$12,IF(M36="CHF",I36*Sheet2!$B$13,IF(Sheet1!M36="GBP",Sheet1!I36*Sheet2!$B$14,IF(Sheet1!M36="ISK",Sheet1!I36*Sheet2!$B$15,IF(Sheet1!M36="AUD",Sheet1!I36*Sheet2!$B$16,"0")))))))))</f>
        <v>1595348.3</v>
      </c>
      <c r="L36" s="11">
        <f>IF(M36="NOK",J36,IF(Sheet1!M36="SEK",Sheet1!J36*Sheet2!$B$10,IF(M36="DKK",Sheet1!J36*Sheet2!$B$9,IF(Sheet1!M36="EUR",Sheet1!J36*Sheet2!$B$11,IF(M36="USD",J36*Sheet1!$B$12,IF(M36="CHF",J36*Sheet2!$B$13,IF(Sheet1!M36="GBP",Sheet1!J36*Sheet2!$B$14,IF(Sheet1!M36="ISK",Sheet1!J36*Sheet2!$B$15,IF(Sheet1!M36="AUD",Sheet1!J36*Sheet2!$B$16,"0")))))))))</f>
        <v>-4700233.8</v>
      </c>
      <c r="M36" t="s">
        <v>4</v>
      </c>
      <c r="N36" t="s">
        <v>30</v>
      </c>
      <c r="O36" t="s">
        <v>31</v>
      </c>
      <c r="P36" s="12" t="s">
        <v>23</v>
      </c>
      <c r="Q36" s="13">
        <v>4.3958700000000004</v>
      </c>
      <c r="R36" t="s">
        <v>24</v>
      </c>
      <c r="S36" s="14" t="s">
        <v>25</v>
      </c>
      <c r="T36">
        <v>0.54</v>
      </c>
      <c r="U36" s="13">
        <v>48.148143769999997</v>
      </c>
      <c r="V36" s="13">
        <v>18.518514629999999</v>
      </c>
      <c r="W36" s="13">
        <v>-1.8518557550000001</v>
      </c>
      <c r="X36">
        <v>0</v>
      </c>
      <c r="Y36" s="1" t="s">
        <v>33</v>
      </c>
      <c r="Z36" t="s">
        <v>131</v>
      </c>
      <c r="AA36">
        <v>9333000</v>
      </c>
      <c r="AB36">
        <f t="shared" si="7"/>
        <v>4395870</v>
      </c>
      <c r="AC36" s="15">
        <f>T36*(1+(U36/Sheet2!$A$2))</f>
        <v>0.79999997635800002</v>
      </c>
      <c r="AD36" s="16">
        <f t="shared" si="3"/>
        <v>0.39332373341340848</v>
      </c>
      <c r="AE36" s="17">
        <f t="shared" si="4"/>
        <v>-1.1588149786049178</v>
      </c>
      <c r="AF36" s="70">
        <f t="shared" si="5"/>
        <v>0.36291980882055203</v>
      </c>
      <c r="AG36">
        <f t="shared" si="6"/>
        <v>-1.0692385807587577</v>
      </c>
      <c r="AI36">
        <v>2011</v>
      </c>
    </row>
    <row r="37" spans="1:35" ht="12.75" customHeight="1">
      <c r="A37">
        <v>2</v>
      </c>
      <c r="B37">
        <v>2</v>
      </c>
      <c r="C37">
        <v>2011</v>
      </c>
      <c r="D37" s="9">
        <f t="shared" si="0"/>
        <v>40576</v>
      </c>
      <c r="E37" s="18">
        <v>1992</v>
      </c>
      <c r="F37" s="10">
        <f t="shared" si="1"/>
        <v>19</v>
      </c>
      <c r="G37" t="s">
        <v>134</v>
      </c>
      <c r="H37" t="s">
        <v>135</v>
      </c>
      <c r="I37" s="11">
        <v>4106000</v>
      </c>
      <c r="J37" s="11">
        <v>-3559000</v>
      </c>
      <c r="K37" s="11">
        <f>IF(M37="NOK",I37,IF(Sheet1!M37="SEK",Sheet1!I37*Sheet2!$B$10,IF(M37="DKK",Sheet1!I37*Sheet2!$B$9,IF(Sheet1!M37="EUR",Sheet1!I37*Sheet2!$B$11,IF(M37="USD",I37*Sheet1!$B$12,IF(M37="CHF",I37*Sheet2!$B$13,IF(Sheet1!M37="GBP",Sheet1!I37*Sheet2!$B$14,IF(Sheet1!M37="ISK",Sheet1!I37*Sheet2!$B$15,IF(Sheet1!M37="AUD",Sheet1!I37*Sheet2!$B$16,"0")))))))))</f>
        <v>3788606.1999999997</v>
      </c>
      <c r="L37" s="11">
        <f>IF(M37="NOK",J37,IF(Sheet1!M37="SEK",Sheet1!J37*Sheet2!$B$10,IF(M37="DKK",Sheet1!J37*Sheet2!$B$9,IF(Sheet1!M37="EUR",Sheet1!J37*Sheet2!$B$11,IF(M37="USD",J37*Sheet1!$B$12,IF(M37="CHF",J37*Sheet2!$B$13,IF(Sheet1!M37="GBP",Sheet1!J37*Sheet2!$B$14,IF(Sheet1!M37="ISK",Sheet1!J37*Sheet2!$B$15,IF(Sheet1!M37="AUD",Sheet1!J37*Sheet2!$B$16,"0")))))))))</f>
        <v>-3283889.3</v>
      </c>
      <c r="M37" t="s">
        <v>4</v>
      </c>
      <c r="N37" t="s">
        <v>30</v>
      </c>
      <c r="O37" t="s">
        <v>31</v>
      </c>
      <c r="P37" s="12" t="s">
        <v>23</v>
      </c>
      <c r="Q37" s="13">
        <v>6.5582900000000004</v>
      </c>
      <c r="R37" t="s">
        <v>24</v>
      </c>
      <c r="S37" s="14" t="s">
        <v>25</v>
      </c>
      <c r="T37">
        <v>3</v>
      </c>
      <c r="U37" s="13">
        <v>133.33332820000001</v>
      </c>
      <c r="V37" s="13">
        <v>75</v>
      </c>
      <c r="W37" s="13">
        <v>86.666664119999993</v>
      </c>
      <c r="X37">
        <v>0</v>
      </c>
      <c r="Y37" t="s">
        <v>48</v>
      </c>
      <c r="Z37" t="s">
        <v>131</v>
      </c>
      <c r="AA37">
        <v>2508000</v>
      </c>
      <c r="AB37">
        <f t="shared" si="7"/>
        <v>6558290</v>
      </c>
      <c r="AC37" s="15">
        <f>T37*(1+(U37/Sheet2!$A$2))</f>
        <v>6.9999998459999997</v>
      </c>
      <c r="AD37" s="16">
        <f t="shared" si="3"/>
        <v>0.62607783431351771</v>
      </c>
      <c r="AE37" s="17">
        <f t="shared" si="4"/>
        <v>-0.54267194649824879</v>
      </c>
      <c r="AF37" s="70">
        <f t="shared" si="5"/>
        <v>0.57768201772108274</v>
      </c>
      <c r="AG37">
        <f t="shared" si="6"/>
        <v>-0.50072340503393409</v>
      </c>
      <c r="AI37">
        <v>2011</v>
      </c>
    </row>
    <row r="38" spans="1:35" ht="12.75" customHeight="1">
      <c r="A38">
        <v>2</v>
      </c>
      <c r="B38">
        <v>25</v>
      </c>
      <c r="C38">
        <v>2011</v>
      </c>
      <c r="D38" s="9">
        <f t="shared" si="0"/>
        <v>40599</v>
      </c>
      <c r="E38" s="18">
        <v>2005</v>
      </c>
      <c r="F38" s="10">
        <f t="shared" si="1"/>
        <v>6</v>
      </c>
      <c r="G38" t="s">
        <v>136</v>
      </c>
      <c r="H38" s="19" t="s">
        <v>137</v>
      </c>
      <c r="I38" s="20">
        <v>1999000000</v>
      </c>
      <c r="J38" s="11">
        <v>954000000</v>
      </c>
      <c r="K38" s="11">
        <f>IF(M38="NOK",I38,IF(Sheet1!M38="SEK",Sheet1!I38*Sheet2!$B$10,IF(M38="DKK",Sheet1!I38*Sheet2!$B$9,IF(Sheet1!M38="EUR",Sheet1!I38*Sheet2!$B$11,IF(M38="USD",I38*Sheet1!$B$12,IF(M38="CHF",I38*Sheet2!$B$13,IF(Sheet1!M38="GBP",Sheet1!I38*Sheet2!$B$14,IF(Sheet1!M38="ISK",Sheet1!I38*Sheet2!$B$15,IF(Sheet1!M38="AUD",Sheet1!I38*Sheet2!$B$16,"0")))))))))</f>
        <v>1999000000</v>
      </c>
      <c r="L38" s="11">
        <f>IF(M38="NOK",J38,IF(Sheet1!M38="SEK",Sheet1!J38*Sheet2!$B$10,IF(M38="DKK",Sheet1!J38*Sheet2!$B$9,IF(Sheet1!M38="EUR",Sheet1!J38*Sheet2!$B$11,IF(M38="USD",J38*Sheet1!$B$12,IF(M38="CHF",J38*Sheet2!$B$13,IF(Sheet1!M38="GBP",Sheet1!J38*Sheet2!$B$14,IF(Sheet1!M38="ISK",Sheet1!J38*Sheet2!$B$15,IF(Sheet1!M38="AUD",Sheet1!J38*Sheet2!$B$16,"0")))))))))</f>
        <v>954000000</v>
      </c>
      <c r="M38" t="s">
        <v>20</v>
      </c>
      <c r="N38" t="s">
        <v>21</v>
      </c>
      <c r="O38" s="1" t="s">
        <v>22</v>
      </c>
      <c r="P38" s="12" t="s">
        <v>32</v>
      </c>
      <c r="Q38" s="13">
        <v>3917.71</v>
      </c>
      <c r="R38" t="s">
        <v>24</v>
      </c>
      <c r="S38" s="14" t="s">
        <v>25</v>
      </c>
      <c r="T38">
        <v>19</v>
      </c>
      <c r="U38" s="13">
        <v>1.0526316170000001</v>
      </c>
      <c r="V38" s="13">
        <v>6.8421053890000003</v>
      </c>
      <c r="W38" s="13">
        <v>3.684210539</v>
      </c>
      <c r="X38">
        <v>5367.01</v>
      </c>
      <c r="Y38" t="s">
        <v>26</v>
      </c>
      <c r="Z38" t="s">
        <v>138</v>
      </c>
      <c r="AA38">
        <v>189474000</v>
      </c>
      <c r="AB38">
        <f t="shared" si="7"/>
        <v>3917710000</v>
      </c>
      <c r="AC38" s="15">
        <f>T38*(1+(U38/Sheet2!$A$2))</f>
        <v>19.200000007229999</v>
      </c>
      <c r="AD38" s="16">
        <f t="shared" si="3"/>
        <v>0.51024705759231792</v>
      </c>
      <c r="AE38" s="17">
        <f t="shared" si="4"/>
        <v>0.24350960127217175</v>
      </c>
      <c r="AF38" s="70">
        <f t="shared" si="5"/>
        <v>0.51024705759231792</v>
      </c>
      <c r="AG38">
        <f t="shared" si="6"/>
        <v>0.24350960127217175</v>
      </c>
      <c r="AI38">
        <v>2011</v>
      </c>
    </row>
    <row r="39" spans="1:35" ht="12.75" customHeight="1">
      <c r="A39">
        <v>2</v>
      </c>
      <c r="B39">
        <v>25</v>
      </c>
      <c r="C39">
        <v>2011</v>
      </c>
      <c r="D39" s="9">
        <f t="shared" si="0"/>
        <v>40599</v>
      </c>
      <c r="E39" s="10">
        <v>2010</v>
      </c>
      <c r="F39" s="10">
        <f t="shared" si="1"/>
        <v>1</v>
      </c>
      <c r="G39" t="s">
        <v>139</v>
      </c>
      <c r="H39" t="s">
        <v>140</v>
      </c>
      <c r="I39" s="11">
        <v>0</v>
      </c>
      <c r="J39" s="11">
        <v>-7168000</v>
      </c>
      <c r="K39" s="11">
        <f>IF(M39="NOK",I39,IF(Sheet1!M39="SEK",Sheet1!I39*Sheet2!$B$10,IF(M39="DKK",Sheet1!I39*Sheet2!$B$9,IF(Sheet1!M39="EUR",Sheet1!I39*Sheet2!$B$11,IF(M39="USD",I39*Sheet1!$B$12,IF(M39="CHF",I39*Sheet2!$B$13,IF(Sheet1!M39="GBP",Sheet1!I39*Sheet2!$B$14,IF(Sheet1!M39="ISK",Sheet1!I39*Sheet2!$B$15,IF(Sheet1!M39="AUD",Sheet1!I39*Sheet2!$B$16,"0")))))))))</f>
        <v>0</v>
      </c>
      <c r="L39" s="11">
        <f>IF(M39="NOK",J39,IF(Sheet1!M39="SEK",Sheet1!J39*Sheet2!$B$10,IF(M39="DKK",Sheet1!J39*Sheet2!$B$9,IF(Sheet1!M39="EUR",Sheet1!J39*Sheet2!$B$11,IF(M39="USD",J39*Sheet1!$B$12,IF(M39="CHF",J39*Sheet2!$B$13,IF(Sheet1!M39="GBP",Sheet1!J39*Sheet2!$B$14,IF(Sheet1!M39="ISK",Sheet1!J39*Sheet2!$B$15,IF(Sheet1!M39="AUD",Sheet1!J39*Sheet2!$B$16,"0")))))))))</f>
        <v>-6613913.5999999996</v>
      </c>
      <c r="M39" t="s">
        <v>4</v>
      </c>
      <c r="N39" t="s">
        <v>30</v>
      </c>
      <c r="O39" t="s">
        <v>112</v>
      </c>
      <c r="P39" s="12" t="s">
        <v>23</v>
      </c>
      <c r="Q39" s="13">
        <v>22.227699999999999</v>
      </c>
      <c r="R39" t="s">
        <v>24</v>
      </c>
      <c r="S39" s="14" t="s">
        <v>25</v>
      </c>
      <c r="T39">
        <v>7</v>
      </c>
      <c r="U39" s="13">
        <v>-0.71428573129999995</v>
      </c>
      <c r="V39" s="13">
        <v>-5</v>
      </c>
      <c r="W39" s="13">
        <v>-15.71428585</v>
      </c>
      <c r="X39">
        <v>0</v>
      </c>
      <c r="Y39" s="1" t="s">
        <v>33</v>
      </c>
      <c r="Z39" t="s">
        <v>45</v>
      </c>
      <c r="AA39">
        <v>3600000</v>
      </c>
      <c r="AB39">
        <f t="shared" si="7"/>
        <v>22227700</v>
      </c>
      <c r="AC39" s="15">
        <f>T39*(1+(U39/Sheet2!$A$2))</f>
        <v>6.949999998809</v>
      </c>
      <c r="AD39" s="16">
        <f t="shared" si="3"/>
        <v>0</v>
      </c>
      <c r="AE39" s="17">
        <f t="shared" si="4"/>
        <v>-0.32248050855464128</v>
      </c>
      <c r="AF39" s="70">
        <f t="shared" si="5"/>
        <v>0</v>
      </c>
      <c r="AG39">
        <f t="shared" si="6"/>
        <v>-0.29755276524336749</v>
      </c>
      <c r="AI39">
        <v>2011</v>
      </c>
    </row>
    <row r="40" spans="1:35" ht="12.75" customHeight="1">
      <c r="A40">
        <v>3</v>
      </c>
      <c r="B40">
        <v>25</v>
      </c>
      <c r="C40">
        <v>2011</v>
      </c>
      <c r="D40" s="9">
        <f t="shared" si="0"/>
        <v>40627</v>
      </c>
      <c r="E40" s="18">
        <v>2001</v>
      </c>
      <c r="F40" s="10">
        <f t="shared" si="1"/>
        <v>10</v>
      </c>
      <c r="G40" t="s">
        <v>141</v>
      </c>
      <c r="H40" t="s">
        <v>142</v>
      </c>
      <c r="I40" s="11">
        <v>5458000</v>
      </c>
      <c r="J40" s="11">
        <v>672000</v>
      </c>
      <c r="K40" s="11">
        <f>IF(M40="NOK",I40,IF(Sheet1!M40="SEK",Sheet1!I40*Sheet2!$B$10,IF(M40="DKK",Sheet1!I40*Sheet2!$B$9,IF(Sheet1!M40="EUR",Sheet1!I40*Sheet2!$B$11,IF(M40="USD",I40*Sheet1!$B$12,IF(M40="CHF",I40*Sheet2!$B$13,IF(Sheet1!M40="GBP",Sheet1!I40*Sheet2!$B$14,IF(Sheet1!M40="ISK",Sheet1!I40*Sheet2!$B$15,IF(Sheet1!M40="AUD",Sheet1!I40*Sheet2!$B$16,"0")))))))))</f>
        <v>5036096.5999999996</v>
      </c>
      <c r="L40" s="11">
        <f>IF(M40="NOK",J40,IF(Sheet1!M40="SEK",Sheet1!J40*Sheet2!$B$10,IF(M40="DKK",Sheet1!J40*Sheet2!$B$9,IF(Sheet1!M40="EUR",Sheet1!J40*Sheet2!$B$11,IF(M40="USD",J40*Sheet1!$B$12,IF(M40="CHF",J40*Sheet2!$B$13,IF(Sheet1!M40="GBP",Sheet1!J40*Sheet2!$B$14,IF(Sheet1!M40="ISK",Sheet1!J40*Sheet2!$B$15,IF(Sheet1!M40="AUD",Sheet1!J40*Sheet2!$B$16,"0")))))))))</f>
        <v>620054.4</v>
      </c>
      <c r="M40" t="s">
        <v>4</v>
      </c>
      <c r="N40" t="s">
        <v>30</v>
      </c>
      <c r="O40" s="1" t="s">
        <v>31</v>
      </c>
      <c r="P40" s="12" t="s">
        <v>32</v>
      </c>
      <c r="Q40" s="13">
        <v>5.44123</v>
      </c>
      <c r="R40" t="s">
        <v>24</v>
      </c>
      <c r="S40" s="14" t="s">
        <v>25</v>
      </c>
      <c r="T40">
        <v>0.85</v>
      </c>
      <c r="U40" s="13">
        <v>-2.8049244070000002E-6</v>
      </c>
      <c r="V40" s="13">
        <v>-35.294120790000001</v>
      </c>
      <c r="W40" s="13">
        <v>-1.1764733789999999</v>
      </c>
      <c r="X40">
        <v>0</v>
      </c>
      <c r="Y40" t="s">
        <v>124</v>
      </c>
      <c r="Z40" t="s">
        <v>131</v>
      </c>
      <c r="AA40">
        <v>7358000</v>
      </c>
      <c r="AB40">
        <f t="shared" si="7"/>
        <v>5441230</v>
      </c>
      <c r="AC40" s="15">
        <f>T40*(1+(U40/Sheet2!$A$2))</f>
        <v>0.8499999761581426</v>
      </c>
      <c r="AD40" s="16">
        <f t="shared" si="3"/>
        <v>1.0030820237336044</v>
      </c>
      <c r="AE40" s="17">
        <f t="shared" si="4"/>
        <v>0.12350148771509382</v>
      </c>
      <c r="AF40" s="70">
        <f t="shared" si="5"/>
        <v>0.92554378329899667</v>
      </c>
      <c r="AG40">
        <f t="shared" si="6"/>
        <v>0.11395482271471707</v>
      </c>
      <c r="AI40">
        <v>2011</v>
      </c>
    </row>
    <row r="41" spans="1:35" ht="12.75" customHeight="1">
      <c r="A41">
        <v>3</v>
      </c>
      <c r="B41">
        <v>29</v>
      </c>
      <c r="C41">
        <v>2011</v>
      </c>
      <c r="D41" s="9">
        <f t="shared" si="0"/>
        <v>40631</v>
      </c>
      <c r="E41" s="10">
        <v>1992</v>
      </c>
      <c r="F41" s="10">
        <f t="shared" si="1"/>
        <v>19</v>
      </c>
      <c r="G41" t="s">
        <v>143</v>
      </c>
      <c r="H41" t="s">
        <v>144</v>
      </c>
      <c r="I41" s="11">
        <v>1602502000</v>
      </c>
      <c r="J41" s="11">
        <v>39353000</v>
      </c>
      <c r="K41" s="11">
        <f>IF(M41="NOK",I41,IF(Sheet1!M41="SEK",Sheet1!I41*Sheet2!$B$10,IF(M41="DKK",Sheet1!I41*Sheet2!$B$9,IF(Sheet1!M41="EUR",Sheet1!I41*Sheet2!$B$11,IF(M41="USD",I41*Sheet1!$B$12,IF(M41="CHF",I41*Sheet2!$B$13,IF(Sheet1!M41="GBP",Sheet1!I41*Sheet2!$B$14,IF(Sheet1!M41="ISK",Sheet1!I41*Sheet2!$B$15,IF(Sheet1!M41="AUD",Sheet1!I41*Sheet2!$B$16,"0")))))))))</f>
        <v>1602502000</v>
      </c>
      <c r="L41" s="11">
        <f>IF(M41="NOK",J41,IF(Sheet1!M41="SEK",Sheet1!J41*Sheet2!$B$10,IF(M41="DKK",Sheet1!J41*Sheet2!$B$9,IF(Sheet1!M41="EUR",Sheet1!J41*Sheet2!$B$11,IF(M41="USD",J41*Sheet1!$B$12,IF(M41="CHF",J41*Sheet2!$B$13,IF(Sheet1!M41="GBP",Sheet1!J41*Sheet2!$B$14,IF(Sheet1!M41="ISK",Sheet1!J41*Sheet2!$B$15,IF(Sheet1!M41="AUD",Sheet1!J41*Sheet2!$B$16,"0")))))))))</f>
        <v>39353000</v>
      </c>
      <c r="M41" t="s">
        <v>20</v>
      </c>
      <c r="N41" t="s">
        <v>21</v>
      </c>
      <c r="O41" t="s">
        <v>22</v>
      </c>
      <c r="P41" s="12" t="s">
        <v>23</v>
      </c>
      <c r="Q41" s="13">
        <v>191.178</v>
      </c>
      <c r="R41" t="s">
        <v>68</v>
      </c>
      <c r="S41" s="14" t="s">
        <v>25</v>
      </c>
      <c r="T41">
        <v>21</v>
      </c>
      <c r="U41" s="13">
        <v>3.809523821</v>
      </c>
      <c r="V41" s="13">
        <v>3.809523821</v>
      </c>
      <c r="W41" s="13">
        <v>-0.95238095519999999</v>
      </c>
      <c r="X41">
        <v>918.77</v>
      </c>
      <c r="Y41" s="1" t="s">
        <v>33</v>
      </c>
      <c r="Z41" t="s">
        <v>145</v>
      </c>
      <c r="AA41">
        <v>9103700</v>
      </c>
      <c r="AB41">
        <f t="shared" si="7"/>
        <v>191178000</v>
      </c>
      <c r="AC41" s="15">
        <f>T41*(1+(U41/Sheet2!$A$2))</f>
        <v>21.800000002409998</v>
      </c>
      <c r="AD41" s="16">
        <f t="shared" si="3"/>
        <v>8.3822510958373879</v>
      </c>
      <c r="AE41" s="17">
        <f t="shared" si="4"/>
        <v>0.20584481477994329</v>
      </c>
      <c r="AF41" s="70">
        <f t="shared" si="5"/>
        <v>8.3822510958373879</v>
      </c>
      <c r="AG41">
        <f t="shared" si="6"/>
        <v>0.20584481477994329</v>
      </c>
      <c r="AI41">
        <v>2011</v>
      </c>
    </row>
    <row r="42" spans="1:35" ht="12.75" customHeight="1">
      <c r="A42">
        <v>4</v>
      </c>
      <c r="B42">
        <v>4</v>
      </c>
      <c r="C42">
        <v>2011</v>
      </c>
      <c r="D42" s="9">
        <f t="shared" si="0"/>
        <v>40637</v>
      </c>
      <c r="E42" s="18">
        <v>2008</v>
      </c>
      <c r="F42" s="10">
        <f t="shared" si="1"/>
        <v>3</v>
      </c>
      <c r="G42" t="s">
        <v>146</v>
      </c>
      <c r="H42" t="s">
        <v>147</v>
      </c>
      <c r="I42" s="11">
        <v>3750</v>
      </c>
      <c r="J42" s="11">
        <v>-5898677</v>
      </c>
      <c r="K42" s="11">
        <f>IF(M42="NOK",I42,IF(Sheet1!M42="SEK",Sheet1!I42*Sheet2!$B$10,IF(M42="DKK",Sheet1!I42*Sheet2!$B$9,IF(Sheet1!M42="EUR",Sheet1!I42*Sheet2!$B$11,IF(M42="USD",I42*Sheet1!$B$12,IF(M42="CHF",I42*Sheet2!$B$13,IF(Sheet1!M42="GBP",Sheet1!I42*Sheet2!$B$14,IF(Sheet1!M42="ISK",Sheet1!I42*Sheet2!$B$15,IF(Sheet1!M42="AUD",Sheet1!I42*Sheet2!$B$16,"0")))))))))</f>
        <v>3460.125</v>
      </c>
      <c r="L42" s="11">
        <f>IF(M42="NOK",J42,IF(Sheet1!M42="SEK",Sheet1!J42*Sheet2!$B$10,IF(M42="DKK",Sheet1!J42*Sheet2!$B$9,IF(Sheet1!M42="EUR",Sheet1!J42*Sheet2!$B$11,IF(M42="USD",J42*Sheet1!$B$12,IF(M42="CHF",J42*Sheet2!$B$13,IF(Sheet1!M42="GBP",Sheet1!J42*Sheet2!$B$14,IF(Sheet1!M42="ISK",Sheet1!J42*Sheet2!$B$15,IF(Sheet1!M42="AUD",Sheet1!J42*Sheet2!$B$16,"0")))))))))</f>
        <v>-5442709.2678999994</v>
      </c>
      <c r="M42" t="s">
        <v>4</v>
      </c>
      <c r="N42" t="s">
        <v>30</v>
      </c>
      <c r="O42" t="s">
        <v>112</v>
      </c>
      <c r="P42" s="12" t="s">
        <v>23</v>
      </c>
      <c r="Q42" s="13">
        <v>3.5386799999999998</v>
      </c>
      <c r="R42" t="s">
        <v>24</v>
      </c>
      <c r="S42" s="14" t="s">
        <v>25</v>
      </c>
      <c r="T42">
        <v>6.6</v>
      </c>
      <c r="U42" s="13">
        <v>-1.51515007</v>
      </c>
      <c r="V42" s="13">
        <v>-13.63636208</v>
      </c>
      <c r="W42" s="13">
        <v>-15.151514049999999</v>
      </c>
      <c r="X42">
        <v>20.0793</v>
      </c>
      <c r="Y42" s="1" t="s">
        <v>33</v>
      </c>
      <c r="Z42" t="s">
        <v>131</v>
      </c>
      <c r="AA42">
        <v>600000</v>
      </c>
      <c r="AB42">
        <f t="shared" si="7"/>
        <v>3538680</v>
      </c>
      <c r="AC42" s="15">
        <f>T42*(1+(U42/Sheet2!$A$2))</f>
        <v>6.500000095379999</v>
      </c>
      <c r="AD42" s="16">
        <f t="shared" si="3"/>
        <v>1.0597171826782867E-3</v>
      </c>
      <c r="AE42" s="17">
        <f t="shared" si="4"/>
        <v>-1.666914499191789</v>
      </c>
      <c r="AF42" s="70">
        <f t="shared" si="5"/>
        <v>9.778010444572553E-4</v>
      </c>
      <c r="AG42">
        <f t="shared" si="6"/>
        <v>-1.5380620084042635</v>
      </c>
      <c r="AI42">
        <v>2011</v>
      </c>
    </row>
    <row r="43" spans="1:35" ht="12.75" customHeight="1">
      <c r="A43">
        <v>4</v>
      </c>
      <c r="B43">
        <v>15</v>
      </c>
      <c r="C43">
        <v>2011</v>
      </c>
      <c r="D43" s="9">
        <f t="shared" si="0"/>
        <v>40648</v>
      </c>
      <c r="E43" s="18">
        <v>2006</v>
      </c>
      <c r="F43" s="10">
        <f t="shared" si="1"/>
        <v>5</v>
      </c>
      <c r="G43" t="s">
        <v>148</v>
      </c>
      <c r="H43" t="s">
        <v>149</v>
      </c>
      <c r="I43" s="11">
        <v>13895000</v>
      </c>
      <c r="J43" s="11">
        <v>-345264000</v>
      </c>
      <c r="K43" s="11">
        <f>IF(M43="NOK",I43,IF(Sheet1!M43="SEK",Sheet1!I43*Sheet2!$B$10,IF(M43="DKK",Sheet1!I43*Sheet2!$B$9,IF(Sheet1!M43="EUR",Sheet1!I43*Sheet2!$B$11,IF(M43="USD",I43*Sheet1!$B$12,IF(M43="CHF",I43*Sheet2!$B$13,IF(Sheet1!M43="GBP",Sheet1!I43*Sheet2!$B$14,IF(Sheet1!M43="ISK",Sheet1!I43*Sheet2!$B$15,IF(Sheet1!M43="AUD",Sheet1!I43*Sheet2!$B$16,"0")))))))))</f>
        <v>12820916.5</v>
      </c>
      <c r="L43" s="11">
        <f>IF(M43="NOK",J43,IF(Sheet1!M43="SEK",Sheet1!J43*Sheet2!$B$10,IF(M43="DKK",Sheet1!J43*Sheet2!$B$9,IF(Sheet1!M43="EUR",Sheet1!J43*Sheet2!$B$11,IF(M43="USD",J43*Sheet1!$B$12,IF(M43="CHF",J43*Sheet2!$B$13,IF(Sheet1!M43="GBP",Sheet1!J43*Sheet2!$B$14,IF(Sheet1!M43="ISK",Sheet1!J43*Sheet2!$B$15,IF(Sheet1!M43="AUD",Sheet1!J43*Sheet2!$B$16,"0")))))))))</f>
        <v>-318575092.80000001</v>
      </c>
      <c r="M43" t="s">
        <v>4</v>
      </c>
      <c r="N43" t="s">
        <v>30</v>
      </c>
      <c r="O43" t="s">
        <v>37</v>
      </c>
      <c r="P43" s="12" t="s">
        <v>23</v>
      </c>
      <c r="Q43" s="13">
        <v>534.13599999999997</v>
      </c>
      <c r="R43" t="s">
        <v>24</v>
      </c>
      <c r="S43" s="14" t="s">
        <v>25</v>
      </c>
      <c r="T43">
        <v>40</v>
      </c>
      <c r="U43" s="13">
        <v>0</v>
      </c>
      <c r="V43" s="13">
        <v>-1.5</v>
      </c>
      <c r="W43" s="13">
        <v>-3.75</v>
      </c>
      <c r="X43">
        <v>1571.87</v>
      </c>
      <c r="Y43" t="s">
        <v>124</v>
      </c>
      <c r="Z43" t="s">
        <v>150</v>
      </c>
      <c r="AA43">
        <v>15200000</v>
      </c>
      <c r="AB43">
        <f t="shared" si="7"/>
        <v>534135999.99999994</v>
      </c>
      <c r="AC43" s="15">
        <f>T43*(1+(U43/Sheet2!$A$2))</f>
        <v>40</v>
      </c>
      <c r="AD43" s="16">
        <f t="shared" si="3"/>
        <v>2.6013973969176391E-2</v>
      </c>
      <c r="AE43" s="17">
        <f t="shared" si="4"/>
        <v>-0.64639717225575521</v>
      </c>
      <c r="AF43" s="70">
        <f t="shared" si="5"/>
        <v>2.4003093781359057E-2</v>
      </c>
      <c r="AG43">
        <f t="shared" si="6"/>
        <v>-0.59643067084038526</v>
      </c>
      <c r="AI43">
        <v>2011</v>
      </c>
    </row>
    <row r="44" spans="1:35" ht="12.75" customHeight="1">
      <c r="A44">
        <v>4</v>
      </c>
      <c r="B44">
        <v>15</v>
      </c>
      <c r="C44">
        <v>2011</v>
      </c>
      <c r="D44" s="9">
        <f t="shared" si="0"/>
        <v>40648</v>
      </c>
      <c r="E44" s="10">
        <v>2009</v>
      </c>
      <c r="F44" s="10">
        <f t="shared" si="1"/>
        <v>2</v>
      </c>
      <c r="G44" t="s">
        <v>151</v>
      </c>
      <c r="H44" t="s">
        <v>152</v>
      </c>
      <c r="I44" s="11">
        <v>0</v>
      </c>
      <c r="J44" s="11">
        <v>-752324</v>
      </c>
      <c r="K44" s="11">
        <f>IF(M44="NOK",I44,IF(Sheet1!M44="SEK",Sheet1!I44*Sheet2!$B$10,IF(M44="DKK",Sheet1!I44*Sheet2!$B$9,IF(Sheet1!M44="EUR",Sheet1!I44*Sheet2!$B$11,IF(M44="USD",I44*Sheet1!$B$12,IF(M44="CHF",I44*Sheet2!$B$13,IF(Sheet1!M44="GBP",Sheet1!I44*Sheet2!$B$14,IF(Sheet1!M44="ISK",Sheet1!I44*Sheet2!$B$15,IF(Sheet1!M44="AUD",Sheet1!I44*Sheet2!$B$16,"0")))))))))</f>
        <v>0</v>
      </c>
      <c r="L44" s="11">
        <f>IF(M44="NOK",J44,IF(Sheet1!M44="SEK",Sheet1!J44*Sheet2!$B$10,IF(M44="DKK",Sheet1!J44*Sheet2!$B$9,IF(Sheet1!M44="EUR",Sheet1!J44*Sheet2!$B$11,IF(M44="USD",J44*Sheet1!$B$12,IF(M44="CHF",J44*Sheet2!$B$13,IF(Sheet1!M44="GBP",Sheet1!J44*Sheet2!$B$14,IF(Sheet1!M44="ISK",Sheet1!J44*Sheet2!$B$15,IF(Sheet1!M44="AUD",Sheet1!J44*Sheet2!$B$16,"0")))))))))</f>
        <v>-694169.35479999997</v>
      </c>
      <c r="M44" t="s">
        <v>4</v>
      </c>
      <c r="N44" t="s">
        <v>30</v>
      </c>
      <c r="O44" t="s">
        <v>31</v>
      </c>
      <c r="P44" s="12" t="s">
        <v>23</v>
      </c>
      <c r="Q44" s="13">
        <v>4.4147400000000001</v>
      </c>
      <c r="R44" t="s">
        <v>24</v>
      </c>
      <c r="S44" s="14" t="s">
        <v>25</v>
      </c>
      <c r="T44">
        <v>3.75</v>
      </c>
      <c r="U44" s="13">
        <v>3.733333349</v>
      </c>
      <c r="V44" s="13">
        <v>-3.466666698</v>
      </c>
      <c r="W44" s="13">
        <v>-12</v>
      </c>
      <c r="X44">
        <v>10.999499999999999</v>
      </c>
      <c r="Y44" t="s">
        <v>124</v>
      </c>
      <c r="Z44" t="s">
        <v>131</v>
      </c>
      <c r="AA44">
        <v>1340000</v>
      </c>
      <c r="AB44">
        <f t="shared" si="7"/>
        <v>4414740</v>
      </c>
      <c r="AC44" s="15">
        <f>T44*(1+(U44/Sheet2!$A$2))</f>
        <v>3.8900000005874995</v>
      </c>
      <c r="AD44" s="16">
        <f t="shared" si="3"/>
        <v>0</v>
      </c>
      <c r="AE44" s="17">
        <f t="shared" si="4"/>
        <v>-0.17041184758332314</v>
      </c>
      <c r="AF44" s="70">
        <f t="shared" si="5"/>
        <v>0</v>
      </c>
      <c r="AG44">
        <f t="shared" si="6"/>
        <v>-0.15723901176513225</v>
      </c>
      <c r="AI44">
        <v>2011</v>
      </c>
    </row>
    <row r="45" spans="1:35" ht="12.75" customHeight="1">
      <c r="A45">
        <v>5</v>
      </c>
      <c r="B45">
        <v>3</v>
      </c>
      <c r="C45">
        <v>2011</v>
      </c>
      <c r="D45" s="9">
        <f t="shared" si="0"/>
        <v>40666</v>
      </c>
      <c r="E45" s="18">
        <v>2006</v>
      </c>
      <c r="F45" s="10">
        <f t="shared" si="1"/>
        <v>5</v>
      </c>
      <c r="G45" t="s">
        <v>153</v>
      </c>
      <c r="H45" t="s">
        <v>154</v>
      </c>
      <c r="I45" s="11">
        <v>4041000000</v>
      </c>
      <c r="J45" s="11">
        <v>1171600000</v>
      </c>
      <c r="K45" s="11">
        <f>IF(M45="NOK",I45,IF(Sheet1!M45="SEK",Sheet1!I45*Sheet2!$B$10,IF(M45="DKK",Sheet1!I45*Sheet2!$B$9,IF(Sheet1!M45="EUR",Sheet1!I45*Sheet2!$B$11,IF(M45="USD",I45*Sheet1!$B$12,IF(M45="CHF",I45*Sheet2!$B$13,IF(Sheet1!M45="GBP",Sheet1!I45*Sheet2!$B$14,IF(Sheet1!M45="ISK",Sheet1!I45*Sheet2!$B$15,IF(Sheet1!M45="AUD",Sheet1!I45*Sheet2!$B$16,"0")))))))))</f>
        <v>68697000000</v>
      </c>
      <c r="L45" s="11">
        <f>IF(M45="NOK",J45,IF(Sheet1!M45="SEK",Sheet1!J45*Sheet2!$B$10,IF(M45="DKK",Sheet1!J45*Sheet2!$B$9,IF(Sheet1!M45="EUR",Sheet1!J45*Sheet2!$B$11,IF(M45="USD",J45*Sheet1!$B$12,IF(M45="CHF",J45*Sheet2!$B$13,IF(Sheet1!M45="GBP",Sheet1!J45*Sheet2!$B$14,IF(Sheet1!M45="ISK",Sheet1!J45*Sheet2!$B$15,IF(Sheet1!M45="AUD",Sheet1!J45*Sheet2!$B$16,"0")))))))))</f>
        <v>19917200000</v>
      </c>
      <c r="M45" s="1" t="s">
        <v>13</v>
      </c>
      <c r="N45" t="s">
        <v>21</v>
      </c>
      <c r="O45" s="1" t="s">
        <v>22</v>
      </c>
      <c r="P45" s="12" t="s">
        <v>32</v>
      </c>
      <c r="Q45" s="13">
        <v>2661</v>
      </c>
      <c r="R45" t="s">
        <v>68</v>
      </c>
      <c r="S45" s="14" t="s">
        <v>25</v>
      </c>
      <c r="T45">
        <v>8</v>
      </c>
      <c r="U45" s="13">
        <v>-2.875</v>
      </c>
      <c r="V45" s="13">
        <v>-4.375</v>
      </c>
      <c r="W45" s="13">
        <v>-31.25</v>
      </c>
      <c r="X45">
        <v>2693</v>
      </c>
      <c r="Y45" t="s">
        <v>26</v>
      </c>
      <c r="Z45" t="s">
        <v>155</v>
      </c>
      <c r="AA45">
        <v>319625000</v>
      </c>
      <c r="AB45">
        <f t="shared" si="7"/>
        <v>2661000000</v>
      </c>
      <c r="AC45" s="15">
        <f>T45*(1+(U45/Sheet2!$A$2))</f>
        <v>7.77</v>
      </c>
      <c r="AD45" s="16">
        <f t="shared" si="3"/>
        <v>1.5186020293122886</v>
      </c>
      <c r="AE45" s="17">
        <f t="shared" si="4"/>
        <v>0.44028560691469371</v>
      </c>
      <c r="AF45" s="70">
        <f t="shared" si="5"/>
        <v>25.816234498308905</v>
      </c>
      <c r="AG45">
        <f t="shared" si="6"/>
        <v>7.4848553175497932</v>
      </c>
      <c r="AI45">
        <v>2011</v>
      </c>
    </row>
    <row r="46" spans="1:35" ht="12.75" customHeight="1">
      <c r="A46">
        <v>5</v>
      </c>
      <c r="B46">
        <v>20</v>
      </c>
      <c r="C46">
        <v>2011</v>
      </c>
      <c r="D46" s="9">
        <f t="shared" si="0"/>
        <v>40683</v>
      </c>
      <c r="E46" s="10">
        <v>2004</v>
      </c>
      <c r="F46" s="10">
        <f t="shared" si="1"/>
        <v>7</v>
      </c>
      <c r="G46" t="s">
        <v>156</v>
      </c>
      <c r="H46" t="s">
        <v>157</v>
      </c>
      <c r="I46" s="11">
        <v>2607300000</v>
      </c>
      <c r="J46" s="11">
        <v>202000000</v>
      </c>
      <c r="K46" s="11">
        <f>IF(M46="NOK",I46,IF(Sheet1!M46="SEK",Sheet1!I46*Sheet2!$B$10,IF(M46="DKK",Sheet1!I46*Sheet2!$B$9,IF(Sheet1!M46="EUR",Sheet1!I46*Sheet2!$B$11,IF(M46="USD",I46*Sheet1!$B$12,IF(M46="CHF",I46*Sheet2!$B$13,IF(Sheet1!M46="GBP",Sheet1!I46*Sheet2!$B$14,IF(Sheet1!M46="ISK",Sheet1!I46*Sheet2!$B$15,IF(Sheet1!M46="AUD",Sheet1!I46*Sheet2!$B$16,"0")))))))))</f>
        <v>2405755710</v>
      </c>
      <c r="L46" s="11">
        <f>IF(M46="NOK",J46,IF(Sheet1!M46="SEK",Sheet1!J46*Sheet2!$B$10,IF(M46="DKK",Sheet1!J46*Sheet2!$B$9,IF(Sheet1!M46="EUR",Sheet1!J46*Sheet2!$B$11,IF(M46="USD",J46*Sheet1!$B$12,IF(M46="CHF",J46*Sheet2!$B$13,IF(Sheet1!M46="GBP",Sheet1!J46*Sheet2!$B$14,IF(Sheet1!M46="ISK",Sheet1!J46*Sheet2!$B$15,IF(Sheet1!M46="AUD",Sheet1!J46*Sheet2!$B$16,"0")))))))))</f>
        <v>186385400</v>
      </c>
      <c r="M46" t="s">
        <v>4</v>
      </c>
      <c r="N46" t="s">
        <v>30</v>
      </c>
      <c r="O46" t="s">
        <v>37</v>
      </c>
      <c r="P46" s="12" t="s">
        <v>23</v>
      </c>
      <c r="Q46" s="13">
        <v>510.01299999999998</v>
      </c>
      <c r="R46" t="s">
        <v>158</v>
      </c>
      <c r="S46" s="14" t="s">
        <v>25</v>
      </c>
      <c r="T46">
        <v>49</v>
      </c>
      <c r="U46" s="13">
        <v>0</v>
      </c>
      <c r="V46" s="13">
        <v>0.2040816396</v>
      </c>
      <c r="W46" s="13">
        <v>-5.3061223030000004</v>
      </c>
      <c r="X46">
        <v>894.23599999999999</v>
      </c>
      <c r="Y46" s="1" t="s">
        <v>48</v>
      </c>
      <c r="Z46" t="s">
        <v>159</v>
      </c>
      <c r="AA46">
        <v>11159000</v>
      </c>
      <c r="AB46">
        <f t="shared" si="7"/>
        <v>510013000</v>
      </c>
      <c r="AC46" s="15">
        <f>T46*(1+(U46/Sheet2!$A$2))</f>
        <v>49</v>
      </c>
      <c r="AD46" s="16">
        <f t="shared" si="3"/>
        <v>5.1122226296192448</v>
      </c>
      <c r="AE46" s="17">
        <f t="shared" si="4"/>
        <v>0.39606833551301635</v>
      </c>
      <c r="AF46" s="70">
        <f t="shared" si="5"/>
        <v>4.7170478203496771</v>
      </c>
      <c r="AG46">
        <f t="shared" si="6"/>
        <v>0.36545225317786018</v>
      </c>
      <c r="AI46">
        <v>2011</v>
      </c>
    </row>
    <row r="47" spans="1:35" ht="12.75" customHeight="1">
      <c r="A47">
        <v>5</v>
      </c>
      <c r="B47">
        <v>21</v>
      </c>
      <c r="C47">
        <v>2011</v>
      </c>
      <c r="D47" s="9">
        <f t="shared" si="0"/>
        <v>40684</v>
      </c>
      <c r="E47" s="18">
        <v>2005</v>
      </c>
      <c r="F47" s="10">
        <f t="shared" si="1"/>
        <v>6</v>
      </c>
      <c r="G47" t="s">
        <v>160</v>
      </c>
      <c r="H47" t="s">
        <v>161</v>
      </c>
      <c r="I47" s="11">
        <v>103504000</v>
      </c>
      <c r="J47" s="11">
        <v>-156454000</v>
      </c>
      <c r="K47" s="11">
        <f>IF(M47="NOK",I47,IF(Sheet1!M47="SEK",Sheet1!I47*Sheet2!$B$10,IF(M47="DKK",Sheet1!I47*Sheet2!$B$9,IF(Sheet1!M47="EUR",Sheet1!I47*Sheet2!$B$11,IF(M47="USD",I47*Sheet1!$B$12,IF(M47="CHF",I47*Sheet2!$B$13,IF(Sheet1!M47="GBP",Sheet1!I47*Sheet2!$B$14,IF(Sheet1!M47="ISK",Sheet1!I47*Sheet2!$B$15,IF(Sheet1!M47="AUD",Sheet1!I47*Sheet2!$B$16,"0")))))))))</f>
        <v>103504000</v>
      </c>
      <c r="L47" s="11">
        <f>IF(M47="NOK",J47,IF(Sheet1!M47="SEK",Sheet1!J47*Sheet2!$B$10,IF(M47="DKK",Sheet1!J47*Sheet2!$B$9,IF(Sheet1!M47="EUR",Sheet1!J47*Sheet2!$B$11,IF(M47="USD",J47*Sheet1!$B$12,IF(M47="CHF",J47*Sheet2!$B$13,IF(Sheet1!M47="GBP",Sheet1!J47*Sheet2!$B$14,IF(Sheet1!M47="ISK",Sheet1!J47*Sheet2!$B$15,IF(Sheet1!M47="AUD",Sheet1!J47*Sheet2!$B$16,"0")))))))))</f>
        <v>-156454000</v>
      </c>
      <c r="M47" t="s">
        <v>20</v>
      </c>
      <c r="N47" t="s">
        <v>21</v>
      </c>
      <c r="O47" s="1" t="s">
        <v>22</v>
      </c>
      <c r="P47" s="12" t="s">
        <v>32</v>
      </c>
      <c r="Q47" s="13">
        <v>264</v>
      </c>
      <c r="R47" t="s">
        <v>24</v>
      </c>
      <c r="S47" s="14" t="s">
        <v>25</v>
      </c>
      <c r="T47">
        <v>22</v>
      </c>
      <c r="U47" s="13">
        <v>-50</v>
      </c>
      <c r="V47" s="13">
        <v>-50</v>
      </c>
      <c r="W47" s="13">
        <v>-54.545455930000003</v>
      </c>
      <c r="X47">
        <v>0</v>
      </c>
      <c r="Y47" t="s">
        <v>26</v>
      </c>
      <c r="Z47" t="s">
        <v>121</v>
      </c>
      <c r="AA47">
        <v>12000000</v>
      </c>
      <c r="AB47">
        <f t="shared" si="7"/>
        <v>264000000</v>
      </c>
      <c r="AC47" s="15">
        <f>T47*(1+(U47/Sheet2!$A$2))</f>
        <v>11</v>
      </c>
      <c r="AD47" s="16">
        <f t="shared" si="3"/>
        <v>0.39206060606060605</v>
      </c>
      <c r="AE47" s="17">
        <f t="shared" si="4"/>
        <v>-0.59262878787878792</v>
      </c>
      <c r="AF47" s="70">
        <f t="shared" si="5"/>
        <v>0.39206060606060605</v>
      </c>
      <c r="AG47">
        <f t="shared" si="6"/>
        <v>-0.59262878787878792</v>
      </c>
      <c r="AI47">
        <v>2011</v>
      </c>
    </row>
    <row r="48" spans="1:35" ht="12.75" customHeight="1">
      <c r="A48">
        <v>5</v>
      </c>
      <c r="B48">
        <v>25</v>
      </c>
      <c r="C48">
        <v>2011</v>
      </c>
      <c r="D48" s="9">
        <f t="shared" si="0"/>
        <v>40688</v>
      </c>
      <c r="E48" s="10">
        <v>2003</v>
      </c>
      <c r="F48" s="10">
        <f t="shared" si="1"/>
        <v>8</v>
      </c>
      <c r="G48" t="s">
        <v>162</v>
      </c>
      <c r="H48" t="s">
        <v>163</v>
      </c>
      <c r="I48" s="11">
        <v>27000</v>
      </c>
      <c r="J48" s="11">
        <v>-2091000</v>
      </c>
      <c r="K48" s="11">
        <f>IF(M48="NOK",I48,IF(Sheet1!M48="SEK",Sheet1!I48*Sheet2!$B$10,IF(M48="DKK",Sheet1!I48*Sheet2!$B$9,IF(Sheet1!M48="EUR",Sheet1!I48*Sheet2!$B$11,IF(M48="USD",I48*Sheet1!$B$12,IF(M48="CHF",I48*Sheet2!$B$13,IF(Sheet1!M48="GBP",Sheet1!I48*Sheet2!$B$14,IF(Sheet1!M48="ISK",Sheet1!I48*Sheet2!$B$15,IF(Sheet1!M48="AUD",Sheet1!I48*Sheet2!$B$16,"0")))))))))</f>
        <v>24912.899999999998</v>
      </c>
      <c r="L48" s="11">
        <f>IF(M48="NOK",J48,IF(Sheet1!M48="SEK",Sheet1!J48*Sheet2!$B$10,IF(M48="DKK",Sheet1!J48*Sheet2!$B$9,IF(Sheet1!M48="EUR",Sheet1!J48*Sheet2!$B$11,IF(M48="USD",J48*Sheet1!$B$12,IF(M48="CHF",J48*Sheet2!$B$13,IF(Sheet1!M48="GBP",Sheet1!J48*Sheet2!$B$14,IF(Sheet1!M48="ISK",Sheet1!J48*Sheet2!$B$15,IF(Sheet1!M48="AUD",Sheet1!J48*Sheet2!$B$16,"0")))))))))</f>
        <v>-1929365.7</v>
      </c>
      <c r="M48" t="s">
        <v>4</v>
      </c>
      <c r="N48" t="s">
        <v>30</v>
      </c>
      <c r="O48" t="s">
        <v>112</v>
      </c>
      <c r="P48" s="12" t="s">
        <v>23</v>
      </c>
      <c r="Q48" s="13">
        <v>6.1847300000000001</v>
      </c>
      <c r="R48" t="s">
        <v>24</v>
      </c>
      <c r="S48" s="14" t="s">
        <v>25</v>
      </c>
      <c r="T48">
        <v>3.2</v>
      </c>
      <c r="U48" s="13">
        <v>3.1249985690000002</v>
      </c>
      <c r="V48" s="13">
        <v>59.374996189999997</v>
      </c>
      <c r="W48" s="13">
        <v>21.249998089999998</v>
      </c>
      <c r="X48">
        <v>21.664100000000001</v>
      </c>
      <c r="Y48" s="1" t="s">
        <v>33</v>
      </c>
      <c r="Z48" t="s">
        <v>45</v>
      </c>
      <c r="AA48">
        <v>2200000</v>
      </c>
      <c r="AB48">
        <f t="shared" si="7"/>
        <v>6184730</v>
      </c>
      <c r="AC48" s="15">
        <f>T48*(1+(U48/Sheet2!$A$2))</f>
        <v>3.2999999542079999</v>
      </c>
      <c r="AD48" s="16">
        <f t="shared" si="3"/>
        <v>4.3655907371865869E-3</v>
      </c>
      <c r="AE48" s="17">
        <f t="shared" si="4"/>
        <v>-0.33809074931322791</v>
      </c>
      <c r="AF48" s="70">
        <f t="shared" si="5"/>
        <v>4.0281305732020635E-3</v>
      </c>
      <c r="AG48">
        <f t="shared" si="6"/>
        <v>-0.31195633439131537</v>
      </c>
      <c r="AI48">
        <v>2011</v>
      </c>
    </row>
    <row r="49" spans="1:43" ht="12.75" customHeight="1">
      <c r="A49">
        <v>5</v>
      </c>
      <c r="B49">
        <v>26</v>
      </c>
      <c r="C49">
        <v>2011</v>
      </c>
      <c r="D49" s="9">
        <f t="shared" si="0"/>
        <v>40689</v>
      </c>
      <c r="E49" s="10">
        <v>2006</v>
      </c>
      <c r="F49" s="10">
        <f t="shared" si="1"/>
        <v>5</v>
      </c>
      <c r="G49" t="s">
        <v>164</v>
      </c>
      <c r="H49" t="s">
        <v>165</v>
      </c>
      <c r="I49" s="11">
        <v>11297000</v>
      </c>
      <c r="J49" s="11">
        <v>-24276000</v>
      </c>
      <c r="K49" s="11">
        <f>IF(M49="NOK",I49,IF(Sheet1!M49="SEK",Sheet1!I49*Sheet2!$B$10,IF(M49="DKK",Sheet1!I49*Sheet2!$B$9,IF(Sheet1!M49="EUR",Sheet1!I49*Sheet2!$B$11,IF(M49="USD",I49*Sheet1!$B$12,IF(M49="CHF",I49*Sheet2!$B$13,IF(Sheet1!M49="GBP",Sheet1!I49*Sheet2!$B$14,IF(Sheet1!M49="ISK",Sheet1!I49*Sheet2!$B$15,IF(Sheet1!M49="AUD",Sheet1!I49*Sheet2!$B$16,"0")))))))))</f>
        <v>10423741.9</v>
      </c>
      <c r="L49" s="11">
        <f>IF(M49="NOK",J49,IF(Sheet1!M49="SEK",Sheet1!J49*Sheet2!$B$10,IF(M49="DKK",Sheet1!J49*Sheet2!$B$9,IF(Sheet1!M49="EUR",Sheet1!J49*Sheet2!$B$11,IF(M49="USD",J49*Sheet1!$B$12,IF(M49="CHF",J49*Sheet2!$B$13,IF(Sheet1!M49="GBP",Sheet1!J49*Sheet2!$B$14,IF(Sheet1!M49="ISK",Sheet1!J49*Sheet2!$B$15,IF(Sheet1!M49="AUD",Sheet1!J49*Sheet2!$B$16,"0")))))))))</f>
        <v>-22399465.199999999</v>
      </c>
      <c r="M49" t="s">
        <v>4</v>
      </c>
      <c r="N49" t="s">
        <v>30</v>
      </c>
      <c r="O49" t="s">
        <v>37</v>
      </c>
      <c r="P49" s="12" t="s">
        <v>23</v>
      </c>
      <c r="Q49" s="13">
        <v>64.461500000000001</v>
      </c>
      <c r="R49" t="s">
        <v>166</v>
      </c>
      <c r="S49" s="14" t="s">
        <v>25</v>
      </c>
      <c r="T49">
        <v>29</v>
      </c>
      <c r="U49" s="13">
        <v>-1.034482718</v>
      </c>
      <c r="V49" s="13">
        <v>-9.3103446959999996</v>
      </c>
      <c r="W49" s="13">
        <v>-22.068965909999999</v>
      </c>
      <c r="X49">
        <v>229.38900000000001</v>
      </c>
      <c r="Y49" s="1" t="s">
        <v>33</v>
      </c>
      <c r="Z49" t="s">
        <v>167</v>
      </c>
      <c r="AA49">
        <v>2551700</v>
      </c>
      <c r="AB49">
        <f t="shared" si="7"/>
        <v>64461500</v>
      </c>
      <c r="AC49" s="15">
        <f>T49*(1+(U49/Sheet2!$A$2))</f>
        <v>28.700000011780002</v>
      </c>
      <c r="AD49" s="16">
        <f t="shared" si="3"/>
        <v>0.17525189454170317</v>
      </c>
      <c r="AE49" s="17">
        <f t="shared" si="4"/>
        <v>-0.37659688341102832</v>
      </c>
      <c r="AF49" s="70">
        <f t="shared" si="5"/>
        <v>0.16170492309362955</v>
      </c>
      <c r="AG49">
        <f t="shared" si="6"/>
        <v>-0.34748594432335578</v>
      </c>
      <c r="AI49">
        <v>2011</v>
      </c>
    </row>
    <row r="50" spans="1:43" ht="12.75" customHeight="1">
      <c r="A50">
        <v>5</v>
      </c>
      <c r="B50">
        <v>27</v>
      </c>
      <c r="C50">
        <v>2011</v>
      </c>
      <c r="D50" s="9">
        <f t="shared" si="0"/>
        <v>40690</v>
      </c>
      <c r="E50" s="18">
        <v>2000</v>
      </c>
      <c r="F50" s="10">
        <f t="shared" si="1"/>
        <v>11</v>
      </c>
      <c r="G50" t="s">
        <v>168</v>
      </c>
      <c r="H50" t="s">
        <v>169</v>
      </c>
      <c r="I50" s="11">
        <v>702293000</v>
      </c>
      <c r="J50" s="11">
        <v>105309000</v>
      </c>
      <c r="K50" s="11">
        <f>IF(M50="NOK",I50,IF(Sheet1!M50="SEK",Sheet1!I50*Sheet2!$B$10,IF(M50="DKK",Sheet1!I50*Sheet2!$B$9,IF(Sheet1!M50="EUR",Sheet1!I50*Sheet2!$B$11,IF(M50="USD",I50*Sheet1!$B$12,IF(M50="CHF",I50*Sheet2!$B$13,IF(Sheet1!M50="GBP",Sheet1!I50*Sheet2!$B$14,IF(Sheet1!M50="ISK",Sheet1!I50*Sheet2!$B$15,IF(Sheet1!M50="AUD",Sheet1!I50*Sheet2!$B$16,"0")))))))))</f>
        <v>648005751.10000002</v>
      </c>
      <c r="L50" s="11">
        <f>IF(M50="NOK",J50,IF(Sheet1!M50="SEK",Sheet1!J50*Sheet2!$B$10,IF(M50="DKK",Sheet1!J50*Sheet2!$B$9,IF(Sheet1!M50="EUR",Sheet1!J50*Sheet2!$B$11,IF(M50="USD",J50*Sheet1!$B$12,IF(M50="CHF",J50*Sheet2!$B$13,IF(Sheet1!M50="GBP",Sheet1!J50*Sheet2!$B$14,IF(Sheet1!M50="ISK",Sheet1!J50*Sheet2!$B$15,IF(Sheet1!M50="AUD",Sheet1!J50*Sheet2!$B$16,"0")))))))))</f>
        <v>97168614.299999997</v>
      </c>
      <c r="M50" t="s">
        <v>4</v>
      </c>
      <c r="N50" t="s">
        <v>30</v>
      </c>
      <c r="O50" s="1" t="s">
        <v>37</v>
      </c>
      <c r="P50" s="12" t="s">
        <v>32</v>
      </c>
      <c r="Q50" s="13">
        <v>435.70299999999997</v>
      </c>
      <c r="R50" t="s">
        <v>170</v>
      </c>
      <c r="S50" s="14" t="s">
        <v>25</v>
      </c>
      <c r="T50">
        <v>53</v>
      </c>
      <c r="U50" s="13">
        <v>2.8301887510000001</v>
      </c>
      <c r="V50" s="13">
        <v>1.886792421</v>
      </c>
      <c r="W50" s="13">
        <v>-5.6603775020000002</v>
      </c>
      <c r="X50">
        <v>1247.6400000000001</v>
      </c>
      <c r="Y50" t="s">
        <v>94</v>
      </c>
      <c r="Z50" t="s">
        <v>171</v>
      </c>
      <c r="AA50">
        <v>8888890</v>
      </c>
      <c r="AB50">
        <f t="shared" si="7"/>
        <v>435703000</v>
      </c>
      <c r="AC50" s="15">
        <f>T50*(1+(U50/Sheet2!$A$2))</f>
        <v>54.500000038030002</v>
      </c>
      <c r="AD50" s="16">
        <f t="shared" si="3"/>
        <v>1.6118617498617178</v>
      </c>
      <c r="AE50" s="17">
        <f t="shared" si="4"/>
        <v>0.24169904728679859</v>
      </c>
      <c r="AF50" s="70">
        <f t="shared" si="5"/>
        <v>1.487264836597407</v>
      </c>
      <c r="AG50">
        <f t="shared" si="6"/>
        <v>0.22301571093152903</v>
      </c>
      <c r="AI50">
        <v>2011</v>
      </c>
    </row>
    <row r="51" spans="1:43" ht="12.75" customHeight="1">
      <c r="A51">
        <v>6</v>
      </c>
      <c r="B51">
        <v>14</v>
      </c>
      <c r="C51">
        <v>2011</v>
      </c>
      <c r="D51" s="9">
        <f t="shared" si="0"/>
        <v>40708</v>
      </c>
      <c r="E51" s="10">
        <v>2007</v>
      </c>
      <c r="F51" s="10">
        <f t="shared" si="1"/>
        <v>4</v>
      </c>
      <c r="G51" t="s">
        <v>172</v>
      </c>
      <c r="H51" t="s">
        <v>173</v>
      </c>
      <c r="I51" s="11">
        <v>234531</v>
      </c>
      <c r="J51" s="11">
        <v>-794012</v>
      </c>
      <c r="K51" s="11">
        <f>IF(M51="NOK",I51,IF(Sheet1!M51="SEK",Sheet1!I51*Sheet2!$B$10,IF(M51="DKK",Sheet1!I51*Sheet2!$B$9,IF(Sheet1!M51="EUR",Sheet1!I51*Sheet2!$B$11,IF(M51="USD",I51*Sheet1!$B$12,IF(M51="CHF",I51*Sheet2!$B$13,IF(Sheet1!M51="GBP",Sheet1!I51*Sheet2!$B$14,IF(Sheet1!M51="ISK",Sheet1!I51*Sheet2!$B$15,IF(Sheet1!M51="AUD",Sheet1!I51*Sheet2!$B$16,"0")))))))))</f>
        <v>216401.7537</v>
      </c>
      <c r="L51" s="11">
        <f>IF(M51="NOK",J51,IF(Sheet1!M51="SEK",Sheet1!J51*Sheet2!$B$10,IF(M51="DKK",Sheet1!J51*Sheet2!$B$9,IF(Sheet1!M51="EUR",Sheet1!J51*Sheet2!$B$11,IF(M51="USD",J51*Sheet1!$B$12,IF(M51="CHF",J51*Sheet2!$B$13,IF(Sheet1!M51="GBP",Sheet1!J51*Sheet2!$B$14,IF(Sheet1!M51="ISK",Sheet1!J51*Sheet2!$B$15,IF(Sheet1!M51="AUD",Sheet1!J51*Sheet2!$B$16,"0")))))))))</f>
        <v>-732634.87239999999</v>
      </c>
      <c r="M51" t="s">
        <v>4</v>
      </c>
      <c r="N51" t="s">
        <v>30</v>
      </c>
      <c r="O51" t="s">
        <v>112</v>
      </c>
      <c r="P51" s="12" t="s">
        <v>23</v>
      </c>
      <c r="Q51" s="13">
        <v>6.5832499999999996</v>
      </c>
      <c r="R51" t="s">
        <v>24</v>
      </c>
      <c r="S51" s="14" t="s">
        <v>25</v>
      </c>
      <c r="T51">
        <v>3.4</v>
      </c>
      <c r="U51" s="13">
        <v>117.647049</v>
      </c>
      <c r="V51" s="13">
        <v>82.352935790000004</v>
      </c>
      <c r="W51" s="13">
        <v>32.058818819999999</v>
      </c>
      <c r="X51">
        <v>0</v>
      </c>
      <c r="Y51" s="1" t="s">
        <v>33</v>
      </c>
      <c r="Z51" t="s">
        <v>45</v>
      </c>
      <c r="AA51">
        <v>2220000</v>
      </c>
      <c r="AB51">
        <f t="shared" si="7"/>
        <v>6583250</v>
      </c>
      <c r="AC51" s="15">
        <f>T51*(1+(U51/Sheet2!$A$2))</f>
        <v>7.3999996659999994</v>
      </c>
      <c r="AD51" s="16">
        <f t="shared" si="3"/>
        <v>3.562541297991114E-2</v>
      </c>
      <c r="AE51" s="17">
        <f t="shared" si="4"/>
        <v>-0.12061094444233471</v>
      </c>
      <c r="AF51" s="70">
        <f t="shared" si="5"/>
        <v>3.2871568556564007E-2</v>
      </c>
      <c r="AG51">
        <f t="shared" si="6"/>
        <v>-0.11128771843694224</v>
      </c>
      <c r="AI51">
        <v>2011</v>
      </c>
    </row>
    <row r="52" spans="1:43" ht="12.75" customHeight="1">
      <c r="A52">
        <v>6</v>
      </c>
      <c r="B52">
        <v>23</v>
      </c>
      <c r="C52">
        <v>2011</v>
      </c>
      <c r="D52" s="9">
        <f t="shared" si="0"/>
        <v>40717</v>
      </c>
      <c r="E52" s="10">
        <v>1996</v>
      </c>
      <c r="F52" s="10">
        <f t="shared" si="1"/>
        <v>15</v>
      </c>
      <c r="G52" t="s">
        <v>174</v>
      </c>
      <c r="H52" t="s">
        <v>175</v>
      </c>
      <c r="I52" s="11">
        <v>231536000</v>
      </c>
      <c r="J52" s="11">
        <v>20333000</v>
      </c>
      <c r="K52" s="11">
        <f>IF(M52="NOK",I52,IF(Sheet1!M52="SEK",Sheet1!I52*Sheet2!$B$10,IF(M52="DKK",Sheet1!I52*Sheet2!$B$9,IF(Sheet1!M52="EUR",Sheet1!I52*Sheet2!$B$11,IF(M52="USD",I52*Sheet1!$B$12,IF(M52="CHF",I52*Sheet2!$B$13,IF(Sheet1!M52="GBP",Sheet1!I52*Sheet2!$B$14,IF(Sheet1!M52="ISK",Sheet1!I52*Sheet2!$B$15,IF(Sheet1!M52="AUD",Sheet1!I52*Sheet2!$B$16,"0")))))))))</f>
        <v>213638267.19999999</v>
      </c>
      <c r="L52" s="11">
        <f>IF(M52="NOK",J52,IF(Sheet1!M52="SEK",Sheet1!J52*Sheet2!$B$10,IF(M52="DKK",Sheet1!J52*Sheet2!$B$9,IF(Sheet1!M52="EUR",Sheet1!J52*Sheet2!$B$11,IF(M52="USD",J52*Sheet1!$B$12,IF(M52="CHF",J52*Sheet2!$B$13,IF(Sheet1!M52="GBP",Sheet1!J52*Sheet2!$B$14,IF(Sheet1!M52="ISK",Sheet1!J52*Sheet2!$B$15,IF(Sheet1!M52="AUD",Sheet1!J52*Sheet2!$B$16,"0")))))))))</f>
        <v>18761259.099999998</v>
      </c>
      <c r="M52" t="s">
        <v>4</v>
      </c>
      <c r="N52" t="s">
        <v>30</v>
      </c>
      <c r="O52" t="s">
        <v>37</v>
      </c>
      <c r="P52" s="12" t="s">
        <v>23</v>
      </c>
      <c r="Q52" s="13">
        <v>57.808</v>
      </c>
      <c r="R52" t="s">
        <v>24</v>
      </c>
      <c r="S52" s="14" t="s">
        <v>25</v>
      </c>
      <c r="T52">
        <v>49</v>
      </c>
      <c r="U52" s="13">
        <v>-4.2857141490000004</v>
      </c>
      <c r="V52" s="13">
        <v>-11.428571699999999</v>
      </c>
      <c r="W52" s="13">
        <v>-1.0204081540000001</v>
      </c>
      <c r="X52">
        <v>0</v>
      </c>
      <c r="Y52" s="1" t="s">
        <v>33</v>
      </c>
      <c r="Z52" t="s">
        <v>45</v>
      </c>
      <c r="AA52">
        <v>1355900</v>
      </c>
      <c r="AB52">
        <f t="shared" si="7"/>
        <v>57808000</v>
      </c>
      <c r="AC52" s="15">
        <f>T52*(1+(U52/Sheet2!$A$2))</f>
        <v>46.900000066990003</v>
      </c>
      <c r="AD52" s="16">
        <f t="shared" si="3"/>
        <v>4.0052587877110435</v>
      </c>
      <c r="AE52" s="17">
        <f t="shared" si="4"/>
        <v>0.35173332410739</v>
      </c>
      <c r="AF52" s="70">
        <f t="shared" si="5"/>
        <v>3.6956522834209795</v>
      </c>
      <c r="AG52">
        <f t="shared" si="6"/>
        <v>0.32454433815388872</v>
      </c>
      <c r="AI52">
        <v>2011</v>
      </c>
    </row>
    <row r="53" spans="1:43" ht="12.75" customHeight="1">
      <c r="A53">
        <v>7</v>
      </c>
      <c r="B53">
        <v>5</v>
      </c>
      <c r="C53">
        <v>2011</v>
      </c>
      <c r="D53" s="9">
        <f t="shared" si="0"/>
        <v>40729</v>
      </c>
      <c r="E53" s="10">
        <v>2006</v>
      </c>
      <c r="F53" s="10">
        <f t="shared" si="1"/>
        <v>5</v>
      </c>
      <c r="G53" t="s">
        <v>176</v>
      </c>
      <c r="H53" t="s">
        <v>177</v>
      </c>
      <c r="I53" s="11">
        <v>110000000</v>
      </c>
      <c r="J53" s="11">
        <v>10169000</v>
      </c>
      <c r="K53" s="11">
        <f>IF(M53="NOK",I53,IF(Sheet1!M53="SEK",Sheet1!I53*Sheet2!$B$10,IF(M53="DKK",Sheet1!I53*Sheet2!$B$9,IF(Sheet1!M53="EUR",Sheet1!I53*Sheet2!$B$11,IF(M53="USD",I53*Sheet1!$B$12,IF(M53="CHF",I53*Sheet2!$B$13,IF(Sheet1!M53="GBP",Sheet1!I53*Sheet2!$B$14,IF(Sheet1!M53="ISK",Sheet1!I53*Sheet2!$B$15,IF(Sheet1!M53="AUD",Sheet1!I53*Sheet2!$B$16,"0")))))))))</f>
        <v>1870000000</v>
      </c>
      <c r="L53" s="11">
        <f>IF(M53="NOK",J53,IF(Sheet1!M53="SEK",Sheet1!J53*Sheet2!$B$10,IF(M53="DKK",Sheet1!J53*Sheet2!$B$9,IF(Sheet1!M53="EUR",Sheet1!J53*Sheet2!$B$11,IF(M53="USD",J53*Sheet1!$B$12,IF(M53="CHF",J53*Sheet2!$B$13,IF(Sheet1!M53="GBP",Sheet1!J53*Sheet2!$B$14,IF(Sheet1!M53="ISK",Sheet1!J53*Sheet2!$B$15,IF(Sheet1!M53="AUD",Sheet1!J53*Sheet2!$B$16,"0")))))))))</f>
        <v>172873000</v>
      </c>
      <c r="M53" s="1" t="s">
        <v>13</v>
      </c>
      <c r="N53" t="s">
        <v>21</v>
      </c>
      <c r="O53" t="s">
        <v>22</v>
      </c>
      <c r="P53" s="12" t="s">
        <v>23</v>
      </c>
      <c r="Q53" s="13">
        <v>1014.87</v>
      </c>
      <c r="R53" t="s">
        <v>24</v>
      </c>
      <c r="S53" s="14" t="s">
        <v>25</v>
      </c>
      <c r="T53">
        <v>38</v>
      </c>
      <c r="U53" s="13">
        <v>10.26315784</v>
      </c>
      <c r="V53" s="13">
        <v>5.2631578450000003</v>
      </c>
      <c r="W53" s="13">
        <v>5.2631578450000003</v>
      </c>
      <c r="X53">
        <v>0</v>
      </c>
      <c r="Y53" t="s">
        <v>48</v>
      </c>
      <c r="Z53" t="s">
        <v>89</v>
      </c>
      <c r="AA53">
        <v>25000000</v>
      </c>
      <c r="AB53">
        <f t="shared" si="7"/>
        <v>1014870000</v>
      </c>
      <c r="AC53" s="15">
        <f>T53*(1+(U53/Sheet2!$A$2))</f>
        <v>41.899999979200004</v>
      </c>
      <c r="AD53" s="16">
        <f t="shared" si="3"/>
        <v>0.10838826647747987</v>
      </c>
      <c r="AE53" s="17">
        <f t="shared" si="4"/>
        <v>1.002000256190448E-2</v>
      </c>
      <c r="AF53" s="70">
        <f t="shared" si="5"/>
        <v>1.842600530117158</v>
      </c>
      <c r="AG53">
        <f t="shared" si="6"/>
        <v>0.17034004355237617</v>
      </c>
      <c r="AI53">
        <v>2011</v>
      </c>
    </row>
    <row r="54" spans="1:43" ht="12.75" customHeight="1">
      <c r="A54">
        <v>7</v>
      </c>
      <c r="B54">
        <v>7</v>
      </c>
      <c r="C54">
        <v>2011</v>
      </c>
      <c r="D54" s="9">
        <f t="shared" si="0"/>
        <v>40731</v>
      </c>
      <c r="E54" s="10">
        <v>1969</v>
      </c>
      <c r="F54" s="10">
        <f t="shared" si="1"/>
        <v>42</v>
      </c>
      <c r="G54" t="s">
        <v>178</v>
      </c>
      <c r="H54" t="s">
        <v>179</v>
      </c>
      <c r="I54" s="11">
        <v>798191000</v>
      </c>
      <c r="J54" s="11">
        <v>-240810000</v>
      </c>
      <c r="K54" s="11">
        <f>IF(M54="NOK",I54,IF(Sheet1!M54="SEK",Sheet1!I54*Sheet2!$B$10,IF(M54="DKK",Sheet1!I54*Sheet2!$B$9,IF(Sheet1!M54="EUR",Sheet1!I54*Sheet2!$B$11,IF(M54="USD",I54*Sheet1!$B$12,IF(M54="CHF",I54*Sheet2!$B$13,IF(Sheet1!M54="GBP",Sheet1!I54*Sheet2!$B$14,IF(Sheet1!M54="ISK",Sheet1!I54*Sheet2!$B$15,IF(Sheet1!M54="AUD",Sheet1!I54*Sheet2!$B$16,"0")))))))))</f>
        <v>1028469103.5</v>
      </c>
      <c r="L54" s="11">
        <f>IF(M54="NOK",J54,IF(Sheet1!M54="SEK",Sheet1!J54*Sheet2!$B$10,IF(M54="DKK",Sheet1!J54*Sheet2!$B$9,IF(Sheet1!M54="EUR",Sheet1!J54*Sheet2!$B$11,IF(M54="USD",J54*Sheet1!$B$12,IF(M54="CHF",J54*Sheet2!$B$13,IF(Sheet1!M54="GBP",Sheet1!J54*Sheet2!$B$14,IF(Sheet1!M54="ISK",Sheet1!J54*Sheet2!$B$15,IF(Sheet1!M54="AUD",Sheet1!J54*Sheet2!$B$16,"0")))))))))</f>
        <v>-310283685</v>
      </c>
      <c r="M54" t="s">
        <v>2</v>
      </c>
      <c r="N54" t="s">
        <v>66</v>
      </c>
      <c r="O54" t="s">
        <v>67</v>
      </c>
      <c r="P54" s="12" t="s">
        <v>23</v>
      </c>
      <c r="Q54" s="13">
        <v>841.79399999999998</v>
      </c>
      <c r="R54" t="s">
        <v>24</v>
      </c>
      <c r="S54" s="14" t="s">
        <v>25</v>
      </c>
      <c r="T54">
        <v>25</v>
      </c>
      <c r="U54" s="13">
        <v>4</v>
      </c>
      <c r="V54" s="13">
        <v>0</v>
      </c>
      <c r="W54" s="13">
        <v>-0.40000000600000002</v>
      </c>
      <c r="X54">
        <v>0</v>
      </c>
      <c r="Y54" t="s">
        <v>124</v>
      </c>
      <c r="Z54" t="s">
        <v>45</v>
      </c>
      <c r="AA54">
        <v>32000000</v>
      </c>
      <c r="AB54">
        <f t="shared" si="7"/>
        <v>841794000</v>
      </c>
      <c r="AC54" s="15">
        <f>T54*(1+(U54/Sheet2!$A$2))</f>
        <v>26</v>
      </c>
      <c r="AD54" s="16">
        <f t="shared" si="3"/>
        <v>0.94820229177209625</v>
      </c>
      <c r="AE54" s="17">
        <f t="shared" si="4"/>
        <v>-0.2860676127413595</v>
      </c>
      <c r="AF54" s="70">
        <f t="shared" si="5"/>
        <v>1.221758652948346</v>
      </c>
      <c r="AG54">
        <f t="shared" si="6"/>
        <v>-0.36859811901724177</v>
      </c>
      <c r="AI54">
        <v>2011</v>
      </c>
    </row>
    <row r="55" spans="1:43" ht="12.75" customHeight="1">
      <c r="A55" s="21">
        <v>12</v>
      </c>
      <c r="B55" s="21">
        <v>27</v>
      </c>
      <c r="C55" s="21">
        <v>2011</v>
      </c>
      <c r="D55" s="22">
        <f t="shared" si="0"/>
        <v>40904</v>
      </c>
      <c r="E55" s="23">
        <v>2009</v>
      </c>
      <c r="F55" s="24">
        <f t="shared" si="1"/>
        <v>2</v>
      </c>
      <c r="G55" s="21" t="s">
        <v>180</v>
      </c>
      <c r="H55" s="21" t="s">
        <v>181</v>
      </c>
      <c r="I55" s="25">
        <v>14979000</v>
      </c>
      <c r="J55" s="25">
        <v>-3330000</v>
      </c>
      <c r="K55" s="11">
        <f>IF(M55="NOK",I55,IF(Sheet1!M55="SEK",Sheet1!I55*Sheet2!$B$10,IF(M55="DKK",Sheet1!I55*Sheet2!$B$9,IF(Sheet1!M55="EUR",Sheet1!I55*Sheet2!$B$11,IF(M55="USD",I55*Sheet1!$B$12,IF(M55="CHF",I55*Sheet2!$B$13,IF(Sheet1!M55="GBP",Sheet1!I55*Sheet2!$B$14,IF(Sheet1!M55="ISK",Sheet1!I55*Sheet2!$B$15,IF(Sheet1!M55="AUD",Sheet1!I55*Sheet2!$B$16,"0")))))))))</f>
        <v>13821123.299999999</v>
      </c>
      <c r="L55" s="11">
        <f>IF(M55="NOK",J55,IF(Sheet1!M55="SEK",Sheet1!J55*Sheet2!$B$10,IF(M55="DKK",Sheet1!J55*Sheet2!$B$9,IF(Sheet1!M55="EUR",Sheet1!J55*Sheet2!$B$11,IF(M55="USD",J55*Sheet1!$B$12,IF(M55="CHF",J55*Sheet2!$B$13,IF(Sheet1!M55="GBP",Sheet1!J55*Sheet2!$B$14,IF(Sheet1!M55="ISK",Sheet1!J55*Sheet2!$B$15,IF(Sheet1!M55="AUD",Sheet1!J55*Sheet2!$B$16,"0")))))))))</f>
        <v>-3072591</v>
      </c>
      <c r="M55" s="21" t="s">
        <v>4</v>
      </c>
      <c r="N55" s="21" t="s">
        <v>30</v>
      </c>
      <c r="O55" s="26" t="s">
        <v>31</v>
      </c>
      <c r="P55" s="27" t="s">
        <v>32</v>
      </c>
      <c r="Q55" s="28">
        <v>5.0918099999999997</v>
      </c>
      <c r="R55" s="21" t="s">
        <v>24</v>
      </c>
      <c r="S55" s="29" t="s">
        <v>25</v>
      </c>
      <c r="T55" s="21">
        <v>4</v>
      </c>
      <c r="U55" s="28">
        <v>-50</v>
      </c>
      <c r="V55" s="28">
        <v>-25</v>
      </c>
      <c r="W55" s="28">
        <v>-5</v>
      </c>
      <c r="X55" s="21">
        <v>25.2044</v>
      </c>
      <c r="Y55" s="21" t="s">
        <v>48</v>
      </c>
      <c r="Z55" s="21" t="s">
        <v>131</v>
      </c>
      <c r="AA55" s="21">
        <v>1500000</v>
      </c>
      <c r="AB55">
        <f t="shared" si="7"/>
        <v>5091810</v>
      </c>
      <c r="AC55" s="30">
        <f>T55*(1+(U55/Sheet2!$A$2))</f>
        <v>2</v>
      </c>
      <c r="AD55" s="16">
        <f t="shared" si="3"/>
        <v>2.9417829809046294</v>
      </c>
      <c r="AE55" s="17">
        <f t="shared" si="4"/>
        <v>-0.65399140973445591</v>
      </c>
      <c r="AF55" s="70">
        <f t="shared" si="5"/>
        <v>2.7143831564807011</v>
      </c>
      <c r="AG55">
        <f t="shared" si="6"/>
        <v>-0.60343787376198244</v>
      </c>
      <c r="AH55" s="21"/>
      <c r="AI55" s="21">
        <v>2011</v>
      </c>
      <c r="AJ55" s="21"/>
      <c r="AK55" s="21"/>
      <c r="AL55" s="21"/>
      <c r="AM55" s="21"/>
      <c r="AN55" s="21"/>
      <c r="AO55" s="21"/>
      <c r="AP55" s="21"/>
      <c r="AQ55" s="21"/>
    </row>
    <row r="56" spans="1:43" ht="12.75" customHeight="1">
      <c r="A56">
        <v>1</v>
      </c>
      <c r="B56">
        <v>19</v>
      </c>
      <c r="C56">
        <v>2012</v>
      </c>
      <c r="D56" s="9">
        <f t="shared" si="0"/>
        <v>40927</v>
      </c>
      <c r="E56" s="18">
        <v>2010</v>
      </c>
      <c r="F56" s="10">
        <f t="shared" si="1"/>
        <v>2</v>
      </c>
      <c r="G56" t="s">
        <v>182</v>
      </c>
      <c r="H56" t="s">
        <v>183</v>
      </c>
      <c r="I56" s="11">
        <v>528000</v>
      </c>
      <c r="J56" s="11">
        <v>-3411000</v>
      </c>
      <c r="K56" s="11">
        <f>IF(M56="NOK",I56,IF(Sheet1!M56="SEK",Sheet1!I56*Sheet2!$B$10,IF(M56="DKK",Sheet1!I56*Sheet2!$B$9,IF(Sheet1!M56="EUR",Sheet1!I56*Sheet2!$B$11,IF(M56="USD",I56*Sheet1!$B$12,IF(M56="CHF",I56*Sheet2!$B$13,IF(Sheet1!M56="GBP",Sheet1!I56*Sheet2!$B$14,IF(Sheet1!M56="ISK",Sheet1!I56*Sheet2!$B$15,IF(Sheet1!M56="AUD",Sheet1!I56*Sheet2!$B$16,"0")))))))))</f>
        <v>5078832</v>
      </c>
      <c r="L56" s="11">
        <f>IF(M56="NOK",J56,IF(Sheet1!M56="SEK",Sheet1!J56*Sheet2!$B$10,IF(M56="DKK",Sheet1!J56*Sheet2!$B$9,IF(Sheet1!M56="EUR",Sheet1!J56*Sheet2!$B$11,IF(M56="USD",J56*Sheet1!$B$12,IF(M56="CHF",J56*Sheet2!$B$13,IF(Sheet1!M56="GBP",Sheet1!J56*Sheet2!$B$14,IF(Sheet1!M56="ISK",Sheet1!J56*Sheet2!$B$15,IF(Sheet1!M56="AUD",Sheet1!J56*Sheet2!$B$16,"0")))))))))</f>
        <v>-32810409</v>
      </c>
      <c r="M56" s="1" t="s">
        <v>9</v>
      </c>
      <c r="N56" t="s">
        <v>184</v>
      </c>
      <c r="O56" s="1" t="s">
        <v>31</v>
      </c>
      <c r="P56" s="12" t="s">
        <v>32</v>
      </c>
      <c r="Q56" s="13">
        <v>7.6133600000000001</v>
      </c>
      <c r="R56" t="s">
        <v>24</v>
      </c>
      <c r="S56" s="14" t="s">
        <v>25</v>
      </c>
      <c r="T56">
        <v>3</v>
      </c>
      <c r="U56" s="13">
        <v>-8.3333330149999991</v>
      </c>
      <c r="V56" s="13">
        <v>-10.33333302</v>
      </c>
      <c r="W56" s="13">
        <v>-23</v>
      </c>
      <c r="X56">
        <v>100.03100000000001</v>
      </c>
      <c r="Y56" t="s">
        <v>76</v>
      </c>
      <c r="Z56" t="s">
        <v>45</v>
      </c>
      <c r="AA56">
        <v>3000000</v>
      </c>
      <c r="AB56">
        <f t="shared" si="7"/>
        <v>7613360</v>
      </c>
      <c r="AC56" s="15">
        <f>T56*(1+(U56/Sheet2!$A$2))</f>
        <v>2.7500000095499999</v>
      </c>
      <c r="AD56" s="16">
        <f t="shared" si="3"/>
        <v>6.935177109712401E-2</v>
      </c>
      <c r="AE56" s="17">
        <f t="shared" si="4"/>
        <v>-0.44802820305357949</v>
      </c>
      <c r="AF56" s="70">
        <f t="shared" si="5"/>
        <v>0.66709468618323575</v>
      </c>
      <c r="AG56">
        <f t="shared" si="6"/>
        <v>-4.3095832851723808</v>
      </c>
      <c r="AI56">
        <v>2012</v>
      </c>
    </row>
    <row r="57" spans="1:43" ht="12.75" customHeight="1">
      <c r="A57">
        <v>2</v>
      </c>
      <c r="B57">
        <v>3</v>
      </c>
      <c r="C57">
        <v>2012</v>
      </c>
      <c r="D57" s="9">
        <f t="shared" si="0"/>
        <v>40942</v>
      </c>
      <c r="E57" s="10">
        <v>2007</v>
      </c>
      <c r="F57" s="10">
        <f t="shared" si="1"/>
        <v>5</v>
      </c>
      <c r="G57" t="s">
        <v>185</v>
      </c>
      <c r="H57" t="s">
        <v>186</v>
      </c>
      <c r="I57" s="11">
        <v>0</v>
      </c>
      <c r="J57" s="11">
        <v>-674771</v>
      </c>
      <c r="K57" s="11">
        <f>IF(M57="NOK",I57,IF(Sheet1!M57="SEK",Sheet1!I57*Sheet2!$B$10,IF(M57="DKK",Sheet1!I57*Sheet2!$B$9,IF(Sheet1!M57="EUR",Sheet1!I57*Sheet2!$B$11,IF(M57="USD",I57*Sheet1!$B$12,IF(M57="CHF",I57*Sheet2!$B$13,IF(Sheet1!M57="GBP",Sheet1!I57*Sheet2!$B$14,IF(Sheet1!M57="ISK",Sheet1!I57*Sheet2!$B$15,IF(Sheet1!M57="AUD",Sheet1!I57*Sheet2!$B$16,"0")))))))))</f>
        <v>0</v>
      </c>
      <c r="L57" s="11">
        <f>IF(M57="NOK",J57,IF(Sheet1!M57="SEK",Sheet1!J57*Sheet2!$B$10,IF(M57="DKK",Sheet1!J57*Sheet2!$B$9,IF(Sheet1!M57="EUR",Sheet1!J57*Sheet2!$B$11,IF(M57="USD",J57*Sheet1!$B$12,IF(M57="CHF",J57*Sheet2!$B$13,IF(Sheet1!M57="GBP",Sheet1!J57*Sheet2!$B$14,IF(Sheet1!M57="ISK",Sheet1!J57*Sheet2!$B$15,IF(Sheet1!M57="AUD",Sheet1!J57*Sheet2!$B$16,"0")))))))))</f>
        <v>-622611.20169999998</v>
      </c>
      <c r="M57" t="s">
        <v>4</v>
      </c>
      <c r="N57" t="s">
        <v>30</v>
      </c>
      <c r="O57" t="s">
        <v>112</v>
      </c>
      <c r="P57" s="12" t="s">
        <v>23</v>
      </c>
      <c r="Q57" s="13">
        <v>7.2977699999999999</v>
      </c>
      <c r="R57" t="s">
        <v>24</v>
      </c>
      <c r="S57" s="14" t="s">
        <v>25</v>
      </c>
      <c r="T57">
        <v>3.2</v>
      </c>
      <c r="U57" s="13">
        <v>-1.4901161190000001E-6</v>
      </c>
      <c r="V57" s="13">
        <v>1.5624984500000001</v>
      </c>
      <c r="W57" s="13">
        <v>-5.0000014310000003</v>
      </c>
      <c r="X57">
        <v>34.774999999999999</v>
      </c>
      <c r="Y57" s="1" t="s">
        <v>33</v>
      </c>
      <c r="Z57" t="s">
        <v>45</v>
      </c>
      <c r="AA57">
        <v>2656000</v>
      </c>
      <c r="AB57">
        <f t="shared" si="7"/>
        <v>7297770</v>
      </c>
      <c r="AC57" s="15">
        <f>T57*(1+(U57/Sheet2!$A$2))</f>
        <v>3.1999999523162845</v>
      </c>
      <c r="AD57" s="16">
        <f t="shared" si="3"/>
        <v>0</v>
      </c>
      <c r="AE57" s="17">
        <f t="shared" si="4"/>
        <v>-9.2462628994884735E-2</v>
      </c>
      <c r="AF57" s="70">
        <f t="shared" si="5"/>
        <v>0</v>
      </c>
      <c r="AG57">
        <f t="shared" si="6"/>
        <v>-8.5315267773580145E-2</v>
      </c>
      <c r="AI57">
        <v>2012</v>
      </c>
    </row>
    <row r="58" spans="1:43" ht="12.75" customHeight="1">
      <c r="A58">
        <v>5</v>
      </c>
      <c r="B58">
        <v>2</v>
      </c>
      <c r="C58">
        <v>2012</v>
      </c>
      <c r="D58" s="9">
        <f t="shared" si="0"/>
        <v>41031</v>
      </c>
      <c r="E58" s="10">
        <v>2005</v>
      </c>
      <c r="F58" s="10">
        <f t="shared" si="1"/>
        <v>7</v>
      </c>
      <c r="G58" t="s">
        <v>187</v>
      </c>
      <c r="H58" t="s">
        <v>188</v>
      </c>
      <c r="I58" s="11">
        <v>1183497</v>
      </c>
      <c r="J58" s="11">
        <v>-1157354</v>
      </c>
      <c r="K58" s="11">
        <f>IF(M58="NOK",I58,IF(Sheet1!M58="SEK",Sheet1!I58*Sheet2!$B$10,IF(M58="DKK",Sheet1!I58*Sheet2!$B$9,IF(Sheet1!M58="EUR",Sheet1!I58*Sheet2!$B$11,IF(M58="USD",I58*Sheet1!$B$12,IF(M58="CHF",I58*Sheet2!$B$13,IF(Sheet1!M58="GBP",Sheet1!I58*Sheet2!$B$14,IF(Sheet1!M58="ISK",Sheet1!I58*Sheet2!$B$15,IF(Sheet1!M58="AUD",Sheet1!I58*Sheet2!$B$16,"0")))))))))</f>
        <v>1092012.6819</v>
      </c>
      <c r="L58" s="11">
        <f>IF(M58="NOK",J58,IF(Sheet1!M58="SEK",Sheet1!J58*Sheet2!$B$10,IF(M58="DKK",Sheet1!J58*Sheet2!$B$9,IF(Sheet1!M58="EUR",Sheet1!J58*Sheet2!$B$11,IF(M58="USD",J58*Sheet1!$B$12,IF(M58="CHF",J58*Sheet2!$B$13,IF(Sheet1!M58="GBP",Sheet1!J58*Sheet2!$B$14,IF(Sheet1!M58="ISK",Sheet1!J58*Sheet2!$B$15,IF(Sheet1!M58="AUD",Sheet1!J58*Sheet2!$B$16,"0")))))))))</f>
        <v>-1067890.5358</v>
      </c>
      <c r="M58" t="s">
        <v>4</v>
      </c>
      <c r="N58" t="s">
        <v>30</v>
      </c>
      <c r="O58" t="s">
        <v>31</v>
      </c>
      <c r="P58" s="12" t="s">
        <v>23</v>
      </c>
      <c r="Q58" s="13">
        <v>7.3110099999999996</v>
      </c>
      <c r="R58" t="s">
        <v>24</v>
      </c>
      <c r="S58" s="14" t="s">
        <v>25</v>
      </c>
      <c r="T58">
        <v>3.9</v>
      </c>
      <c r="U58" s="13">
        <v>-5.1282076840000004</v>
      </c>
      <c r="V58" s="13">
        <v>6.4102540020000003</v>
      </c>
      <c r="W58" s="13">
        <v>-3.5897459980000002</v>
      </c>
      <c r="X58">
        <v>0</v>
      </c>
      <c r="Y58" s="1" t="s">
        <v>33</v>
      </c>
      <c r="Z58" t="s">
        <v>45</v>
      </c>
      <c r="AA58">
        <v>2200000</v>
      </c>
      <c r="AB58">
        <f t="shared" si="7"/>
        <v>7311010</v>
      </c>
      <c r="AC58" s="15">
        <f>T58*(1+(U58/Sheet2!$A$2))</f>
        <v>3.6999999003239998</v>
      </c>
      <c r="AD58" s="16">
        <f t="shared" si="3"/>
        <v>0.16187872811006962</v>
      </c>
      <c r="AE58" s="17">
        <f t="shared" si="4"/>
        <v>-0.15830288838341078</v>
      </c>
      <c r="AF58" s="70">
        <f t="shared" si="5"/>
        <v>0.14936550242716123</v>
      </c>
      <c r="AG58">
        <f t="shared" si="6"/>
        <v>-0.14606607511137312</v>
      </c>
      <c r="AI58">
        <v>2012</v>
      </c>
    </row>
    <row r="59" spans="1:43" ht="12.75" customHeight="1">
      <c r="A59">
        <v>6</v>
      </c>
      <c r="B59">
        <v>14</v>
      </c>
      <c r="C59">
        <v>2012</v>
      </c>
      <c r="D59" s="9">
        <f t="shared" si="0"/>
        <v>41074</v>
      </c>
      <c r="E59" s="10">
        <v>2008</v>
      </c>
      <c r="F59" s="10">
        <f t="shared" si="1"/>
        <v>4</v>
      </c>
      <c r="G59" t="s">
        <v>189</v>
      </c>
      <c r="H59" t="s">
        <v>190</v>
      </c>
      <c r="I59" s="11">
        <v>309800000</v>
      </c>
      <c r="J59" s="11">
        <v>7140000</v>
      </c>
      <c r="K59" s="11">
        <f>IF(M59="NOK",I59,IF(Sheet1!M59="SEK",Sheet1!I59*Sheet2!$B$10,IF(M59="DKK",Sheet1!I59*Sheet2!$B$9,IF(Sheet1!M59="EUR",Sheet1!I59*Sheet2!$B$11,IF(M59="USD",I59*Sheet1!$B$12,IF(M59="CHF",I59*Sheet2!$B$13,IF(Sheet1!M59="GBP",Sheet1!I59*Sheet2!$B$14,IF(Sheet1!M59="ISK",Sheet1!I59*Sheet2!$B$15,IF(Sheet1!M59="AUD",Sheet1!I59*Sheet2!$B$16,"0")))))))))</f>
        <v>309800000</v>
      </c>
      <c r="L59" s="11">
        <f>IF(M59="NOK",J59,IF(Sheet1!M59="SEK",Sheet1!J59*Sheet2!$B$10,IF(M59="DKK",Sheet1!J59*Sheet2!$B$9,IF(Sheet1!M59="EUR",Sheet1!J59*Sheet2!$B$11,IF(M59="USD",J59*Sheet1!$B$12,IF(M59="CHF",J59*Sheet2!$B$13,IF(Sheet1!M59="GBP",Sheet1!J59*Sheet2!$B$14,IF(Sheet1!M59="ISK",Sheet1!J59*Sheet2!$B$15,IF(Sheet1!M59="AUD",Sheet1!J59*Sheet2!$B$16,"0")))))))))</f>
        <v>7140000</v>
      </c>
      <c r="M59" t="s">
        <v>20</v>
      </c>
      <c r="N59" t="s">
        <v>21</v>
      </c>
      <c r="O59" t="s">
        <v>22</v>
      </c>
      <c r="P59" s="12" t="s">
        <v>23</v>
      </c>
      <c r="Q59" s="13">
        <v>500.62</v>
      </c>
      <c r="R59" t="s">
        <v>24</v>
      </c>
      <c r="S59" s="14" t="s">
        <v>25</v>
      </c>
      <c r="T59">
        <v>20</v>
      </c>
      <c r="U59" s="13">
        <v>-5</v>
      </c>
      <c r="V59" s="13">
        <v>-5.5</v>
      </c>
      <c r="W59" s="13">
        <v>-0.5</v>
      </c>
      <c r="X59">
        <v>1864.36</v>
      </c>
      <c r="Y59" t="s">
        <v>124</v>
      </c>
      <c r="Z59" t="s">
        <v>191</v>
      </c>
      <c r="AA59">
        <v>25031000</v>
      </c>
      <c r="AB59">
        <f t="shared" si="7"/>
        <v>500620000</v>
      </c>
      <c r="AC59" s="15">
        <f>T59*(1+(U59/Sheet2!$A$2))</f>
        <v>19</v>
      </c>
      <c r="AD59" s="16">
        <f t="shared" si="3"/>
        <v>0.61883264751707878</v>
      </c>
      <c r="AE59" s="17">
        <f t="shared" si="4"/>
        <v>1.4262314729735128E-2</v>
      </c>
      <c r="AF59" s="70">
        <f t="shared" si="5"/>
        <v>0.61883264751707878</v>
      </c>
      <c r="AG59">
        <f t="shared" si="6"/>
        <v>1.4262314729735128E-2</v>
      </c>
      <c r="AI59">
        <v>2012</v>
      </c>
    </row>
    <row r="60" spans="1:43" ht="12.75" customHeight="1">
      <c r="A60">
        <v>6</v>
      </c>
      <c r="B60">
        <v>19</v>
      </c>
      <c r="C60">
        <v>2012</v>
      </c>
      <c r="D60" s="9">
        <f t="shared" si="0"/>
        <v>41079</v>
      </c>
      <c r="E60" s="10">
        <v>2005</v>
      </c>
      <c r="F60" s="10">
        <f t="shared" si="1"/>
        <v>7</v>
      </c>
      <c r="G60" t="s">
        <v>192</v>
      </c>
      <c r="H60" t="s">
        <v>193</v>
      </c>
      <c r="I60" s="11">
        <v>20507000</v>
      </c>
      <c r="J60" s="11">
        <v>2008000</v>
      </c>
      <c r="K60" s="11">
        <f>IF(M60="NOK",I60,IF(Sheet1!M60="SEK",Sheet1!I60*Sheet2!$B$10,IF(M60="DKK",Sheet1!I60*Sheet2!$B$9,IF(Sheet1!M60="EUR",Sheet1!I60*Sheet2!$B$11,IF(M60="USD",I60*Sheet1!$B$12,IF(M60="CHF",I60*Sheet2!$B$13,IF(Sheet1!M60="GBP",Sheet1!I60*Sheet2!$B$14,IF(Sheet1!M60="ISK",Sheet1!I60*Sheet2!$B$15,IF(Sheet1!M60="AUD",Sheet1!I60*Sheet2!$B$16,"0")))))))))</f>
        <v>18921808.899999999</v>
      </c>
      <c r="L60" s="11">
        <f>IF(M60="NOK",J60,IF(Sheet1!M60="SEK",Sheet1!J60*Sheet2!$B$10,IF(M60="DKK",Sheet1!J60*Sheet2!$B$9,IF(Sheet1!M60="EUR",Sheet1!J60*Sheet2!$B$11,IF(M60="USD",J60*Sheet1!$B$12,IF(M60="CHF",J60*Sheet2!$B$13,IF(Sheet1!M60="GBP",Sheet1!J60*Sheet2!$B$14,IF(Sheet1!M60="ISK",Sheet1!J60*Sheet2!$B$15,IF(Sheet1!M60="AUD",Sheet1!J60*Sheet2!$B$16,"0")))))))))</f>
        <v>1852781.5999999999</v>
      </c>
      <c r="M60" t="s">
        <v>4</v>
      </c>
      <c r="N60" t="s">
        <v>30</v>
      </c>
      <c r="O60" t="s">
        <v>31</v>
      </c>
      <c r="P60" s="12" t="s">
        <v>23</v>
      </c>
      <c r="Q60" s="13">
        <v>5.9774900000000004</v>
      </c>
      <c r="R60" t="s">
        <v>24</v>
      </c>
      <c r="S60" s="14" t="s">
        <v>25</v>
      </c>
      <c r="T60">
        <v>4</v>
      </c>
      <c r="U60" s="13">
        <v>11.25</v>
      </c>
      <c r="V60" s="13">
        <v>2.5</v>
      </c>
      <c r="W60" s="13">
        <v>-7.5</v>
      </c>
      <c r="X60">
        <v>19.8367</v>
      </c>
      <c r="Y60" t="s">
        <v>48</v>
      </c>
      <c r="Z60" t="s">
        <v>45</v>
      </c>
      <c r="AA60">
        <v>1750000</v>
      </c>
      <c r="AB60">
        <f t="shared" si="7"/>
        <v>5977490</v>
      </c>
      <c r="AC60" s="15">
        <f>T60*(1+(U60/Sheet2!$A$2))</f>
        <v>4.45</v>
      </c>
      <c r="AD60" s="16">
        <f t="shared" si="3"/>
        <v>3.4307041918932528</v>
      </c>
      <c r="AE60" s="17">
        <f t="shared" si="4"/>
        <v>0.33592695261723565</v>
      </c>
      <c r="AF60" s="70">
        <f t="shared" si="5"/>
        <v>3.165510757859904</v>
      </c>
      <c r="AG60">
        <f t="shared" si="6"/>
        <v>0.30995979917992333</v>
      </c>
      <c r="AI60">
        <v>2012</v>
      </c>
    </row>
    <row r="61" spans="1:43" ht="12.75" customHeight="1">
      <c r="A61">
        <v>7</v>
      </c>
      <c r="B61">
        <v>5</v>
      </c>
      <c r="C61">
        <v>2012</v>
      </c>
      <c r="D61" s="9">
        <f t="shared" si="0"/>
        <v>41095</v>
      </c>
      <c r="E61" s="10">
        <v>1998</v>
      </c>
      <c r="F61" s="10">
        <f t="shared" si="1"/>
        <v>14</v>
      </c>
      <c r="G61" t="s">
        <v>194</v>
      </c>
      <c r="H61" t="s">
        <v>195</v>
      </c>
      <c r="I61" s="11">
        <v>250000</v>
      </c>
      <c r="J61" s="11">
        <v>-468000</v>
      </c>
      <c r="K61" s="11">
        <f>IF(M61="NOK",I61,IF(Sheet1!M61="SEK",Sheet1!I61*Sheet2!$B$10,IF(M61="DKK",Sheet1!I61*Sheet2!$B$9,IF(Sheet1!M61="EUR",Sheet1!I61*Sheet2!$B$11,IF(M61="USD",I61*Sheet1!$B$12,IF(M61="CHF",I61*Sheet2!$B$13,IF(Sheet1!M61="GBP",Sheet1!I61*Sheet2!$B$14,IF(Sheet1!M61="ISK",Sheet1!I61*Sheet2!$B$15,IF(Sheet1!M61="AUD",Sheet1!I61*Sheet2!$B$16,"0")))))))))</f>
        <v>230675</v>
      </c>
      <c r="L61" s="11">
        <f>IF(M61="NOK",J61,IF(Sheet1!M61="SEK",Sheet1!J61*Sheet2!$B$10,IF(M61="DKK",Sheet1!J61*Sheet2!$B$9,IF(Sheet1!M61="EUR",Sheet1!J61*Sheet2!$B$11,IF(M61="USD",J61*Sheet1!$B$12,IF(M61="CHF",J61*Sheet2!$B$13,IF(Sheet1!M61="GBP",Sheet1!J61*Sheet2!$B$14,IF(Sheet1!M61="ISK",Sheet1!J61*Sheet2!$B$15,IF(Sheet1!M61="AUD",Sheet1!J61*Sheet2!$B$16,"0")))))))))</f>
        <v>-431823.6</v>
      </c>
      <c r="M61" t="s">
        <v>4</v>
      </c>
      <c r="N61" t="s">
        <v>30</v>
      </c>
      <c r="O61" t="s">
        <v>31</v>
      </c>
      <c r="P61" s="12" t="s">
        <v>23</v>
      </c>
      <c r="Q61" s="13">
        <v>6.3887600000000004</v>
      </c>
      <c r="R61" t="s">
        <v>24</v>
      </c>
      <c r="S61" s="14" t="s">
        <v>25</v>
      </c>
      <c r="T61">
        <v>0.5</v>
      </c>
      <c r="U61" s="13">
        <v>-48</v>
      </c>
      <c r="V61" s="13">
        <v>-38</v>
      </c>
      <c r="W61" s="13">
        <v>-46</v>
      </c>
      <c r="X61">
        <v>0</v>
      </c>
      <c r="Y61" s="1" t="s">
        <v>33</v>
      </c>
      <c r="Z61" t="s">
        <v>45</v>
      </c>
      <c r="AA61">
        <v>15244100</v>
      </c>
      <c r="AB61">
        <f t="shared" si="7"/>
        <v>6388760</v>
      </c>
      <c r="AC61" s="15">
        <f>T61*(1+(U61/Sheet2!$A$2))</f>
        <v>0.26</v>
      </c>
      <c r="AD61" s="16">
        <f t="shared" si="3"/>
        <v>3.9131224212523241E-2</v>
      </c>
      <c r="AE61" s="17">
        <f t="shared" si="4"/>
        <v>-7.3253651725843513E-2</v>
      </c>
      <c r="AF61" s="70">
        <f t="shared" si="5"/>
        <v>3.61063805808952E-2</v>
      </c>
      <c r="AG61">
        <f t="shared" si="6"/>
        <v>-6.7591144447435803E-2</v>
      </c>
      <c r="AI61">
        <v>2012</v>
      </c>
    </row>
    <row r="62" spans="1:43" ht="12.75" customHeight="1">
      <c r="A62">
        <v>8</v>
      </c>
      <c r="B62">
        <v>3</v>
      </c>
      <c r="C62">
        <v>2012</v>
      </c>
      <c r="D62" s="9">
        <f t="shared" si="0"/>
        <v>41124</v>
      </c>
      <c r="E62" s="18">
        <v>2008</v>
      </c>
      <c r="F62" s="10">
        <f t="shared" si="1"/>
        <v>4</v>
      </c>
      <c r="G62" t="s">
        <v>196</v>
      </c>
      <c r="H62" t="s">
        <v>197</v>
      </c>
      <c r="I62" s="11">
        <v>371000</v>
      </c>
      <c r="J62" s="11">
        <v>201000</v>
      </c>
      <c r="K62" s="11">
        <f>IF(M62="NOK",I62,IF(Sheet1!M62="SEK",Sheet1!I62*Sheet2!$B$10,IF(M62="DKK",Sheet1!I62*Sheet2!$B$9,IF(Sheet1!M62="EUR",Sheet1!I62*Sheet2!$B$11,IF(M62="USD",I62*Sheet1!$B$12,IF(M62="CHF",I62*Sheet2!$B$13,IF(Sheet1!M62="GBP",Sheet1!I62*Sheet2!$B$14,IF(Sheet1!M62="ISK",Sheet1!I62*Sheet2!$B$15,IF(Sheet1!M62="AUD",Sheet1!I62*Sheet2!$B$16,"0")))))))))</f>
        <v>342321.7</v>
      </c>
      <c r="L62" s="11">
        <f>IF(M62="NOK",J62,IF(Sheet1!M62="SEK",Sheet1!J62*Sheet2!$B$10,IF(M62="DKK",Sheet1!J62*Sheet2!$B$9,IF(Sheet1!M62="EUR",Sheet1!J62*Sheet2!$B$11,IF(M62="USD",J62*Sheet1!$B$12,IF(M62="CHF",J62*Sheet2!$B$13,IF(Sheet1!M62="GBP",Sheet1!J62*Sheet2!$B$14,IF(Sheet1!M62="ISK",Sheet1!J62*Sheet2!$B$15,IF(Sheet1!M62="AUD",Sheet1!J62*Sheet2!$B$16,"0")))))))))</f>
        <v>185462.69999999998</v>
      </c>
      <c r="M62" t="s">
        <v>4</v>
      </c>
      <c r="N62" t="s">
        <v>30</v>
      </c>
      <c r="O62" s="1" t="s">
        <v>31</v>
      </c>
      <c r="P62" s="12" t="s">
        <v>32</v>
      </c>
      <c r="Q62" s="13">
        <v>1.71627</v>
      </c>
      <c r="R62" t="s">
        <v>24</v>
      </c>
      <c r="S62" s="14" t="s">
        <v>25</v>
      </c>
      <c r="T62">
        <v>4.45</v>
      </c>
      <c r="U62" s="13">
        <v>2.9213526249999999</v>
      </c>
      <c r="V62" s="13">
        <v>2.9213526249999999</v>
      </c>
      <c r="W62" s="13">
        <v>2.247195482</v>
      </c>
      <c r="X62">
        <v>20.516500000000001</v>
      </c>
      <c r="Y62" s="1" t="s">
        <v>33</v>
      </c>
      <c r="Z62" t="s">
        <v>54</v>
      </c>
      <c r="AA62">
        <v>460000</v>
      </c>
      <c r="AB62">
        <f t="shared" si="7"/>
        <v>1716270</v>
      </c>
      <c r="AC62" s="15">
        <f>T62*(1+(U62/Sheet2!$A$2))</f>
        <v>4.5800001918125002</v>
      </c>
      <c r="AD62" s="16">
        <f t="shared" si="3"/>
        <v>0.2161664539961661</v>
      </c>
      <c r="AE62" s="17">
        <f t="shared" si="4"/>
        <v>0.11711444003565873</v>
      </c>
      <c r="AF62" s="70">
        <f t="shared" si="5"/>
        <v>0.19945678710226247</v>
      </c>
      <c r="AG62">
        <f t="shared" si="6"/>
        <v>0.1080614938209023</v>
      </c>
      <c r="AI62">
        <v>2012</v>
      </c>
    </row>
    <row r="63" spans="1:43" ht="12.75" customHeight="1">
      <c r="A63">
        <v>10</v>
      </c>
      <c r="B63">
        <v>15</v>
      </c>
      <c r="C63">
        <v>2012</v>
      </c>
      <c r="D63" s="9">
        <f t="shared" si="0"/>
        <v>41197</v>
      </c>
      <c r="E63" s="10">
        <v>2005</v>
      </c>
      <c r="F63" s="10">
        <f t="shared" si="1"/>
        <v>7</v>
      </c>
      <c r="G63" t="s">
        <v>198</v>
      </c>
      <c r="H63" t="s">
        <v>199</v>
      </c>
      <c r="I63" s="11">
        <v>131564000</v>
      </c>
      <c r="J63" s="11">
        <v>1437000</v>
      </c>
      <c r="K63" s="11">
        <f>IF(M63="NOK",I63,IF(Sheet1!M63="SEK",Sheet1!I63*Sheet2!$B$10,IF(M63="DKK",Sheet1!I63*Sheet2!$B$9,IF(Sheet1!M63="EUR",Sheet1!I63*Sheet2!$B$11,IF(M63="USD",I63*Sheet1!$B$12,IF(M63="CHF",I63*Sheet2!$B$13,IF(Sheet1!M63="GBP",Sheet1!I63*Sheet2!$B$14,IF(Sheet1!M63="ISK",Sheet1!I63*Sheet2!$B$15,IF(Sheet1!M63="AUD",Sheet1!I63*Sheet2!$B$16,"0")))))))))</f>
        <v>1265514116</v>
      </c>
      <c r="L63" s="11">
        <f>IF(M63="NOK",J63,IF(Sheet1!M63="SEK",Sheet1!J63*Sheet2!$B$10,IF(M63="DKK",Sheet1!J63*Sheet2!$B$9,IF(Sheet1!M63="EUR",Sheet1!J63*Sheet2!$B$11,IF(M63="USD",J63*Sheet1!$B$12,IF(M63="CHF",J63*Sheet2!$B$13,IF(Sheet1!M63="GBP",Sheet1!J63*Sheet2!$B$14,IF(Sheet1!M63="ISK",Sheet1!J63*Sheet2!$B$15,IF(Sheet1!M63="AUD",Sheet1!J63*Sheet2!$B$16,"0")))))))))</f>
        <v>13822503</v>
      </c>
      <c r="M63" t="s">
        <v>9</v>
      </c>
      <c r="N63" t="s">
        <v>200</v>
      </c>
      <c r="O63" t="s">
        <v>201</v>
      </c>
      <c r="P63" s="12" t="s">
        <v>23</v>
      </c>
      <c r="Q63" s="13">
        <v>11.031499999999999</v>
      </c>
      <c r="R63" t="s">
        <v>24</v>
      </c>
      <c r="S63" s="14" t="s">
        <v>25</v>
      </c>
      <c r="T63">
        <v>7</v>
      </c>
      <c r="U63" s="13">
        <v>10</v>
      </c>
      <c r="V63" s="13">
        <v>8.4285717009999992</v>
      </c>
      <c r="W63" s="13">
        <v>3.2857143880000002</v>
      </c>
      <c r="X63">
        <v>80.704899999999995</v>
      </c>
      <c r="Y63" t="s">
        <v>76</v>
      </c>
      <c r="Z63" t="s">
        <v>54</v>
      </c>
      <c r="AA63">
        <v>214000</v>
      </c>
      <c r="AB63">
        <f t="shared" si="7"/>
        <v>11031500</v>
      </c>
      <c r="AC63" s="15">
        <f>T63*(1+(U63/Sheet2!$A$2))</f>
        <v>7.7000000000000011</v>
      </c>
      <c r="AD63" s="16">
        <f t="shared" si="3"/>
        <v>11.92621130399311</v>
      </c>
      <c r="AE63" s="17">
        <f t="shared" si="4"/>
        <v>0.13026333680823096</v>
      </c>
      <c r="AF63" s="70">
        <f t="shared" si="5"/>
        <v>114.71822653310973</v>
      </c>
      <c r="AG63">
        <f t="shared" si="6"/>
        <v>1.2530030367583738</v>
      </c>
      <c r="AI63">
        <v>2012</v>
      </c>
    </row>
    <row r="64" spans="1:43" ht="12.75" customHeight="1">
      <c r="A64">
        <v>10</v>
      </c>
      <c r="B64">
        <v>18</v>
      </c>
      <c r="C64">
        <v>2012</v>
      </c>
      <c r="D64" s="9">
        <f t="shared" si="0"/>
        <v>41200</v>
      </c>
      <c r="E64" s="31">
        <v>2012</v>
      </c>
      <c r="F64" s="10">
        <f t="shared" si="1"/>
        <v>0</v>
      </c>
      <c r="G64" t="s">
        <v>202</v>
      </c>
      <c r="H64" t="s">
        <v>203</v>
      </c>
      <c r="I64" s="11">
        <v>3854000000</v>
      </c>
      <c r="J64" s="11">
        <v>530000000</v>
      </c>
      <c r="K64" s="11">
        <f>IF(M64="NOK",I64,IF(Sheet1!M64="SEK",Sheet1!I64*Sheet2!$B$10,IF(M64="DKK",Sheet1!I64*Sheet2!$B$9,IF(Sheet1!M64="EUR",Sheet1!I64*Sheet2!$B$11,IF(M64="USD",I64*Sheet1!$B$12,IF(M64="CHF",I64*Sheet2!$B$13,IF(Sheet1!M64="GBP",Sheet1!I64*Sheet2!$B$14,IF(Sheet1!M64="ISK",Sheet1!I64*Sheet2!$B$15,IF(Sheet1!M64="AUD",Sheet1!I64*Sheet2!$B$16,"0")))))))))</f>
        <v>3854000000</v>
      </c>
      <c r="L64" s="11">
        <f>IF(M64="NOK",J64,IF(Sheet1!M64="SEK",Sheet1!J64*Sheet2!$B$10,IF(M64="DKK",Sheet1!J64*Sheet2!$B$9,IF(Sheet1!M64="EUR",Sheet1!J64*Sheet2!$B$11,IF(M64="USD",J64*Sheet1!$B$12,IF(M64="CHF",J64*Sheet2!$B$13,IF(Sheet1!M64="GBP",Sheet1!J64*Sheet2!$B$14,IF(Sheet1!M64="ISK",Sheet1!J64*Sheet2!$B$15,IF(Sheet1!M64="AUD",Sheet1!J64*Sheet2!$B$16,"0")))))))))</f>
        <v>530000000</v>
      </c>
      <c r="M64" t="s">
        <v>20</v>
      </c>
      <c r="N64" t="s">
        <v>21</v>
      </c>
      <c r="O64" t="s">
        <v>22</v>
      </c>
      <c r="P64" s="12" t="s">
        <v>23</v>
      </c>
      <c r="Q64" s="13">
        <v>1701</v>
      </c>
      <c r="R64" t="s">
        <v>106</v>
      </c>
      <c r="S64" s="14" t="s">
        <v>25</v>
      </c>
      <c r="T64">
        <v>21</v>
      </c>
      <c r="U64" s="13">
        <v>-1.4285714629999999</v>
      </c>
      <c r="V64" s="13">
        <v>-6.6666665079999996</v>
      </c>
      <c r="W64" s="13">
        <v>-13.33333302</v>
      </c>
      <c r="X64">
        <v>2100</v>
      </c>
      <c r="Y64" s="1" t="s">
        <v>48</v>
      </c>
      <c r="Z64" t="s">
        <v>204</v>
      </c>
      <c r="AA64">
        <v>81000000</v>
      </c>
      <c r="AB64">
        <f t="shared" si="7"/>
        <v>1701000000</v>
      </c>
      <c r="AC64" s="15">
        <f>T64*(1+(U64/Sheet2!$A$2))</f>
        <v>20.69999999277</v>
      </c>
      <c r="AD64" s="16">
        <f t="shared" si="3"/>
        <v>2.2657260435038213</v>
      </c>
      <c r="AE64" s="17">
        <f t="shared" si="4"/>
        <v>0.3115814226925338</v>
      </c>
      <c r="AF64" s="70">
        <f t="shared" si="5"/>
        <v>2.2657260435038213</v>
      </c>
      <c r="AG64">
        <f t="shared" si="6"/>
        <v>0.3115814226925338</v>
      </c>
      <c r="AI64">
        <v>2012</v>
      </c>
    </row>
    <row r="65" spans="1:43" ht="12.75" customHeight="1">
      <c r="A65">
        <v>11</v>
      </c>
      <c r="B65">
        <v>29</v>
      </c>
      <c r="C65">
        <v>2012</v>
      </c>
      <c r="D65" s="9">
        <f t="shared" si="0"/>
        <v>41242</v>
      </c>
      <c r="E65" s="18">
        <v>2012</v>
      </c>
      <c r="F65" s="10">
        <f t="shared" si="1"/>
        <v>0</v>
      </c>
      <c r="G65" t="s">
        <v>205</v>
      </c>
      <c r="H65" t="s">
        <v>206</v>
      </c>
      <c r="I65" s="11">
        <v>238289000</v>
      </c>
      <c r="J65" s="11">
        <v>25783000</v>
      </c>
      <c r="K65" s="11">
        <f>IF(M65="NOK",I65,IF(Sheet1!M65="SEK",Sheet1!I65*Sheet2!$B$10,IF(M65="DKK",Sheet1!I65*Sheet2!$B$9,IF(Sheet1!M65="EUR",Sheet1!I65*Sheet2!$B$11,IF(M65="USD",I65*Sheet1!$B$12,IF(M65="CHF",I65*Sheet2!$B$13,IF(Sheet1!M65="GBP",Sheet1!I65*Sheet2!$B$14,IF(Sheet1!M65="ISK",Sheet1!I65*Sheet2!$B$15,IF(Sheet1!M65="AUD",Sheet1!I65*Sheet2!$B$16,"0")))))))))</f>
        <v>307035376.5</v>
      </c>
      <c r="L65" s="11">
        <f>IF(M65="NOK",J65,IF(Sheet1!M65="SEK",Sheet1!J65*Sheet2!$B$10,IF(M65="DKK",Sheet1!J65*Sheet2!$B$9,IF(Sheet1!M65="EUR",Sheet1!J65*Sheet2!$B$11,IF(M65="USD",J65*Sheet1!$B$12,IF(M65="CHF",J65*Sheet2!$B$13,IF(Sheet1!M65="GBP",Sheet1!J65*Sheet2!$B$14,IF(Sheet1!M65="ISK",Sheet1!J65*Sheet2!$B$15,IF(Sheet1!M65="AUD",Sheet1!J65*Sheet2!$B$16,"0")))))))))</f>
        <v>33221395.5</v>
      </c>
      <c r="M65" t="s">
        <v>2</v>
      </c>
      <c r="N65" t="s">
        <v>66</v>
      </c>
      <c r="O65" s="1" t="s">
        <v>67</v>
      </c>
      <c r="P65" s="12" t="s">
        <v>32</v>
      </c>
      <c r="Q65" s="13">
        <v>119.848</v>
      </c>
      <c r="R65" t="s">
        <v>24</v>
      </c>
      <c r="S65" s="14" t="s">
        <v>25</v>
      </c>
      <c r="T65">
        <v>2.4</v>
      </c>
      <c r="U65" s="13">
        <v>20.833328250000001</v>
      </c>
      <c r="V65" s="13">
        <v>19.999996190000001</v>
      </c>
      <c r="W65" s="13">
        <v>14.5833292</v>
      </c>
      <c r="X65">
        <v>0</v>
      </c>
      <c r="Y65" t="s">
        <v>94</v>
      </c>
      <c r="Z65" t="s">
        <v>54</v>
      </c>
      <c r="AA65">
        <v>45000000</v>
      </c>
      <c r="AB65">
        <f t="shared" si="7"/>
        <v>119848000</v>
      </c>
      <c r="AC65" s="15">
        <f>T65*(1+(U65/Sheet2!$A$2))</f>
        <v>2.8999998779999996</v>
      </c>
      <c r="AD65" s="16">
        <f t="shared" si="3"/>
        <v>1.9882601294973634</v>
      </c>
      <c r="AE65" s="17">
        <f t="shared" si="4"/>
        <v>0.21513083238769107</v>
      </c>
      <c r="AF65" s="70">
        <f t="shared" si="5"/>
        <v>2.5618731768573526</v>
      </c>
      <c r="AG65">
        <f t="shared" si="6"/>
        <v>0.27719607753153996</v>
      </c>
      <c r="AI65">
        <v>2012</v>
      </c>
    </row>
    <row r="66" spans="1:43" ht="12.75" customHeight="1">
      <c r="A66">
        <v>1</v>
      </c>
      <c r="B66">
        <v>2</v>
      </c>
      <c r="C66">
        <v>2013</v>
      </c>
      <c r="D66" s="9">
        <f t="shared" si="0"/>
        <v>41276</v>
      </c>
      <c r="E66" s="10">
        <v>2012</v>
      </c>
      <c r="F66" s="10">
        <f t="shared" si="1"/>
        <v>1</v>
      </c>
      <c r="G66" t="s">
        <v>207</v>
      </c>
      <c r="H66" t="s">
        <v>208</v>
      </c>
      <c r="I66" s="11">
        <v>3271137</v>
      </c>
      <c r="J66" s="11">
        <v>1222683</v>
      </c>
      <c r="K66" s="11">
        <f>IF(M66="NOK",I66,IF(Sheet1!M66="SEK",Sheet1!I66*Sheet2!$B$10,IF(M66="DKK",Sheet1!I66*Sheet2!$B$9,IF(Sheet1!M66="EUR",Sheet1!I66*Sheet2!$B$11,IF(M66="USD",I66*Sheet1!$B$12,IF(M66="CHF",I66*Sheet2!$B$13,IF(Sheet1!M66="GBP",Sheet1!I66*Sheet2!$B$14,IF(Sheet1!M66="ISK",Sheet1!I66*Sheet2!$B$15,IF(Sheet1!M66="AUD",Sheet1!I66*Sheet2!$B$16,"0")))))))))</f>
        <v>3018278.1099</v>
      </c>
      <c r="L66" s="11">
        <f>IF(M66="NOK",J66,IF(Sheet1!M66="SEK",Sheet1!J66*Sheet2!$B$10,IF(M66="DKK",Sheet1!J66*Sheet2!$B$9,IF(Sheet1!M66="EUR",Sheet1!J66*Sheet2!$B$11,IF(M66="USD",J66*Sheet1!$B$12,IF(M66="CHF",J66*Sheet2!$B$13,IF(Sheet1!M66="GBP",Sheet1!J66*Sheet2!$B$14,IF(Sheet1!M66="ISK",Sheet1!J66*Sheet2!$B$15,IF(Sheet1!M66="AUD",Sheet1!J66*Sheet2!$B$16,"0")))))))))</f>
        <v>1128169.6040999999</v>
      </c>
      <c r="M66" t="s">
        <v>4</v>
      </c>
      <c r="N66" t="s">
        <v>30</v>
      </c>
      <c r="O66" t="s">
        <v>31</v>
      </c>
      <c r="P66" s="12" t="s">
        <v>23</v>
      </c>
      <c r="Q66" s="13">
        <v>3.8588300000000002</v>
      </c>
      <c r="R66" t="s">
        <v>24</v>
      </c>
      <c r="S66" s="14" t="s">
        <v>25</v>
      </c>
      <c r="T66">
        <v>3.95</v>
      </c>
      <c r="U66" s="13">
        <v>34.177211759999999</v>
      </c>
      <c r="V66" s="13">
        <v>117.7215195</v>
      </c>
      <c r="W66" s="13">
        <v>183.54429630000001</v>
      </c>
      <c r="X66">
        <v>37.911299999999997</v>
      </c>
      <c r="Y66" s="1" t="s">
        <v>48</v>
      </c>
      <c r="Z66" t="s">
        <v>45</v>
      </c>
      <c r="AA66">
        <v>1140000</v>
      </c>
      <c r="AB66">
        <f t="shared" ref="AB66:AB97" si="8">Q66*$AH$2</f>
        <v>3858830</v>
      </c>
      <c r="AC66" s="15">
        <f>T66*(1+(U66/Sheet2!$A$2))</f>
        <v>5.2999998645200002</v>
      </c>
      <c r="AD66" s="16">
        <f t="shared" ref="AD66:AD129" si="9">I66/AB66</f>
        <v>0.84770176452448021</v>
      </c>
      <c r="AE66" s="17">
        <f t="shared" si="4"/>
        <v>0.31685329491063352</v>
      </c>
      <c r="AF66" s="70">
        <f t="shared" si="5"/>
        <v>0.78217441812673794</v>
      </c>
      <c r="AG66">
        <f t="shared" si="6"/>
        <v>0.29236053521404154</v>
      </c>
      <c r="AI66">
        <v>2013</v>
      </c>
    </row>
    <row r="67" spans="1:43" ht="12.75" customHeight="1">
      <c r="A67">
        <v>3</v>
      </c>
      <c r="B67">
        <v>20</v>
      </c>
      <c r="C67">
        <v>2013</v>
      </c>
      <c r="D67" s="9">
        <f t="shared" si="0"/>
        <v>41353</v>
      </c>
      <c r="E67" s="10">
        <v>2000</v>
      </c>
      <c r="F67" s="10">
        <f t="shared" si="1"/>
        <v>13</v>
      </c>
      <c r="G67" t="s">
        <v>209</v>
      </c>
      <c r="H67" t="s">
        <v>210</v>
      </c>
      <c r="I67" s="11">
        <v>18681000</v>
      </c>
      <c r="J67" s="11">
        <v>-8558000</v>
      </c>
      <c r="K67" s="11">
        <f>IF(M67="NOK",I67,IF(Sheet1!M67="SEK",Sheet1!I67*Sheet2!$B$10,IF(M67="DKK",Sheet1!I67*Sheet2!$B$9,IF(Sheet1!M67="EUR",Sheet1!I67*Sheet2!$B$11,IF(M67="USD",I67*Sheet1!$B$12,IF(M67="CHF",I67*Sheet2!$B$13,IF(Sheet1!M67="GBP",Sheet1!I67*Sheet2!$B$14,IF(Sheet1!M67="ISK",Sheet1!I67*Sheet2!$B$15,IF(Sheet1!M67="AUD",Sheet1!I67*Sheet2!$B$16,"0")))))))))</f>
        <v>317577000</v>
      </c>
      <c r="L67" s="11">
        <f>IF(M67="NOK",J67,IF(Sheet1!M67="SEK",Sheet1!J67*Sheet2!$B$10,IF(M67="DKK",Sheet1!J67*Sheet2!$B$9,IF(Sheet1!M67="EUR",Sheet1!J67*Sheet2!$B$11,IF(M67="USD",J67*Sheet1!$B$12,IF(M67="CHF",J67*Sheet2!$B$13,IF(Sheet1!M67="GBP",Sheet1!J67*Sheet2!$B$14,IF(Sheet1!M67="ISK",Sheet1!J67*Sheet2!$B$15,IF(Sheet1!M67="AUD",Sheet1!J67*Sheet2!$B$16,"0")))))))))</f>
        <v>-145486000</v>
      </c>
      <c r="M67" s="1" t="s">
        <v>13</v>
      </c>
      <c r="N67" t="s">
        <v>66</v>
      </c>
      <c r="O67" t="s">
        <v>22</v>
      </c>
      <c r="P67" s="12" t="s">
        <v>23</v>
      </c>
      <c r="Q67" s="13">
        <v>220.78800000000001</v>
      </c>
      <c r="R67" t="s">
        <v>68</v>
      </c>
      <c r="S67" s="14" t="s">
        <v>25</v>
      </c>
      <c r="T67">
        <v>36</v>
      </c>
      <c r="U67" s="13">
        <v>-3.3333332539999998</v>
      </c>
      <c r="V67" s="13">
        <v>-0.277777791</v>
      </c>
      <c r="W67" s="13">
        <v>-10</v>
      </c>
      <c r="X67">
        <v>535.73</v>
      </c>
      <c r="Y67" t="s">
        <v>76</v>
      </c>
      <c r="Z67" t="s">
        <v>211</v>
      </c>
      <c r="AA67">
        <v>5333000</v>
      </c>
      <c r="AB67">
        <f t="shared" si="8"/>
        <v>220788000</v>
      </c>
      <c r="AC67" s="15">
        <f>T67*(1+(U67/Sheet2!$A$2))</f>
        <v>34.80000002856</v>
      </c>
      <c r="AD67" s="16">
        <f t="shared" si="9"/>
        <v>8.46105766617751E-2</v>
      </c>
      <c r="AE67" s="17">
        <f t="shared" si="4"/>
        <v>-3.8761164556044711E-2</v>
      </c>
      <c r="AF67" s="70">
        <f t="shared" ref="AF67:AF130" si="10">K67/AB67</f>
        <v>1.4383798032501767</v>
      </c>
      <c r="AG67">
        <f t="shared" ref="AG67:AG130" si="11">L67/AB67</f>
        <v>-0.6589397974527601</v>
      </c>
      <c r="AI67">
        <v>2013</v>
      </c>
    </row>
    <row r="68" spans="1:43" ht="12.75" customHeight="1">
      <c r="A68">
        <v>3</v>
      </c>
      <c r="B68">
        <v>26</v>
      </c>
      <c r="C68">
        <v>2013</v>
      </c>
      <c r="D68" s="9">
        <f t="shared" si="0"/>
        <v>41359</v>
      </c>
      <c r="E68" s="10">
        <v>2011</v>
      </c>
      <c r="F68" s="10">
        <f t="shared" si="1"/>
        <v>2</v>
      </c>
      <c r="G68" t="s">
        <v>212</v>
      </c>
      <c r="H68" t="s">
        <v>213</v>
      </c>
      <c r="I68" s="11">
        <v>3106472</v>
      </c>
      <c r="J68" s="11">
        <v>2438371</v>
      </c>
      <c r="K68" s="11">
        <f>IF(M68="NOK",I68,IF(Sheet1!M68="SEK",Sheet1!I68*Sheet2!$B$10,IF(M68="DKK",Sheet1!I68*Sheet2!$B$9,IF(Sheet1!M68="EUR",Sheet1!I68*Sheet2!$B$11,IF(M68="USD",I68*Sheet1!$B$12,IF(M68="CHF",I68*Sheet2!$B$13,IF(Sheet1!M68="GBP",Sheet1!I68*Sheet2!$B$14,IF(Sheet1!M68="ISK",Sheet1!I68*Sheet2!$B$15,IF(Sheet1!M68="AUD",Sheet1!I68*Sheet2!$B$16,"0")))))))))</f>
        <v>29881154.167999998</v>
      </c>
      <c r="L68" s="11">
        <f>IF(M68="NOK",J68,IF(Sheet1!M68="SEK",Sheet1!J68*Sheet2!$B$10,IF(M68="DKK",Sheet1!J68*Sheet2!$B$9,IF(Sheet1!M68="EUR",Sheet1!J68*Sheet2!$B$11,IF(M68="USD",J68*Sheet1!$B$12,IF(M68="CHF",J68*Sheet2!$B$13,IF(Sheet1!M68="GBP",Sheet1!J68*Sheet2!$B$14,IF(Sheet1!M68="ISK",Sheet1!J68*Sheet2!$B$15,IF(Sheet1!M68="AUD",Sheet1!J68*Sheet2!$B$16,"0")))))))))</f>
        <v>23454690.649</v>
      </c>
      <c r="M68" s="1" t="s">
        <v>9</v>
      </c>
      <c r="N68" t="s">
        <v>21</v>
      </c>
      <c r="O68" t="s">
        <v>22</v>
      </c>
      <c r="P68" s="12" t="s">
        <v>23</v>
      </c>
      <c r="Q68" s="13">
        <v>112</v>
      </c>
      <c r="R68" t="s">
        <v>24</v>
      </c>
      <c r="S68" s="14" t="s">
        <v>25</v>
      </c>
      <c r="T68">
        <v>100</v>
      </c>
      <c r="U68" s="13">
        <v>-1</v>
      </c>
      <c r="V68" s="13">
        <v>-1</v>
      </c>
      <c r="W68" s="13">
        <v>-3</v>
      </c>
      <c r="X68">
        <v>232</v>
      </c>
      <c r="Y68" t="s">
        <v>26</v>
      </c>
      <c r="Z68" t="s">
        <v>54</v>
      </c>
      <c r="AA68">
        <v>1120000</v>
      </c>
      <c r="AB68">
        <f t="shared" si="8"/>
        <v>112000000</v>
      </c>
      <c r="AC68" s="15">
        <f>T68*(1+(U68/Sheet2!$A$2))</f>
        <v>99</v>
      </c>
      <c r="AD68" s="16">
        <f t="shared" si="9"/>
        <v>2.7736357142857142E-2</v>
      </c>
      <c r="AE68" s="17">
        <f t="shared" si="4"/>
        <v>2.1771169642857142E-2</v>
      </c>
      <c r="AF68" s="70">
        <f t="shared" si="10"/>
        <v>0.26679601935714281</v>
      </c>
      <c r="AG68">
        <f t="shared" si="11"/>
        <v>0.20941688079464285</v>
      </c>
      <c r="AI68">
        <v>2013</v>
      </c>
    </row>
    <row r="69" spans="1:43" ht="12.75" customHeight="1">
      <c r="A69">
        <v>5</v>
      </c>
      <c r="B69">
        <v>2</v>
      </c>
      <c r="C69">
        <v>2013</v>
      </c>
      <c r="D69" s="9">
        <f t="shared" si="0"/>
        <v>41396</v>
      </c>
      <c r="E69" s="18">
        <v>2007</v>
      </c>
      <c r="F69" s="10">
        <f t="shared" si="1"/>
        <v>6</v>
      </c>
      <c r="G69" t="s">
        <v>214</v>
      </c>
      <c r="H69" t="s">
        <v>215</v>
      </c>
      <c r="I69" s="11">
        <v>33917827</v>
      </c>
      <c r="J69" s="11">
        <v>18156515</v>
      </c>
      <c r="K69" s="11">
        <f>IF(M69="NOK",I69,IF(Sheet1!M69="SEK",Sheet1!I69*Sheet2!$B$10,IF(M69="DKK",Sheet1!I69*Sheet2!$B$9,IF(Sheet1!M69="EUR",Sheet1!I69*Sheet2!$B$11,IF(M69="USD",I69*Sheet1!$B$12,IF(M69="CHF",I69*Sheet2!$B$13,IF(Sheet1!M69="GBP",Sheet1!I69*Sheet2!$B$14,IF(Sheet1!M69="ISK",Sheet1!I69*Sheet2!$B$15,IF(Sheet1!M69="AUD",Sheet1!I69*Sheet2!$B$16,"0")))))))))</f>
        <v>576603059</v>
      </c>
      <c r="L69" s="11">
        <f>IF(M69="NOK",J69,IF(Sheet1!M69="SEK",Sheet1!J69*Sheet2!$B$10,IF(M69="DKK",Sheet1!J69*Sheet2!$B$9,IF(Sheet1!M69="EUR",Sheet1!J69*Sheet2!$B$11,IF(M69="USD",J69*Sheet1!$B$12,IF(M69="CHF",J69*Sheet2!$B$13,IF(Sheet1!M69="GBP",Sheet1!J69*Sheet2!$B$14,IF(Sheet1!M69="ISK",Sheet1!J69*Sheet2!$B$15,IF(Sheet1!M69="AUD",Sheet1!J69*Sheet2!$B$16,"0")))))))))</f>
        <v>308660755</v>
      </c>
      <c r="M69" s="1" t="s">
        <v>13</v>
      </c>
      <c r="N69" t="s">
        <v>21</v>
      </c>
      <c r="O69" s="1" t="s">
        <v>22</v>
      </c>
      <c r="P69" s="12" t="s">
        <v>32</v>
      </c>
      <c r="Q69" s="13">
        <v>92</v>
      </c>
      <c r="R69" t="s">
        <v>24</v>
      </c>
      <c r="S69" s="14" t="s">
        <v>25</v>
      </c>
      <c r="T69">
        <v>4</v>
      </c>
      <c r="U69" s="13">
        <v>0</v>
      </c>
      <c r="V69" s="13">
        <v>-0.5</v>
      </c>
      <c r="W69" s="13">
        <v>1.25</v>
      </c>
      <c r="X69">
        <v>371.37</v>
      </c>
      <c r="Y69" t="s">
        <v>26</v>
      </c>
      <c r="Z69" t="s">
        <v>216</v>
      </c>
      <c r="AA69">
        <v>20000000</v>
      </c>
      <c r="AB69">
        <f t="shared" si="8"/>
        <v>92000000</v>
      </c>
      <c r="AC69" s="15">
        <f>T69*(1+(U69/Sheet2!$A$2))</f>
        <v>4</v>
      </c>
      <c r="AD69" s="16">
        <f t="shared" si="9"/>
        <v>0.36867203260869563</v>
      </c>
      <c r="AE69" s="17">
        <f t="shared" si="4"/>
        <v>0.19735342391304347</v>
      </c>
      <c r="AF69" s="70">
        <f t="shared" si="10"/>
        <v>6.2674245543478264</v>
      </c>
      <c r="AG69">
        <f t="shared" si="11"/>
        <v>3.355008206521739</v>
      </c>
      <c r="AI69">
        <v>2013</v>
      </c>
    </row>
    <row r="70" spans="1:43" ht="12.75" customHeight="1">
      <c r="A70">
        <v>6</v>
      </c>
      <c r="B70">
        <v>28</v>
      </c>
      <c r="C70">
        <v>2013</v>
      </c>
      <c r="D70" s="9">
        <f t="shared" si="0"/>
        <v>41453</v>
      </c>
      <c r="E70" s="10">
        <v>2006</v>
      </c>
      <c r="F70" s="10">
        <f t="shared" si="1"/>
        <v>7</v>
      </c>
      <c r="G70" t="s">
        <v>217</v>
      </c>
      <c r="H70" t="s">
        <v>218</v>
      </c>
      <c r="I70" s="11">
        <v>3200000000</v>
      </c>
      <c r="J70" s="11">
        <v>456300000</v>
      </c>
      <c r="K70" s="11">
        <f>IF(M70="NOK",I70,IF(Sheet1!M70="SEK",Sheet1!I70*Sheet2!$B$10,IF(M70="DKK",Sheet1!I70*Sheet2!$B$9,IF(Sheet1!M70="EUR",Sheet1!I70*Sheet2!$B$11,IF(M70="USD",I70*Sheet1!$B$12,IF(M70="CHF",I70*Sheet2!$B$13,IF(Sheet1!M70="GBP",Sheet1!I70*Sheet2!$B$14,IF(Sheet1!M70="ISK",Sheet1!I70*Sheet2!$B$15,IF(Sheet1!M70="AUD",Sheet1!I70*Sheet2!$B$16,"0")))))))))</f>
        <v>4123200000</v>
      </c>
      <c r="L70" s="11">
        <f>IF(M70="NOK",J70,IF(Sheet1!M70="SEK",Sheet1!J70*Sheet2!$B$10,IF(M70="DKK",Sheet1!J70*Sheet2!$B$9,IF(Sheet1!M70="EUR",Sheet1!J70*Sheet2!$B$11,IF(M70="USD",J70*Sheet1!$B$12,IF(M70="CHF",J70*Sheet2!$B$13,IF(Sheet1!M70="GBP",Sheet1!J70*Sheet2!$B$14,IF(Sheet1!M70="ISK",Sheet1!J70*Sheet2!$B$15,IF(Sheet1!M70="AUD",Sheet1!J70*Sheet2!$B$16,"0")))))))))</f>
        <v>587942550</v>
      </c>
      <c r="M70" t="s">
        <v>2</v>
      </c>
      <c r="N70" t="s">
        <v>66</v>
      </c>
      <c r="O70" t="s">
        <v>67</v>
      </c>
      <c r="P70" s="12" t="s">
        <v>23</v>
      </c>
      <c r="Q70" s="13">
        <v>2878.26</v>
      </c>
      <c r="R70" t="s">
        <v>219</v>
      </c>
      <c r="S70" s="14" t="s">
        <v>25</v>
      </c>
      <c r="T70">
        <v>115</v>
      </c>
      <c r="U70" s="13">
        <v>3.4782607560000001</v>
      </c>
      <c r="V70" s="13">
        <v>0.4347825944</v>
      </c>
      <c r="W70" s="13">
        <v>4.3478260039999999</v>
      </c>
      <c r="X70">
        <v>4983.3999999999996</v>
      </c>
      <c r="Y70" s="1" t="s">
        <v>33</v>
      </c>
      <c r="Z70" t="s">
        <v>220</v>
      </c>
      <c r="AA70">
        <v>21271200</v>
      </c>
      <c r="AB70">
        <f t="shared" si="8"/>
        <v>2878260000</v>
      </c>
      <c r="AC70" s="15">
        <f>T70*(1+(U70/Sheet2!$A$2))</f>
        <v>118.9999998694</v>
      </c>
      <c r="AD70" s="16">
        <f t="shared" si="9"/>
        <v>1.1117828132274361</v>
      </c>
      <c r="AE70" s="17">
        <f t="shared" si="4"/>
        <v>0.15853328052364971</v>
      </c>
      <c r="AF70" s="70">
        <f t="shared" si="10"/>
        <v>1.4325321548435512</v>
      </c>
      <c r="AG70">
        <f t="shared" si="11"/>
        <v>0.20427013195472266</v>
      </c>
      <c r="AI70">
        <v>2013</v>
      </c>
    </row>
    <row r="71" spans="1:43" ht="12.75" customHeight="1">
      <c r="A71">
        <v>7</v>
      </c>
      <c r="B71">
        <v>5</v>
      </c>
      <c r="C71">
        <v>2013</v>
      </c>
      <c r="D71" s="9">
        <f t="shared" si="0"/>
        <v>41460</v>
      </c>
      <c r="E71" s="10">
        <v>2007</v>
      </c>
      <c r="F71" s="10">
        <f t="shared" si="1"/>
        <v>6</v>
      </c>
      <c r="G71" t="s">
        <v>221</v>
      </c>
      <c r="H71" t="s">
        <v>222</v>
      </c>
      <c r="I71" s="11">
        <v>188000000</v>
      </c>
      <c r="J71" s="11">
        <v>59700000</v>
      </c>
      <c r="K71" s="11">
        <f>IF(M71="NOK",I71,IF(Sheet1!M71="SEK",Sheet1!I71*Sheet2!$B$10,IF(M71="DKK",Sheet1!I71*Sheet2!$B$9,IF(Sheet1!M71="EUR",Sheet1!I71*Sheet2!$B$11,IF(M71="USD",I71*Sheet1!$B$12,IF(M71="CHF",I71*Sheet2!$B$13,IF(Sheet1!M71="GBP",Sheet1!I71*Sheet2!$B$14,IF(Sheet1!M71="ISK",Sheet1!I71*Sheet2!$B$15,IF(Sheet1!M71="AUD",Sheet1!I71*Sheet2!$B$16,"0")))))))))</f>
        <v>3196000000</v>
      </c>
      <c r="L71" s="11">
        <f>IF(M71="NOK",J71,IF(Sheet1!M71="SEK",Sheet1!J71*Sheet2!$B$10,IF(M71="DKK",Sheet1!J71*Sheet2!$B$9,IF(Sheet1!M71="EUR",Sheet1!J71*Sheet2!$B$11,IF(M71="USD",J71*Sheet1!$B$12,IF(M71="CHF",J71*Sheet2!$B$13,IF(Sheet1!M71="GBP",Sheet1!J71*Sheet2!$B$14,IF(Sheet1!M71="ISK",Sheet1!J71*Sheet2!$B$15,IF(Sheet1!M71="AUD",Sheet1!J71*Sheet2!$B$16,"0")))))))))</f>
        <v>1014900000</v>
      </c>
      <c r="M71" s="1" t="s">
        <v>13</v>
      </c>
      <c r="N71" t="s">
        <v>21</v>
      </c>
      <c r="O71" t="s">
        <v>22</v>
      </c>
      <c r="P71" s="12" t="s">
        <v>23</v>
      </c>
      <c r="Q71" s="13">
        <v>951.95</v>
      </c>
      <c r="R71" t="s">
        <v>68</v>
      </c>
      <c r="S71" s="14" t="s">
        <v>25</v>
      </c>
      <c r="T71">
        <v>27</v>
      </c>
      <c r="U71" s="13">
        <v>2.5925924779999998</v>
      </c>
      <c r="V71" s="13">
        <v>2.5925924779999998</v>
      </c>
      <c r="W71" s="13">
        <v>3.7037036419999998</v>
      </c>
      <c r="X71">
        <v>3527.55</v>
      </c>
      <c r="Y71" t="s">
        <v>48</v>
      </c>
      <c r="Z71" t="s">
        <v>54</v>
      </c>
      <c r="AA71">
        <v>33500000</v>
      </c>
      <c r="AB71">
        <f t="shared" si="8"/>
        <v>951950000</v>
      </c>
      <c r="AC71" s="15">
        <f>T71*(1+(U71/Sheet2!$A$2))</f>
        <v>27.699999969060002</v>
      </c>
      <c r="AD71" s="16">
        <f t="shared" si="9"/>
        <v>0.19748936393718158</v>
      </c>
      <c r="AE71" s="17">
        <f t="shared" si="4"/>
        <v>6.2713377803456066E-2</v>
      </c>
      <c r="AF71" s="70">
        <f t="shared" si="10"/>
        <v>3.3573191869320866</v>
      </c>
      <c r="AG71">
        <f t="shared" si="11"/>
        <v>1.0661274226587532</v>
      </c>
      <c r="AI71">
        <v>2013</v>
      </c>
    </row>
    <row r="72" spans="1:43" ht="12.75" customHeight="1">
      <c r="A72">
        <v>9</v>
      </c>
      <c r="B72">
        <v>27</v>
      </c>
      <c r="C72">
        <v>2013</v>
      </c>
      <c r="D72" s="9">
        <f t="shared" si="0"/>
        <v>41544</v>
      </c>
      <c r="E72" s="10">
        <v>2005</v>
      </c>
      <c r="F72" s="10">
        <f t="shared" si="1"/>
        <v>8</v>
      </c>
      <c r="G72" t="s">
        <v>223</v>
      </c>
      <c r="H72" t="s">
        <v>224</v>
      </c>
      <c r="I72" s="11">
        <v>1093754000</v>
      </c>
      <c r="J72" s="11">
        <v>183683000</v>
      </c>
      <c r="K72" s="11">
        <f>IF(M72="NOK",I72,IF(Sheet1!M72="SEK",Sheet1!I72*Sheet2!$B$10,IF(M72="DKK",Sheet1!I72*Sheet2!$B$9,IF(Sheet1!M72="EUR",Sheet1!I72*Sheet2!$B$11,IF(M72="USD",I72*Sheet1!$B$12,IF(M72="CHF",I72*Sheet2!$B$13,IF(Sheet1!M72="GBP",Sheet1!I72*Sheet2!$B$14,IF(Sheet1!M72="ISK",Sheet1!I72*Sheet2!$B$15,IF(Sheet1!M72="AUD",Sheet1!I72*Sheet2!$B$16,"0")))))))))</f>
        <v>18593818000</v>
      </c>
      <c r="L72" s="11">
        <f>IF(M72="NOK",J72,IF(Sheet1!M72="SEK",Sheet1!J72*Sheet2!$B$10,IF(M72="DKK",Sheet1!J72*Sheet2!$B$9,IF(Sheet1!M72="EUR",Sheet1!J72*Sheet2!$B$11,IF(M72="USD",J72*Sheet1!$B$12,IF(M72="CHF",J72*Sheet2!$B$13,IF(Sheet1!M72="GBP",Sheet1!J72*Sheet2!$B$14,IF(Sheet1!M72="ISK",Sheet1!J72*Sheet2!$B$15,IF(Sheet1!M72="AUD",Sheet1!J72*Sheet2!$B$16,"0")))))))))</f>
        <v>3122611000</v>
      </c>
      <c r="M72" s="1" t="s">
        <v>13</v>
      </c>
      <c r="N72" t="s">
        <v>21</v>
      </c>
      <c r="O72" t="s">
        <v>22</v>
      </c>
      <c r="P72" s="12" t="s">
        <v>23</v>
      </c>
      <c r="Q72" s="13">
        <v>2352</v>
      </c>
      <c r="R72" t="s">
        <v>106</v>
      </c>
      <c r="S72" s="14" t="s">
        <v>25</v>
      </c>
      <c r="T72">
        <v>42</v>
      </c>
      <c r="U72" s="13">
        <v>-2.380952358</v>
      </c>
      <c r="V72" s="13">
        <v>-3.809523821</v>
      </c>
      <c r="W72" s="13">
        <v>-2.8571429249999998</v>
      </c>
      <c r="X72">
        <v>8400</v>
      </c>
      <c r="Y72" t="s">
        <v>26</v>
      </c>
      <c r="Z72" t="s">
        <v>225</v>
      </c>
      <c r="AA72">
        <v>56000000</v>
      </c>
      <c r="AB72">
        <f t="shared" si="8"/>
        <v>2352000000</v>
      </c>
      <c r="AC72" s="15">
        <f>T72*(1+(U72/Sheet2!$A$2))</f>
        <v>41.000000009639997</v>
      </c>
      <c r="AD72" s="16">
        <f t="shared" si="9"/>
        <v>0.46503146258503403</v>
      </c>
      <c r="AE72" s="17">
        <f t="shared" si="4"/>
        <v>7.8096513605442175E-2</v>
      </c>
      <c r="AF72" s="70">
        <f t="shared" si="10"/>
        <v>7.9055348639455785</v>
      </c>
      <c r="AG72">
        <f t="shared" si="11"/>
        <v>1.3276407312925169</v>
      </c>
      <c r="AI72">
        <v>2013</v>
      </c>
    </row>
    <row r="73" spans="1:43" ht="12.75" customHeight="1">
      <c r="A73">
        <v>10</v>
      </c>
      <c r="B73">
        <v>14</v>
      </c>
      <c r="C73">
        <v>2013</v>
      </c>
      <c r="D73" s="9">
        <f t="shared" si="0"/>
        <v>41561</v>
      </c>
      <c r="E73" s="10">
        <v>2011</v>
      </c>
      <c r="F73" s="10">
        <f t="shared" si="1"/>
        <v>2</v>
      </c>
      <c r="G73" t="s">
        <v>226</v>
      </c>
      <c r="H73" t="s">
        <v>227</v>
      </c>
      <c r="I73" s="11">
        <v>3180000</v>
      </c>
      <c r="J73" s="11">
        <v>1884000</v>
      </c>
      <c r="K73" s="11">
        <f>IF(M73="NOK",I73,IF(Sheet1!M73="SEK",Sheet1!I73*Sheet2!$B$10,IF(M73="DKK",Sheet1!I73*Sheet2!$B$9,IF(Sheet1!M73="EUR",Sheet1!I73*Sheet2!$B$11,IF(M73="USD",I73*Sheet1!$B$12,IF(M73="CHF",I73*Sheet2!$B$13,IF(Sheet1!M73="GBP",Sheet1!I73*Sheet2!$B$14,IF(Sheet1!M73="ISK",Sheet1!I73*Sheet2!$B$15,IF(Sheet1!M73="AUD",Sheet1!I73*Sheet2!$B$16,"0")))))))))</f>
        <v>30588420</v>
      </c>
      <c r="L73" s="11">
        <f>IF(M73="NOK",J73,IF(Sheet1!M73="SEK",Sheet1!J73*Sheet2!$B$10,IF(M73="DKK",Sheet1!J73*Sheet2!$B$9,IF(Sheet1!M73="EUR",Sheet1!J73*Sheet2!$B$11,IF(M73="USD",J73*Sheet1!$B$12,IF(M73="CHF",J73*Sheet2!$B$13,IF(Sheet1!M73="GBP",Sheet1!J73*Sheet2!$B$14,IF(Sheet1!M73="ISK",Sheet1!J73*Sheet2!$B$15,IF(Sheet1!M73="AUD",Sheet1!J73*Sheet2!$B$16,"0")))))))))</f>
        <v>18122196</v>
      </c>
      <c r="M73" t="s">
        <v>9</v>
      </c>
      <c r="N73" t="s">
        <v>200</v>
      </c>
      <c r="O73" t="s">
        <v>201</v>
      </c>
      <c r="P73" s="12" t="s">
        <v>23</v>
      </c>
      <c r="Q73" s="13">
        <v>219.654</v>
      </c>
      <c r="R73" t="s">
        <v>24</v>
      </c>
      <c r="S73" s="14" t="s">
        <v>25</v>
      </c>
      <c r="T73">
        <v>10.3</v>
      </c>
      <c r="U73" s="13">
        <v>-1.8517947640000001E-6</v>
      </c>
      <c r="V73" s="13">
        <v>0.87378454210000001</v>
      </c>
      <c r="W73" s="13">
        <v>0.3883476555</v>
      </c>
      <c r="X73">
        <v>360.28699999999998</v>
      </c>
      <c r="Y73" t="s">
        <v>124</v>
      </c>
      <c r="Z73" t="s">
        <v>54</v>
      </c>
      <c r="AA73">
        <v>2608500</v>
      </c>
      <c r="AB73">
        <f t="shared" si="8"/>
        <v>219654000</v>
      </c>
      <c r="AC73" s="15">
        <f>T73*(1+(U73/Sheet2!$A$2))</f>
        <v>10.29999980926514</v>
      </c>
      <c r="AD73" s="16">
        <f t="shared" si="9"/>
        <v>1.4477314321614903E-2</v>
      </c>
      <c r="AE73" s="17">
        <f t="shared" si="4"/>
        <v>8.5771258433718477E-3</v>
      </c>
      <c r="AF73" s="70">
        <f t="shared" si="10"/>
        <v>0.13925728645961374</v>
      </c>
      <c r="AG73">
        <f t="shared" si="11"/>
        <v>8.2503373487393811E-2</v>
      </c>
      <c r="AI73">
        <v>2013</v>
      </c>
    </row>
    <row r="74" spans="1:43" ht="12.75" customHeight="1">
      <c r="A74">
        <v>10</v>
      </c>
      <c r="B74">
        <v>25</v>
      </c>
      <c r="C74">
        <v>2013</v>
      </c>
      <c r="D74" s="9">
        <f t="shared" si="0"/>
        <v>41572</v>
      </c>
      <c r="E74" s="18">
        <v>1996</v>
      </c>
      <c r="F74" s="10">
        <f t="shared" si="1"/>
        <v>17</v>
      </c>
      <c r="G74" t="s">
        <v>228</v>
      </c>
      <c r="H74" t="s">
        <v>229</v>
      </c>
      <c r="I74" s="11">
        <v>4087000000</v>
      </c>
      <c r="J74" s="11">
        <v>-4313000000</v>
      </c>
      <c r="K74" s="11">
        <f>IF(M74="NOK",I74,IF(Sheet1!M74="SEK",Sheet1!I74*Sheet2!$B$10,IF(M74="DKK",Sheet1!I74*Sheet2!$B$9,IF(Sheet1!M74="EUR",Sheet1!I74*Sheet2!$B$11,IF(M74="USD",I74*Sheet1!$B$12,IF(M74="CHF",I74*Sheet2!$B$13,IF(Sheet1!M74="GBP",Sheet1!I74*Sheet2!$B$14,IF(Sheet1!M74="ISK",Sheet1!I74*Sheet2!$B$15,IF(Sheet1!M74="AUD",Sheet1!I74*Sheet2!$B$16,"0")))))))))</f>
        <v>4087000000</v>
      </c>
      <c r="L74" s="11">
        <f>IF(M74="NOK",J74,IF(Sheet1!M74="SEK",Sheet1!J74*Sheet2!$B$10,IF(M74="DKK",Sheet1!J74*Sheet2!$B$9,IF(Sheet1!M74="EUR",Sheet1!J74*Sheet2!$B$11,IF(M74="USD",J74*Sheet1!$B$12,IF(M74="CHF",J74*Sheet2!$B$13,IF(Sheet1!M74="GBP",Sheet1!J74*Sheet2!$B$14,IF(Sheet1!M74="ISK",Sheet1!J74*Sheet2!$B$15,IF(Sheet1!M74="AUD",Sheet1!J74*Sheet2!$B$16,"0")))))))))</f>
        <v>-4313000000</v>
      </c>
      <c r="M74" t="s">
        <v>20</v>
      </c>
      <c r="N74" t="s">
        <v>21</v>
      </c>
      <c r="O74" s="1" t="s">
        <v>22</v>
      </c>
      <c r="P74" s="12" t="s">
        <v>32</v>
      </c>
      <c r="Q74" s="13">
        <v>800</v>
      </c>
      <c r="R74" t="s">
        <v>24</v>
      </c>
      <c r="S74" s="14" t="s">
        <v>25</v>
      </c>
      <c r="T74">
        <v>20</v>
      </c>
      <c r="U74" s="13">
        <v>213.75</v>
      </c>
      <c r="V74" s="13">
        <v>301.25</v>
      </c>
      <c r="W74" s="13">
        <v>297.5</v>
      </c>
      <c r="X74">
        <v>800</v>
      </c>
      <c r="Y74" t="s">
        <v>26</v>
      </c>
      <c r="Z74" t="s">
        <v>230</v>
      </c>
      <c r="AA74">
        <v>40000000</v>
      </c>
      <c r="AB74">
        <f t="shared" si="8"/>
        <v>800000000</v>
      </c>
      <c r="AC74" s="15">
        <f>T74*(1+(U74/Sheet2!$A$2))</f>
        <v>62.75</v>
      </c>
      <c r="AD74" s="16">
        <f t="shared" si="9"/>
        <v>5.1087499999999997</v>
      </c>
      <c r="AE74" s="17">
        <f t="shared" si="4"/>
        <v>-5.3912500000000003</v>
      </c>
      <c r="AF74" s="70">
        <f t="shared" si="10"/>
        <v>5.1087499999999997</v>
      </c>
      <c r="AG74">
        <f t="shared" si="11"/>
        <v>-5.3912500000000003</v>
      </c>
      <c r="AI74">
        <v>2013</v>
      </c>
    </row>
    <row r="75" spans="1:43" ht="12.75" customHeight="1">
      <c r="A75" s="21">
        <v>10</v>
      </c>
      <c r="B75" s="21">
        <v>25</v>
      </c>
      <c r="C75" s="21">
        <v>2013</v>
      </c>
      <c r="D75" s="22">
        <f t="shared" si="0"/>
        <v>41572</v>
      </c>
      <c r="E75" s="23">
        <v>1982</v>
      </c>
      <c r="F75" s="24">
        <f t="shared" si="1"/>
        <v>31</v>
      </c>
      <c r="G75" s="21" t="s">
        <v>231</v>
      </c>
      <c r="H75" s="21" t="s">
        <v>232</v>
      </c>
      <c r="I75" s="25">
        <v>1143580000</v>
      </c>
      <c r="J75" s="25">
        <v>27853000</v>
      </c>
      <c r="K75" s="11">
        <f>IF(M75="NOK",I75,IF(Sheet1!M75="SEK",Sheet1!I75*Sheet2!$B$10,IF(M75="DKK",Sheet1!I75*Sheet2!$B$9,IF(Sheet1!M75="EUR",Sheet1!I75*Sheet2!$B$11,IF(M75="USD",I75*Sheet1!$B$12,IF(M75="CHF",I75*Sheet2!$B$13,IF(Sheet1!M75="GBP",Sheet1!I75*Sheet2!$B$14,IF(Sheet1!M75="ISK",Sheet1!I75*Sheet2!$B$15,IF(Sheet1!M75="AUD",Sheet1!I75*Sheet2!$B$16,"0")))))))))</f>
        <v>19440860000</v>
      </c>
      <c r="L75" s="11">
        <f>IF(M75="NOK",J75,IF(Sheet1!M75="SEK",Sheet1!J75*Sheet2!$B$10,IF(M75="DKK",Sheet1!J75*Sheet2!$B$9,IF(Sheet1!M75="EUR",Sheet1!J75*Sheet2!$B$11,IF(M75="USD",J75*Sheet1!$B$12,IF(M75="CHF",J75*Sheet2!$B$13,IF(Sheet1!M75="GBP",Sheet1!J75*Sheet2!$B$14,IF(Sheet1!M75="ISK",Sheet1!J75*Sheet2!$B$15,IF(Sheet1!M75="AUD",Sheet1!J75*Sheet2!$B$16,"0")))))))))</f>
        <v>473501000</v>
      </c>
      <c r="M75" s="26" t="s">
        <v>13</v>
      </c>
      <c r="N75" s="21" t="s">
        <v>21</v>
      </c>
      <c r="O75" s="26" t="s">
        <v>22</v>
      </c>
      <c r="P75" s="27" t="s">
        <v>32</v>
      </c>
      <c r="Q75" s="28">
        <v>709.28399999999999</v>
      </c>
      <c r="R75" s="21" t="s">
        <v>68</v>
      </c>
      <c r="S75" s="29" t="s">
        <v>25</v>
      </c>
      <c r="T75" s="21">
        <v>12</v>
      </c>
      <c r="U75" s="28">
        <v>-1.6666666269999999</v>
      </c>
      <c r="V75" s="28">
        <v>8.3333330149999991</v>
      </c>
      <c r="W75" s="28">
        <v>5</v>
      </c>
      <c r="X75" s="21">
        <v>1916.29</v>
      </c>
      <c r="Y75" s="21" t="s">
        <v>48</v>
      </c>
      <c r="Z75" s="21" t="s">
        <v>54</v>
      </c>
      <c r="AA75" s="21">
        <v>57414900</v>
      </c>
      <c r="AB75">
        <f t="shared" si="8"/>
        <v>709284000</v>
      </c>
      <c r="AC75" s="30">
        <f>T75*(1+(U75/Sheet2!$A$2))</f>
        <v>11.800000004759999</v>
      </c>
      <c r="AD75" s="16">
        <f t="shared" si="9"/>
        <v>1.6123019834086205</v>
      </c>
      <c r="AE75" s="17">
        <f t="shared" si="4"/>
        <v>3.9269178495496868E-2</v>
      </c>
      <c r="AF75" s="70">
        <f t="shared" si="10"/>
        <v>27.409133717946549</v>
      </c>
      <c r="AG75">
        <f t="shared" si="11"/>
        <v>0.66757603442344671</v>
      </c>
      <c r="AH75" s="21"/>
      <c r="AI75" s="21">
        <v>2013</v>
      </c>
      <c r="AJ75" s="21"/>
      <c r="AK75" s="21"/>
      <c r="AL75" s="21"/>
      <c r="AM75" s="21"/>
      <c r="AN75" s="21"/>
      <c r="AO75" s="21"/>
      <c r="AP75" s="21"/>
      <c r="AQ75" s="21"/>
    </row>
    <row r="76" spans="1:43" ht="12.75" customHeight="1">
      <c r="A76">
        <v>11</v>
      </c>
      <c r="B76">
        <v>21</v>
      </c>
      <c r="C76">
        <v>2013</v>
      </c>
      <c r="D76" s="9">
        <f t="shared" si="0"/>
        <v>41599</v>
      </c>
      <c r="E76" s="18">
        <v>2013</v>
      </c>
      <c r="F76" s="10">
        <f t="shared" si="1"/>
        <v>0</v>
      </c>
      <c r="G76" t="s">
        <v>233</v>
      </c>
      <c r="H76" t="s">
        <v>234</v>
      </c>
      <c r="I76" s="11">
        <v>377859000</v>
      </c>
      <c r="J76" s="11">
        <v>-16714000</v>
      </c>
      <c r="K76" s="11">
        <f>IF(M76="NOK",I76,IF(Sheet1!M76="SEK",Sheet1!I76*Sheet2!$B$10,IF(M76="DKK",Sheet1!I76*Sheet2!$B$9,IF(Sheet1!M76="EUR",Sheet1!I76*Sheet2!$B$11,IF(M76="USD",I76*Sheet1!$B$12,IF(M76="CHF",I76*Sheet2!$B$13,IF(Sheet1!M76="GBP",Sheet1!I76*Sheet2!$B$14,IF(Sheet1!M76="ISK",Sheet1!I76*Sheet2!$B$15,IF(Sheet1!M76="AUD",Sheet1!I76*Sheet2!$B$16,"0")))))))))</f>
        <v>6423603000</v>
      </c>
      <c r="L76" s="11">
        <f>IF(M76="NOK",J76,IF(Sheet1!M76="SEK",Sheet1!J76*Sheet2!$B$10,IF(M76="DKK",Sheet1!J76*Sheet2!$B$9,IF(Sheet1!M76="EUR",Sheet1!J76*Sheet2!$B$11,IF(M76="USD",J76*Sheet1!$B$12,IF(M76="CHF",J76*Sheet2!$B$13,IF(Sheet1!M76="GBP",Sheet1!J76*Sheet2!$B$14,IF(Sheet1!M76="ISK",Sheet1!J76*Sheet2!$B$15,IF(Sheet1!M76="AUD",Sheet1!J76*Sheet2!$B$16,"0")))))))))</f>
        <v>-284138000</v>
      </c>
      <c r="M76" s="1" t="s">
        <v>13</v>
      </c>
      <c r="N76" t="s">
        <v>235</v>
      </c>
      <c r="O76" t="s">
        <v>22</v>
      </c>
      <c r="P76" s="12" t="s">
        <v>23</v>
      </c>
      <c r="Q76" s="13">
        <v>3522.74</v>
      </c>
      <c r="R76" t="s">
        <v>68</v>
      </c>
      <c r="S76" s="14" t="s">
        <v>25</v>
      </c>
      <c r="T76">
        <v>47</v>
      </c>
      <c r="U76" s="13">
        <v>4.8936171530000001</v>
      </c>
      <c r="V76" s="13">
        <v>7.4468083380000003</v>
      </c>
      <c r="W76" s="13">
        <v>17.55319214</v>
      </c>
      <c r="X76">
        <v>6864.44</v>
      </c>
      <c r="Y76" t="s">
        <v>48</v>
      </c>
      <c r="Z76" t="s">
        <v>236</v>
      </c>
      <c r="AA76">
        <v>65175700</v>
      </c>
      <c r="AB76">
        <f t="shared" si="8"/>
        <v>3522740000</v>
      </c>
      <c r="AC76" s="15">
        <f>T76*(1+(U76/Sheet2!$A$2))</f>
        <v>49.300000061910005</v>
      </c>
      <c r="AD76" s="16">
        <f t="shared" si="9"/>
        <v>0.10726281246983882</v>
      </c>
      <c r="AE76" s="17">
        <f t="shared" si="4"/>
        <v>-4.7446022130500686E-3</v>
      </c>
      <c r="AF76" s="70">
        <f t="shared" si="10"/>
        <v>1.8234678119872598</v>
      </c>
      <c r="AG76">
        <f t="shared" si="11"/>
        <v>-8.0658237621851175E-2</v>
      </c>
      <c r="AI76">
        <v>2013</v>
      </c>
    </row>
    <row r="77" spans="1:43" ht="12.75" customHeight="1">
      <c r="A77">
        <v>11</v>
      </c>
      <c r="B77">
        <v>28</v>
      </c>
      <c r="C77">
        <v>2013</v>
      </c>
      <c r="D77" s="9">
        <f t="shared" si="0"/>
        <v>41606</v>
      </c>
      <c r="E77" s="10">
        <v>2013</v>
      </c>
      <c r="F77" s="10">
        <f t="shared" si="1"/>
        <v>0</v>
      </c>
      <c r="G77" t="s">
        <v>237</v>
      </c>
      <c r="H77" t="s">
        <v>238</v>
      </c>
      <c r="I77" s="11">
        <v>60773000</v>
      </c>
      <c r="J77" s="11">
        <v>5719500</v>
      </c>
      <c r="K77" s="11">
        <f>IF(M77="NOK",I77,IF(Sheet1!M77="SEK",Sheet1!I77*Sheet2!$B$10,IF(M77="DKK",Sheet1!I77*Sheet2!$B$9,IF(Sheet1!M77="EUR",Sheet1!I77*Sheet2!$B$11,IF(M77="USD",I77*Sheet1!$B$12,IF(M77="CHF",I77*Sheet2!$B$13,IF(Sheet1!M77="GBP",Sheet1!I77*Sheet2!$B$14,IF(Sheet1!M77="ISK",Sheet1!I77*Sheet2!$B$15,IF(Sheet1!M77="AUD",Sheet1!I77*Sheet2!$B$16,"0")))))))))</f>
        <v>584575487</v>
      </c>
      <c r="L77" s="11">
        <f>IF(M77="NOK",J77,IF(Sheet1!M77="SEK",Sheet1!J77*Sheet2!$B$10,IF(M77="DKK",Sheet1!J77*Sheet2!$B$9,IF(Sheet1!M77="EUR",Sheet1!J77*Sheet2!$B$11,IF(M77="USD",J77*Sheet1!$B$12,IF(M77="CHF",J77*Sheet2!$B$13,IF(Sheet1!M77="GBP",Sheet1!J77*Sheet2!$B$14,IF(Sheet1!M77="ISK",Sheet1!J77*Sheet2!$B$15,IF(Sheet1!M77="AUD",Sheet1!J77*Sheet2!$B$16,"0")))))))))</f>
        <v>55015870.5</v>
      </c>
      <c r="M77" t="s">
        <v>9</v>
      </c>
      <c r="N77" t="s">
        <v>200</v>
      </c>
      <c r="O77" t="s">
        <v>201</v>
      </c>
      <c r="P77" s="12" t="s">
        <v>23</v>
      </c>
      <c r="Q77" s="13">
        <v>132.71600000000001</v>
      </c>
      <c r="R77" t="s">
        <v>166</v>
      </c>
      <c r="S77" s="14" t="s">
        <v>25</v>
      </c>
      <c r="T77">
        <v>4.5999999999999996</v>
      </c>
      <c r="U77" s="13">
        <v>8.043480873</v>
      </c>
      <c r="V77" s="13">
        <v>2.1739151479999999</v>
      </c>
      <c r="W77" s="13">
        <v>-0.2173892409</v>
      </c>
      <c r="X77">
        <v>540.34500000000003</v>
      </c>
      <c r="Y77" s="1" t="s">
        <v>33</v>
      </c>
      <c r="Z77" t="s">
        <v>239</v>
      </c>
      <c r="AA77">
        <v>3500000</v>
      </c>
      <c r="AB77">
        <f t="shared" si="8"/>
        <v>132716000.00000001</v>
      </c>
      <c r="AC77" s="15">
        <f>T77*(1+(U77/Sheet2!$A$2))</f>
        <v>4.9700001201579997</v>
      </c>
      <c r="AD77" s="16">
        <f t="shared" si="9"/>
        <v>0.45791765876005902</v>
      </c>
      <c r="AE77" s="17">
        <f t="shared" si="4"/>
        <v>4.3095783477500822E-2</v>
      </c>
      <c r="AF77" s="70">
        <f t="shared" si="10"/>
        <v>4.4047099596130082</v>
      </c>
      <c r="AG77">
        <f t="shared" si="11"/>
        <v>0.41453834127008043</v>
      </c>
      <c r="AI77">
        <v>2013</v>
      </c>
    </row>
    <row r="78" spans="1:43" ht="12.75" customHeight="1">
      <c r="A78">
        <v>11</v>
      </c>
      <c r="B78">
        <v>29</v>
      </c>
      <c r="C78">
        <v>2013</v>
      </c>
      <c r="D78" s="9">
        <f t="shared" si="0"/>
        <v>41607</v>
      </c>
      <c r="E78" s="18">
        <v>2007</v>
      </c>
      <c r="F78" s="10">
        <f t="shared" si="1"/>
        <v>6</v>
      </c>
      <c r="G78" t="s">
        <v>240</v>
      </c>
      <c r="H78" t="s">
        <v>241</v>
      </c>
      <c r="I78" s="11">
        <v>384000000</v>
      </c>
      <c r="J78" s="11">
        <v>280000000</v>
      </c>
      <c r="K78" s="11">
        <f>IF(M78="NOK",I78,IF(Sheet1!M78="SEK",Sheet1!I78*Sheet2!$B$10,IF(M78="DKK",Sheet1!I78*Sheet2!$B$9,IF(Sheet1!M78="EUR",Sheet1!I78*Sheet2!$B$11,IF(M78="USD",I78*Sheet1!$B$12,IF(M78="CHF",I78*Sheet2!$B$13,IF(Sheet1!M78="GBP",Sheet1!I78*Sheet2!$B$14,IF(Sheet1!M78="ISK",Sheet1!I78*Sheet2!$B$15,IF(Sheet1!M78="AUD",Sheet1!I78*Sheet2!$B$16,"0")))))))))</f>
        <v>354316800</v>
      </c>
      <c r="L78" s="11">
        <f>IF(M78="NOK",J78,IF(Sheet1!M78="SEK",Sheet1!J78*Sheet2!$B$10,IF(M78="DKK",Sheet1!J78*Sheet2!$B$9,IF(Sheet1!M78="EUR",Sheet1!J78*Sheet2!$B$11,IF(M78="USD",J78*Sheet1!$B$12,IF(M78="CHF",J78*Sheet2!$B$13,IF(Sheet1!M78="GBP",Sheet1!J78*Sheet2!$B$14,IF(Sheet1!M78="ISK",Sheet1!J78*Sheet2!$B$15,IF(Sheet1!M78="AUD",Sheet1!J78*Sheet2!$B$16,"0")))))))))</f>
        <v>258356000</v>
      </c>
      <c r="M78" t="s">
        <v>4</v>
      </c>
      <c r="N78" t="s">
        <v>30</v>
      </c>
      <c r="O78" t="s">
        <v>37</v>
      </c>
      <c r="P78" s="12" t="s">
        <v>23</v>
      </c>
      <c r="Q78" s="13">
        <v>539.245</v>
      </c>
      <c r="R78" t="s">
        <v>24</v>
      </c>
      <c r="S78" s="14" t="s">
        <v>25</v>
      </c>
      <c r="T78">
        <v>26.5</v>
      </c>
      <c r="U78" s="13">
        <v>5.2830190659999996</v>
      </c>
      <c r="V78" s="13">
        <v>2.6415095329999998</v>
      </c>
      <c r="W78" s="13">
        <v>0.75471699240000001</v>
      </c>
      <c r="X78">
        <v>2370.04</v>
      </c>
      <c r="Y78" t="s">
        <v>124</v>
      </c>
      <c r="Z78" t="s">
        <v>242</v>
      </c>
      <c r="AA78">
        <v>22000000</v>
      </c>
      <c r="AB78">
        <f t="shared" si="8"/>
        <v>539245000</v>
      </c>
      <c r="AC78" s="15">
        <f>T78*(1+(U78/Sheet2!$A$2))</f>
        <v>27.90000005249</v>
      </c>
      <c r="AD78" s="16">
        <f t="shared" si="9"/>
        <v>0.71210674183348943</v>
      </c>
      <c r="AE78" s="17">
        <f t="shared" si="4"/>
        <v>0.51924449925358607</v>
      </c>
      <c r="AF78" s="70">
        <f t="shared" si="10"/>
        <v>0.6570608906897607</v>
      </c>
      <c r="AG78">
        <f t="shared" si="11"/>
        <v>0.47910689946128382</v>
      </c>
      <c r="AI78">
        <v>2013</v>
      </c>
    </row>
    <row r="79" spans="1:43" ht="12.75" customHeight="1">
      <c r="A79">
        <v>12</v>
      </c>
      <c r="B79">
        <v>3</v>
      </c>
      <c r="C79">
        <v>2013</v>
      </c>
      <c r="D79" s="9">
        <f t="shared" si="0"/>
        <v>41611</v>
      </c>
      <c r="E79" s="18">
        <v>2008</v>
      </c>
      <c r="F79" s="10">
        <f t="shared" si="1"/>
        <v>5</v>
      </c>
      <c r="G79" t="s">
        <v>243</v>
      </c>
      <c r="H79" t="s">
        <v>244</v>
      </c>
      <c r="I79" s="11">
        <v>275806000</v>
      </c>
      <c r="J79" s="11">
        <v>3075000</v>
      </c>
      <c r="K79" s="11">
        <f>IF(M79="NOK",I79,IF(Sheet1!M79="SEK",Sheet1!I79*Sheet2!$B$10,IF(M79="DKK",Sheet1!I79*Sheet2!$B$9,IF(Sheet1!M79="EUR",Sheet1!I79*Sheet2!$B$11,IF(M79="USD",I79*Sheet1!$B$12,IF(M79="CHF",I79*Sheet2!$B$13,IF(Sheet1!M79="GBP",Sheet1!I79*Sheet2!$B$14,IF(Sheet1!M79="ISK",Sheet1!I79*Sheet2!$B$15,IF(Sheet1!M79="AUD",Sheet1!I79*Sheet2!$B$16,"0")))))))))</f>
        <v>2652977914</v>
      </c>
      <c r="L79" s="11">
        <f>IF(M79="NOK",J79,IF(Sheet1!M79="SEK",Sheet1!J79*Sheet2!$B$10,IF(M79="DKK",Sheet1!J79*Sheet2!$B$9,IF(Sheet1!M79="EUR",Sheet1!J79*Sheet2!$B$11,IF(M79="USD",J79*Sheet1!$B$12,IF(M79="CHF",J79*Sheet2!$B$13,IF(Sheet1!M79="GBP",Sheet1!J79*Sheet2!$B$14,IF(Sheet1!M79="ISK",Sheet1!J79*Sheet2!$B$15,IF(Sheet1!M79="AUD",Sheet1!J79*Sheet2!$B$16,"0")))))))))</f>
        <v>29578425</v>
      </c>
      <c r="M79" s="1" t="s">
        <v>9</v>
      </c>
      <c r="N79" t="s">
        <v>30</v>
      </c>
      <c r="O79" s="1" t="s">
        <v>37</v>
      </c>
      <c r="P79" s="12" t="s">
        <v>23</v>
      </c>
      <c r="Q79" s="13">
        <v>464.142</v>
      </c>
      <c r="R79" t="s">
        <v>166</v>
      </c>
      <c r="S79" s="14" t="s">
        <v>25</v>
      </c>
      <c r="T79">
        <v>1000</v>
      </c>
      <c r="U79" s="13">
        <v>5.4000000950000002</v>
      </c>
      <c r="V79" s="13">
        <v>4.5</v>
      </c>
      <c r="W79" s="13">
        <v>4.0999999049999998</v>
      </c>
      <c r="X79">
        <v>464.142</v>
      </c>
      <c r="Y79" s="1" t="s">
        <v>33</v>
      </c>
      <c r="Z79" t="s">
        <v>54</v>
      </c>
      <c r="AA79">
        <v>500000</v>
      </c>
      <c r="AB79">
        <f t="shared" si="8"/>
        <v>464142000</v>
      </c>
      <c r="AC79" s="15">
        <f>T79*(1+(U79/Sheet2!$A$2))</f>
        <v>1054.00000095</v>
      </c>
      <c r="AD79" s="16">
        <f t="shared" si="9"/>
        <v>0.59422762861365708</v>
      </c>
      <c r="AE79" s="17">
        <f t="shared" si="4"/>
        <v>6.6251276548987166E-3</v>
      </c>
      <c r="AF79" s="70">
        <f t="shared" si="10"/>
        <v>5.7158755596347666</v>
      </c>
      <c r="AG79">
        <f t="shared" si="11"/>
        <v>6.3727102912470746E-2</v>
      </c>
      <c r="AI79">
        <v>2013</v>
      </c>
    </row>
    <row r="80" spans="1:43" ht="12.75" customHeight="1">
      <c r="A80">
        <v>12</v>
      </c>
      <c r="B80">
        <v>6</v>
      </c>
      <c r="C80">
        <v>2013</v>
      </c>
      <c r="D80" s="9">
        <f t="shared" si="0"/>
        <v>41614</v>
      </c>
      <c r="E80" s="10">
        <v>2003</v>
      </c>
      <c r="F80" s="10">
        <f t="shared" si="1"/>
        <v>10</v>
      </c>
      <c r="G80" t="s">
        <v>245</v>
      </c>
      <c r="H80" t="s">
        <v>246</v>
      </c>
      <c r="I80" s="11">
        <v>181179000</v>
      </c>
      <c r="J80" s="11">
        <v>18289000</v>
      </c>
      <c r="K80" s="11">
        <f>IF(M80="NOK",I80,IF(Sheet1!M80="SEK",Sheet1!I80*Sheet2!$B$10,IF(M80="DKK",Sheet1!I80*Sheet2!$B$9,IF(Sheet1!M80="EUR",Sheet1!I80*Sheet2!$B$11,IF(M80="USD",I80*Sheet1!$B$12,IF(M80="CHF",I80*Sheet2!$B$13,IF(Sheet1!M80="GBP",Sheet1!I80*Sheet2!$B$14,IF(Sheet1!M80="ISK",Sheet1!I80*Sheet2!$B$15,IF(Sheet1!M80="AUD",Sheet1!I80*Sheet2!$B$16,"0")))))))))</f>
        <v>233449141.5</v>
      </c>
      <c r="L80" s="11">
        <f>IF(M80="NOK",J80,IF(Sheet1!M80="SEK",Sheet1!J80*Sheet2!$B$10,IF(M80="DKK",Sheet1!J80*Sheet2!$B$9,IF(Sheet1!M80="EUR",Sheet1!J80*Sheet2!$B$11,IF(M80="USD",J80*Sheet1!$B$12,IF(M80="CHF",J80*Sheet2!$B$13,IF(Sheet1!M80="GBP",Sheet1!J80*Sheet2!$B$14,IF(Sheet1!M80="ISK",Sheet1!J80*Sheet2!$B$15,IF(Sheet1!M80="AUD",Sheet1!J80*Sheet2!$B$16,"0")))))))))</f>
        <v>23565376.5</v>
      </c>
      <c r="M80" s="1" t="s">
        <v>2</v>
      </c>
      <c r="N80" t="s">
        <v>66</v>
      </c>
      <c r="O80" t="s">
        <v>22</v>
      </c>
      <c r="P80" s="12" t="s">
        <v>23</v>
      </c>
      <c r="Q80" s="13">
        <v>139.19999999999999</v>
      </c>
      <c r="R80" t="s">
        <v>68</v>
      </c>
      <c r="S80" s="14" t="s">
        <v>25</v>
      </c>
      <c r="T80">
        <v>58</v>
      </c>
      <c r="U80" s="13">
        <v>-0.43103447560000002</v>
      </c>
      <c r="V80" s="13">
        <v>-4.3103446959999996</v>
      </c>
      <c r="W80" s="13">
        <v>-16.55172348</v>
      </c>
      <c r="X80">
        <v>337.15</v>
      </c>
      <c r="Y80" t="s">
        <v>94</v>
      </c>
      <c r="Z80" t="s">
        <v>247</v>
      </c>
      <c r="AA80">
        <v>2400000</v>
      </c>
      <c r="AB80">
        <f t="shared" si="8"/>
        <v>139200000</v>
      </c>
      <c r="AC80" s="15">
        <f>T80*(1+(U80/Sheet2!$A$2))</f>
        <v>57.750000004152</v>
      </c>
      <c r="AD80" s="16">
        <f t="shared" si="9"/>
        <v>1.3015732758620691</v>
      </c>
      <c r="AE80" s="17">
        <f t="shared" si="4"/>
        <v>0.13138649425287358</v>
      </c>
      <c r="AF80" s="70">
        <f t="shared" si="10"/>
        <v>1.6770771659482759</v>
      </c>
      <c r="AG80">
        <f t="shared" si="11"/>
        <v>0.16929149784482758</v>
      </c>
      <c r="AI80">
        <v>2013</v>
      </c>
    </row>
    <row r="81" spans="1:35" ht="12.75" customHeight="1">
      <c r="A81">
        <v>12</v>
      </c>
      <c r="B81">
        <v>10</v>
      </c>
      <c r="C81">
        <v>2013</v>
      </c>
      <c r="D81" s="9">
        <f t="shared" si="0"/>
        <v>41618</v>
      </c>
      <c r="E81" s="18">
        <v>1990</v>
      </c>
      <c r="F81" s="10">
        <f t="shared" si="1"/>
        <v>23</v>
      </c>
      <c r="G81" t="s">
        <v>248</v>
      </c>
      <c r="H81" t="s">
        <v>249</v>
      </c>
      <c r="I81" s="11">
        <v>2187800000</v>
      </c>
      <c r="J81" s="11">
        <v>462300000</v>
      </c>
      <c r="K81" s="11">
        <f>IF(M81="NOK",I81,IF(Sheet1!M81="SEK",Sheet1!I81*Sheet2!$B$10,IF(M81="DKK",Sheet1!I81*Sheet2!$B$9,IF(Sheet1!M81="EUR",Sheet1!I81*Sheet2!$B$11,IF(M81="USD",I81*Sheet1!$B$12,IF(M81="CHF",I81*Sheet2!$B$13,IF(Sheet1!M81="GBP",Sheet1!I81*Sheet2!$B$14,IF(Sheet1!M81="ISK",Sheet1!I81*Sheet2!$B$15,IF(Sheet1!M81="AUD",Sheet1!I81*Sheet2!$B$16,"0")))))))))</f>
        <v>18672873000</v>
      </c>
      <c r="L81" s="11">
        <f>IF(M81="NOK",J81,IF(Sheet1!M81="SEK",Sheet1!J81*Sheet2!$B$10,IF(M81="DKK",Sheet1!J81*Sheet2!$B$9,IF(Sheet1!M81="EUR",Sheet1!J81*Sheet2!$B$11,IF(M81="USD",J81*Sheet1!$B$12,IF(M81="CHF",J81*Sheet2!$B$13,IF(Sheet1!M81="GBP",Sheet1!J81*Sheet2!$B$14,IF(Sheet1!M81="ISK",Sheet1!J81*Sheet2!$B$15,IF(Sheet1!M81="AUD",Sheet1!J81*Sheet2!$B$16,"0")))))))))</f>
        <v>3945730500</v>
      </c>
      <c r="M81" s="1" t="s">
        <v>14</v>
      </c>
      <c r="N81" t="s">
        <v>200</v>
      </c>
      <c r="O81" s="1" t="s">
        <v>201</v>
      </c>
      <c r="P81" s="12" t="s">
        <v>32</v>
      </c>
      <c r="Q81" s="13">
        <v>3397.39</v>
      </c>
      <c r="R81" t="s">
        <v>219</v>
      </c>
      <c r="S81" s="14" t="s">
        <v>25</v>
      </c>
      <c r="T81">
        <v>61</v>
      </c>
      <c r="U81" s="13">
        <v>6.1475410459999997</v>
      </c>
      <c r="V81" s="13">
        <v>3.278688431</v>
      </c>
      <c r="W81" s="13">
        <v>21.721311570000001</v>
      </c>
      <c r="X81">
        <v>5705.01</v>
      </c>
      <c r="Y81" t="s">
        <v>48</v>
      </c>
      <c r="Z81" t="s">
        <v>250</v>
      </c>
      <c r="AA81">
        <v>52173900</v>
      </c>
      <c r="AB81">
        <f t="shared" si="8"/>
        <v>3397390000</v>
      </c>
      <c r="AC81" s="15">
        <f>T81*(1+(U81/Sheet2!$A$2))</f>
        <v>64.750000038059994</v>
      </c>
      <c r="AD81" s="16">
        <f t="shared" si="9"/>
        <v>0.64396492601673638</v>
      </c>
      <c r="AE81" s="17">
        <f t="shared" si="4"/>
        <v>0.13607504584401556</v>
      </c>
      <c r="AF81" s="70">
        <f t="shared" si="10"/>
        <v>5.496240643552845</v>
      </c>
      <c r="AG81">
        <f t="shared" si="11"/>
        <v>1.1614005162786727</v>
      </c>
      <c r="AI81">
        <v>2013</v>
      </c>
    </row>
    <row r="82" spans="1:35" ht="12.75" customHeight="1">
      <c r="A82">
        <v>12</v>
      </c>
      <c r="B82">
        <v>12</v>
      </c>
      <c r="C82">
        <v>2013</v>
      </c>
      <c r="D82" s="9">
        <f t="shared" si="0"/>
        <v>41620</v>
      </c>
      <c r="E82" s="18">
        <v>1998</v>
      </c>
      <c r="F82" s="10">
        <f t="shared" si="1"/>
        <v>15</v>
      </c>
      <c r="G82" t="s">
        <v>251</v>
      </c>
      <c r="H82" t="s">
        <v>252</v>
      </c>
      <c r="I82" s="11">
        <v>246800000</v>
      </c>
      <c r="J82" s="11">
        <v>596745000</v>
      </c>
      <c r="K82" s="11">
        <f>IF(M82="NOK",I82,IF(Sheet1!M82="SEK",Sheet1!I82*Sheet2!$B$10,IF(M82="DKK",Sheet1!I82*Sheet2!$B$9,IF(Sheet1!M82="EUR",Sheet1!I82*Sheet2!$B$11,IF(M82="USD",I82*Sheet1!$B$12,IF(M82="CHF",I82*Sheet2!$B$13,IF(Sheet1!M82="GBP",Sheet1!I82*Sheet2!$B$14,IF(Sheet1!M82="ISK",Sheet1!I82*Sheet2!$B$15,IF(Sheet1!M82="AUD",Sheet1!I82*Sheet2!$B$16,"0")))))))))</f>
        <v>17744920</v>
      </c>
      <c r="L82" s="11">
        <f>IF(M82="NOK",J82,IF(Sheet1!M82="SEK",Sheet1!J82*Sheet2!$B$10,IF(M82="DKK",Sheet1!J82*Sheet2!$B$9,IF(Sheet1!M82="EUR",Sheet1!J82*Sheet2!$B$11,IF(M82="USD",J82*Sheet1!$B$12,IF(M82="CHF",J82*Sheet2!$B$13,IF(Sheet1!M82="GBP",Sheet1!J82*Sheet2!$B$14,IF(Sheet1!M82="ISK",Sheet1!J82*Sheet2!$B$15,IF(Sheet1!M82="AUD",Sheet1!J82*Sheet2!$B$16,"0")))))))))</f>
        <v>42905965.5</v>
      </c>
      <c r="M82" s="1" t="s">
        <v>16</v>
      </c>
      <c r="N82" t="s">
        <v>41</v>
      </c>
      <c r="O82" t="s">
        <v>22</v>
      </c>
      <c r="P82" s="12" t="s">
        <v>23</v>
      </c>
      <c r="Q82" s="13">
        <v>149.96799999999999</v>
      </c>
      <c r="R82" t="s">
        <v>24</v>
      </c>
      <c r="S82" s="14" t="s">
        <v>25</v>
      </c>
      <c r="T82">
        <v>140</v>
      </c>
      <c r="U82" s="13">
        <v>-0.71428573129999995</v>
      </c>
      <c r="V82" s="13">
        <v>-1.4285714629999999</v>
      </c>
      <c r="W82" s="13">
        <v>0.71428573129999995</v>
      </c>
      <c r="X82">
        <v>517.71</v>
      </c>
      <c r="Y82" t="s">
        <v>26</v>
      </c>
      <c r="Z82" t="s">
        <v>247</v>
      </c>
      <c r="AA82">
        <v>1050000</v>
      </c>
      <c r="AB82">
        <f t="shared" si="8"/>
        <v>149968000</v>
      </c>
      <c r="AC82" s="15">
        <f>T82*(1+(U82/Sheet2!$A$2))</f>
        <v>138.99999997617999</v>
      </c>
      <c r="AD82" s="16">
        <f t="shared" si="9"/>
        <v>1.6456844126747039</v>
      </c>
      <c r="AE82" s="17">
        <f t="shared" si="4"/>
        <v>3.979148885095487</v>
      </c>
      <c r="AF82" s="70">
        <f t="shared" si="10"/>
        <v>0.11832470927131121</v>
      </c>
      <c r="AG82">
        <f t="shared" si="11"/>
        <v>0.28610080483836553</v>
      </c>
      <c r="AI82">
        <v>2013</v>
      </c>
    </row>
    <row r="83" spans="1:35" ht="12.75" customHeight="1">
      <c r="A83">
        <v>12</v>
      </c>
      <c r="B83">
        <v>12</v>
      </c>
      <c r="C83">
        <v>2013</v>
      </c>
      <c r="D83" s="9">
        <f t="shared" si="0"/>
        <v>41620</v>
      </c>
      <c r="E83" s="18">
        <v>2001</v>
      </c>
      <c r="F83" s="10">
        <f t="shared" si="1"/>
        <v>12</v>
      </c>
      <c r="G83" t="s">
        <v>253</v>
      </c>
      <c r="H83" t="s">
        <v>254</v>
      </c>
      <c r="I83" s="11">
        <v>144290000</v>
      </c>
      <c r="J83" s="11">
        <v>8405000</v>
      </c>
      <c r="K83" s="11">
        <f>IF(M83="NOK",I83,IF(Sheet1!M83="SEK",Sheet1!I83*Sheet2!$B$10,IF(M83="DKK",Sheet1!I83*Sheet2!$B$9,IF(Sheet1!M83="EUR",Sheet1!I83*Sheet2!$B$11,IF(M83="USD",I83*Sheet1!$B$12,IF(M83="CHF",I83*Sheet2!$B$13,IF(Sheet1!M83="GBP",Sheet1!I83*Sheet2!$B$14,IF(Sheet1!M83="ISK",Sheet1!I83*Sheet2!$B$15,IF(Sheet1!M83="AUD",Sheet1!I83*Sheet2!$B$16,"0")))))))))</f>
        <v>144290000</v>
      </c>
      <c r="L83" s="11">
        <f>IF(M83="NOK",J83,IF(Sheet1!M83="SEK",Sheet1!J83*Sheet2!$B$10,IF(M83="DKK",Sheet1!J83*Sheet2!$B$9,IF(Sheet1!M83="EUR",Sheet1!J83*Sheet2!$B$11,IF(M83="USD",J83*Sheet1!$B$12,IF(M83="CHF",J83*Sheet2!$B$13,IF(Sheet1!M83="GBP",Sheet1!J83*Sheet2!$B$14,IF(Sheet1!M83="ISK",Sheet1!J83*Sheet2!$B$15,IF(Sheet1!M83="AUD",Sheet1!J83*Sheet2!$B$16,"0")))))))))</f>
        <v>8405000</v>
      </c>
      <c r="M83" t="s">
        <v>20</v>
      </c>
      <c r="N83" t="s">
        <v>21</v>
      </c>
      <c r="O83" s="1" t="s">
        <v>22</v>
      </c>
      <c r="P83" s="12" t="s">
        <v>32</v>
      </c>
      <c r="Q83" s="13">
        <v>29.999199999999998</v>
      </c>
      <c r="R83" t="s">
        <v>24</v>
      </c>
      <c r="S83" s="14" t="s">
        <v>25</v>
      </c>
      <c r="T83">
        <v>22</v>
      </c>
      <c r="U83" s="13">
        <v>-19.545454029999998</v>
      </c>
      <c r="V83" s="13">
        <v>-22.727272030000002</v>
      </c>
      <c r="W83" s="13">
        <v>-19.090909960000001</v>
      </c>
      <c r="X83">
        <v>170.67</v>
      </c>
      <c r="Y83" t="s">
        <v>76</v>
      </c>
      <c r="Z83" t="s">
        <v>255</v>
      </c>
      <c r="AA83">
        <v>1363600</v>
      </c>
      <c r="AB83">
        <f t="shared" si="8"/>
        <v>29999200</v>
      </c>
      <c r="AC83" s="15">
        <f>T83*(1+(U83/Sheet2!$A$2))</f>
        <v>17.700000113400002</v>
      </c>
      <c r="AD83" s="16">
        <f t="shared" si="9"/>
        <v>4.8097949278647434</v>
      </c>
      <c r="AE83" s="17">
        <f t="shared" si="4"/>
        <v>0.28017413797701274</v>
      </c>
      <c r="AF83" s="70">
        <f t="shared" si="10"/>
        <v>4.8097949278647434</v>
      </c>
      <c r="AG83">
        <f t="shared" si="11"/>
        <v>0.28017413797701274</v>
      </c>
      <c r="AI83">
        <v>2013</v>
      </c>
    </row>
    <row r="84" spans="1:35" ht="12.75" customHeight="1">
      <c r="A84">
        <v>1</v>
      </c>
      <c r="B84">
        <v>13</v>
      </c>
      <c r="C84">
        <v>2014</v>
      </c>
      <c r="D84" s="9">
        <f t="shared" si="0"/>
        <v>41652</v>
      </c>
      <c r="E84" s="18">
        <v>2011</v>
      </c>
      <c r="F84" s="10">
        <f t="shared" si="1"/>
        <v>3</v>
      </c>
      <c r="G84" t="s">
        <v>256</v>
      </c>
      <c r="H84" t="s">
        <v>257</v>
      </c>
      <c r="I84" s="11">
        <v>2894000</v>
      </c>
      <c r="J84" s="11">
        <v>-7093000</v>
      </c>
      <c r="K84" s="11">
        <f>IF(M84="NOK",I84,IF(Sheet1!M84="SEK",Sheet1!I84*Sheet2!$B$10,IF(M84="DKK",Sheet1!I84*Sheet2!$B$9,IF(Sheet1!M84="EUR",Sheet1!I84*Sheet2!$B$11,IF(M84="USD",I84*Sheet1!$B$12,IF(M84="CHF",I84*Sheet2!$B$13,IF(Sheet1!M84="GBP",Sheet1!I84*Sheet2!$B$14,IF(Sheet1!M84="ISK",Sheet1!I84*Sheet2!$B$15,IF(Sheet1!M84="AUD",Sheet1!I84*Sheet2!$B$16,"0")))))))))</f>
        <v>2670293.7999999998</v>
      </c>
      <c r="L84" s="11">
        <f>IF(M84="NOK",J84,IF(Sheet1!M84="SEK",Sheet1!J84*Sheet2!$B$10,IF(M84="DKK",Sheet1!J84*Sheet2!$B$9,IF(Sheet1!M84="EUR",Sheet1!J84*Sheet2!$B$11,IF(M84="USD",J84*Sheet1!$B$12,IF(M84="CHF",J84*Sheet2!$B$13,IF(Sheet1!M84="GBP",Sheet1!J84*Sheet2!$B$14,IF(Sheet1!M84="ISK",Sheet1!J84*Sheet2!$B$15,IF(Sheet1!M84="AUD",Sheet1!J84*Sheet2!$B$16,"0")))))))))</f>
        <v>-6544711.0999999996</v>
      </c>
      <c r="M84" t="s">
        <v>4</v>
      </c>
      <c r="N84" t="s">
        <v>30</v>
      </c>
      <c r="O84" t="s">
        <v>112</v>
      </c>
      <c r="P84" s="12" t="s">
        <v>23</v>
      </c>
      <c r="Q84" s="13">
        <v>18.763200000000001</v>
      </c>
      <c r="R84" t="s">
        <v>24</v>
      </c>
      <c r="S84" s="14" t="s">
        <v>25</v>
      </c>
      <c r="T84">
        <v>7.5</v>
      </c>
      <c r="U84" s="13">
        <v>114.66666410000001</v>
      </c>
      <c r="V84" s="13">
        <v>234.66667179999999</v>
      </c>
      <c r="W84" s="13">
        <v>201.33332820000001</v>
      </c>
      <c r="X84">
        <v>101.205</v>
      </c>
      <c r="Y84" t="s">
        <v>94</v>
      </c>
      <c r="Z84" t="s">
        <v>54</v>
      </c>
      <c r="AA84">
        <v>2700000</v>
      </c>
      <c r="AB84">
        <f t="shared" si="8"/>
        <v>18763200</v>
      </c>
      <c r="AC84" s="15">
        <f>T84*(1+(U84/Sheet2!$A$2))</f>
        <v>16.099999807500001</v>
      </c>
      <c r="AD84" s="16">
        <f t="shared" si="9"/>
        <v>0.1542380830561951</v>
      </c>
      <c r="AE84" s="17">
        <f t="shared" si="4"/>
        <v>-0.37802720218299651</v>
      </c>
      <c r="AF84" s="70">
        <f t="shared" si="10"/>
        <v>0.14231547923595123</v>
      </c>
      <c r="AG84">
        <f t="shared" si="11"/>
        <v>-0.34880569945425083</v>
      </c>
      <c r="AI84">
        <v>2014</v>
      </c>
    </row>
    <row r="85" spans="1:35" ht="12.75" customHeight="1">
      <c r="A85">
        <v>1</v>
      </c>
      <c r="B85">
        <v>30</v>
      </c>
      <c r="C85">
        <v>2014</v>
      </c>
      <c r="D85" s="9">
        <f t="shared" si="0"/>
        <v>41669</v>
      </c>
      <c r="E85" s="18">
        <v>2014</v>
      </c>
      <c r="F85" s="10">
        <f t="shared" si="1"/>
        <v>0</v>
      </c>
      <c r="G85" t="s">
        <v>258</v>
      </c>
      <c r="H85" t="s">
        <v>259</v>
      </c>
      <c r="I85" s="11">
        <v>0</v>
      </c>
      <c r="J85" s="11">
        <v>0</v>
      </c>
      <c r="K85" s="11">
        <f>IF(M85="NOK",I85,IF(Sheet1!M85="SEK",Sheet1!I85*Sheet2!$B$10,IF(M85="DKK",Sheet1!I85*Sheet2!$B$9,IF(Sheet1!M85="EUR",Sheet1!I85*Sheet2!$B$11,IF(M85="USD",I85*Sheet1!$B$12,IF(M85="CHF",I85*Sheet2!$B$13,IF(Sheet1!M85="GBP",Sheet1!I85*Sheet2!$B$14,IF(Sheet1!M85="ISK",Sheet1!I85*Sheet2!$B$15,IF(Sheet1!M85="AUD",Sheet1!I85*Sheet2!$B$16,"0")))))))))</f>
        <v>0</v>
      </c>
      <c r="L85" s="11">
        <f>IF(M85="NOK",J85,IF(Sheet1!M85="SEK",Sheet1!J85*Sheet2!$B$10,IF(M85="DKK",Sheet1!J85*Sheet2!$B$9,IF(Sheet1!M85="EUR",Sheet1!J85*Sheet2!$B$11,IF(M85="USD",J85*Sheet1!$B$12,IF(M85="CHF",J85*Sheet2!$B$13,IF(Sheet1!M85="GBP",Sheet1!J85*Sheet2!$B$14,IF(Sheet1!M85="ISK",Sheet1!J85*Sheet2!$B$15,IF(Sheet1!M85="AUD",Sheet1!J85*Sheet2!$B$16,"0")))))))))</f>
        <v>0</v>
      </c>
      <c r="M85" s="1" t="s">
        <v>13</v>
      </c>
      <c r="N85" t="s">
        <v>21</v>
      </c>
      <c r="O85" s="1" t="s">
        <v>22</v>
      </c>
      <c r="P85" s="12" t="s">
        <v>32</v>
      </c>
      <c r="Q85" s="13">
        <v>924.00099999999998</v>
      </c>
      <c r="R85" t="s">
        <v>260</v>
      </c>
      <c r="S85" s="14" t="s">
        <v>25</v>
      </c>
      <c r="T85">
        <v>41</v>
      </c>
      <c r="U85" s="13">
        <v>3.658536673</v>
      </c>
      <c r="V85" s="13">
        <v>2.4390244480000001</v>
      </c>
      <c r="W85" s="13">
        <v>0</v>
      </c>
      <c r="X85">
        <v>954.87400000000002</v>
      </c>
      <c r="Y85" s="1" t="s">
        <v>48</v>
      </c>
      <c r="Z85" t="s">
        <v>54</v>
      </c>
      <c r="AA85">
        <v>22536600</v>
      </c>
      <c r="AB85">
        <f t="shared" si="8"/>
        <v>924001000</v>
      </c>
      <c r="AC85" s="15">
        <f>T85*(1+(U85/Sheet2!$A$2))</f>
        <v>42.50000003593</v>
      </c>
      <c r="AD85" s="16">
        <f t="shared" si="9"/>
        <v>0</v>
      </c>
      <c r="AE85" s="17">
        <f t="shared" si="4"/>
        <v>0</v>
      </c>
      <c r="AF85" s="70">
        <f t="shared" si="10"/>
        <v>0</v>
      </c>
      <c r="AG85">
        <f t="shared" si="11"/>
        <v>0</v>
      </c>
      <c r="AI85">
        <v>2014</v>
      </c>
    </row>
    <row r="86" spans="1:35" ht="12.75" customHeight="1">
      <c r="A86">
        <v>2</v>
      </c>
      <c r="B86">
        <v>21</v>
      </c>
      <c r="C86">
        <v>2014</v>
      </c>
      <c r="D86" s="9">
        <f t="shared" si="0"/>
        <v>41691</v>
      </c>
      <c r="E86" s="10">
        <v>2005</v>
      </c>
      <c r="F86" s="10">
        <f t="shared" si="1"/>
        <v>9</v>
      </c>
      <c r="G86" t="s">
        <v>261</v>
      </c>
      <c r="H86" t="s">
        <v>262</v>
      </c>
      <c r="I86" s="11">
        <v>2031000000</v>
      </c>
      <c r="J86" s="11">
        <v>201000000</v>
      </c>
      <c r="K86" s="11">
        <f>IF(M86="NOK",I86,IF(Sheet1!M86="SEK",Sheet1!I86*Sheet2!$B$10,IF(M86="DKK",Sheet1!I86*Sheet2!$B$9,IF(Sheet1!M86="EUR",Sheet1!I86*Sheet2!$B$11,IF(M86="USD",I86*Sheet1!$B$12,IF(M86="CHF",I86*Sheet2!$B$13,IF(Sheet1!M86="GBP",Sheet1!I86*Sheet2!$B$14,IF(Sheet1!M86="ISK",Sheet1!I86*Sheet2!$B$15,IF(Sheet1!M86="AUD",Sheet1!I86*Sheet2!$B$16,"0")))))))))</f>
        <v>1874003700</v>
      </c>
      <c r="L86" s="11">
        <f>IF(M86="NOK",J86,IF(Sheet1!M86="SEK",Sheet1!J86*Sheet2!$B$10,IF(M86="DKK",Sheet1!J86*Sheet2!$B$9,IF(Sheet1!M86="EUR",Sheet1!J86*Sheet2!$B$11,IF(M86="USD",J86*Sheet1!$B$12,IF(M86="CHF",J86*Sheet2!$B$13,IF(Sheet1!M86="GBP",Sheet1!J86*Sheet2!$B$14,IF(Sheet1!M86="ISK",Sheet1!J86*Sheet2!$B$15,IF(Sheet1!M86="AUD",Sheet1!J86*Sheet2!$B$16,"0")))))))))</f>
        <v>185462700</v>
      </c>
      <c r="M86" t="s">
        <v>4</v>
      </c>
      <c r="N86" t="s">
        <v>30</v>
      </c>
      <c r="O86" t="s">
        <v>37</v>
      </c>
      <c r="P86" s="12" t="s">
        <v>23</v>
      </c>
      <c r="Q86" s="13">
        <v>1203.68</v>
      </c>
      <c r="R86" t="s">
        <v>82</v>
      </c>
      <c r="S86" s="14" t="s">
        <v>25</v>
      </c>
      <c r="T86">
        <v>46</v>
      </c>
      <c r="U86" s="13">
        <v>6.5217390059999998</v>
      </c>
      <c r="V86" s="13">
        <v>13.043478009999999</v>
      </c>
      <c r="W86" s="13">
        <v>19.565217969999999</v>
      </c>
      <c r="X86">
        <v>1628.86</v>
      </c>
      <c r="Y86" s="1" t="s">
        <v>33</v>
      </c>
      <c r="Z86" t="s">
        <v>263</v>
      </c>
      <c r="AA86">
        <v>24047800</v>
      </c>
      <c r="AB86">
        <f t="shared" si="8"/>
        <v>1203680000</v>
      </c>
      <c r="AC86" s="15">
        <f>T86*(1+(U86/Sheet2!$A$2))</f>
        <v>48.999999942759999</v>
      </c>
      <c r="AD86" s="16">
        <f t="shared" si="9"/>
        <v>1.6873255350259204</v>
      </c>
      <c r="AE86" s="17">
        <f t="shared" si="4"/>
        <v>0.16698790376179715</v>
      </c>
      <c r="AF86" s="70">
        <f t="shared" si="10"/>
        <v>1.5568952711684168</v>
      </c>
      <c r="AG86">
        <f t="shared" si="11"/>
        <v>0.15407973880101022</v>
      </c>
      <c r="AI86">
        <v>2014</v>
      </c>
    </row>
    <row r="87" spans="1:35" ht="12.75" customHeight="1">
      <c r="A87">
        <v>3</v>
      </c>
      <c r="B87">
        <v>13</v>
      </c>
      <c r="C87">
        <v>2014</v>
      </c>
      <c r="D87" s="9">
        <f t="shared" si="0"/>
        <v>41711</v>
      </c>
      <c r="E87" s="10">
        <v>1966</v>
      </c>
      <c r="F87" s="10">
        <f t="shared" si="1"/>
        <v>48</v>
      </c>
      <c r="G87" t="s">
        <v>264</v>
      </c>
      <c r="H87" t="s">
        <v>265</v>
      </c>
      <c r="I87" s="11">
        <v>78459000000</v>
      </c>
      <c r="J87" s="11">
        <v>4215000000</v>
      </c>
      <c r="K87" s="11">
        <f>IF(M87="NOK",I87,IF(Sheet1!M87="SEK",Sheet1!I87*Sheet2!$B$10,IF(M87="DKK",Sheet1!I87*Sheet2!$B$9,IF(Sheet1!M87="EUR",Sheet1!I87*Sheet2!$B$11,IF(M87="USD",I87*Sheet1!$B$12,IF(M87="CHF",I87*Sheet2!$B$13,IF(Sheet1!M87="GBP",Sheet1!I87*Sheet2!$B$14,IF(Sheet1!M87="ISK",Sheet1!I87*Sheet2!$B$15,IF(Sheet1!M87="AUD",Sheet1!I87*Sheet2!$B$16,"0")))))))))</f>
        <v>101094421500</v>
      </c>
      <c r="L87" s="11">
        <f>IF(M87="NOK",J87,IF(Sheet1!M87="SEK",Sheet1!J87*Sheet2!$B$10,IF(M87="DKK",Sheet1!J87*Sheet2!$B$9,IF(Sheet1!M87="EUR",Sheet1!J87*Sheet2!$B$11,IF(M87="USD",J87*Sheet1!$B$12,IF(M87="CHF",J87*Sheet2!$B$13,IF(Sheet1!M87="GBP",Sheet1!J87*Sheet2!$B$14,IF(Sheet1!M87="ISK",Sheet1!J87*Sheet2!$B$15,IF(Sheet1!M87="AUD",Sheet1!J87*Sheet2!$B$16,"0")))))))))</f>
        <v>5431027500</v>
      </c>
      <c r="M87" t="s">
        <v>2</v>
      </c>
      <c r="N87" t="s">
        <v>66</v>
      </c>
      <c r="O87" t="s">
        <v>67</v>
      </c>
      <c r="P87" s="12" t="s">
        <v>23</v>
      </c>
      <c r="Q87" s="13">
        <v>10500.9</v>
      </c>
      <c r="R87" t="s">
        <v>82</v>
      </c>
      <c r="S87" s="14" t="s">
        <v>25</v>
      </c>
      <c r="T87">
        <v>160</v>
      </c>
      <c r="U87" s="13">
        <v>14.1875</v>
      </c>
      <c r="V87" s="13">
        <v>11.875</v>
      </c>
      <c r="W87" s="13">
        <v>13.375</v>
      </c>
      <c r="X87">
        <v>32957.300000000003</v>
      </c>
      <c r="Y87" s="1" t="s">
        <v>33</v>
      </c>
      <c r="Z87" t="s">
        <v>266</v>
      </c>
      <c r="AA87">
        <v>51224900</v>
      </c>
      <c r="AB87">
        <f t="shared" si="8"/>
        <v>10500900000</v>
      </c>
      <c r="AC87" s="15">
        <f>T87*(1+(U87/Sheet2!$A$2))</f>
        <v>182.7</v>
      </c>
      <c r="AD87" s="16">
        <f t="shared" si="9"/>
        <v>7.4716452875467816</v>
      </c>
      <c r="AE87" s="17">
        <f t="shared" si="4"/>
        <v>0.4013941662143245</v>
      </c>
      <c r="AF87" s="70">
        <f t="shared" si="10"/>
        <v>9.6272149530040281</v>
      </c>
      <c r="AG87">
        <f t="shared" si="11"/>
        <v>0.5171963831671571</v>
      </c>
      <c r="AI87">
        <v>2014</v>
      </c>
    </row>
    <row r="88" spans="1:35" ht="12.75" customHeight="1">
      <c r="A88">
        <v>3</v>
      </c>
      <c r="B88">
        <v>21</v>
      </c>
      <c r="C88">
        <v>2014</v>
      </c>
      <c r="D88" s="9">
        <f t="shared" si="0"/>
        <v>41719</v>
      </c>
      <c r="E88" s="10">
        <v>2013</v>
      </c>
      <c r="F88" s="10">
        <f t="shared" si="1"/>
        <v>1</v>
      </c>
      <c r="G88" t="s">
        <v>267</v>
      </c>
      <c r="H88" t="s">
        <v>268</v>
      </c>
      <c r="I88" s="11">
        <v>1584000000</v>
      </c>
      <c r="J88" s="11">
        <v>968000000</v>
      </c>
      <c r="K88" s="11">
        <f>IF(M88="NOK",I88,IF(Sheet1!M88="SEK",Sheet1!I88*Sheet2!$B$10,IF(M88="DKK",Sheet1!I88*Sheet2!$B$9,IF(Sheet1!M88="EUR",Sheet1!I88*Sheet2!$B$11,IF(M88="USD",I88*Sheet1!$B$12,IF(M88="CHF",I88*Sheet2!$B$13,IF(Sheet1!M88="GBP",Sheet1!I88*Sheet2!$B$14,IF(Sheet1!M88="ISK",Sheet1!I88*Sheet2!$B$15,IF(Sheet1!M88="AUD",Sheet1!I88*Sheet2!$B$16,"0")))))))))</f>
        <v>1461556800</v>
      </c>
      <c r="L88" s="11">
        <f>IF(M88="NOK",J88,IF(Sheet1!M88="SEK",Sheet1!J88*Sheet2!$B$10,IF(M88="DKK",Sheet1!J88*Sheet2!$B$9,IF(Sheet1!M88="EUR",Sheet1!J88*Sheet2!$B$11,IF(M88="USD",J88*Sheet1!$B$12,IF(M88="CHF",J88*Sheet2!$B$13,IF(Sheet1!M88="GBP",Sheet1!J88*Sheet2!$B$14,IF(Sheet1!M88="ISK",Sheet1!J88*Sheet2!$B$15,IF(Sheet1!M88="AUD",Sheet1!J88*Sheet2!$B$16,"0")))))))))</f>
        <v>893173600</v>
      </c>
      <c r="M88" t="s">
        <v>4</v>
      </c>
      <c r="N88" t="s">
        <v>30</v>
      </c>
      <c r="O88" t="s">
        <v>37</v>
      </c>
      <c r="P88" s="12" t="s">
        <v>23</v>
      </c>
      <c r="Q88" s="13">
        <v>3373.64</v>
      </c>
      <c r="R88" t="s">
        <v>82</v>
      </c>
      <c r="S88" s="14" t="s">
        <v>25</v>
      </c>
      <c r="T88">
        <v>93</v>
      </c>
      <c r="U88" s="13">
        <v>4.8387098310000001</v>
      </c>
      <c r="V88" s="13">
        <v>6.7204298969999998</v>
      </c>
      <c r="W88" s="13">
        <v>13.978494639999999</v>
      </c>
      <c r="X88">
        <v>5760.04</v>
      </c>
      <c r="Y88" t="s">
        <v>124</v>
      </c>
      <c r="Z88" t="s">
        <v>269</v>
      </c>
      <c r="AA88">
        <v>34508900</v>
      </c>
      <c r="AB88">
        <f t="shared" si="8"/>
        <v>3373640000</v>
      </c>
      <c r="AC88" s="15">
        <f>T88*(1+(U88/Sheet2!$A$2))</f>
        <v>97.500000142830004</v>
      </c>
      <c r="AD88" s="16">
        <f t="shared" si="9"/>
        <v>0.46952253352462031</v>
      </c>
      <c r="AE88" s="17">
        <f t="shared" si="4"/>
        <v>0.28693043715393463</v>
      </c>
      <c r="AF88" s="70">
        <f t="shared" si="10"/>
        <v>0.43322844168316715</v>
      </c>
      <c r="AG88">
        <f t="shared" si="11"/>
        <v>0.26475071436193548</v>
      </c>
      <c r="AI88">
        <v>2014</v>
      </c>
    </row>
    <row r="89" spans="1:35" ht="12.75" customHeight="1">
      <c r="A89">
        <v>3</v>
      </c>
      <c r="B89">
        <v>28</v>
      </c>
      <c r="C89">
        <v>2014</v>
      </c>
      <c r="D89" s="9">
        <f t="shared" si="0"/>
        <v>41726</v>
      </c>
      <c r="E89" s="32">
        <v>1980</v>
      </c>
      <c r="F89" s="10">
        <f t="shared" si="1"/>
        <v>34</v>
      </c>
      <c r="G89" t="s">
        <v>270</v>
      </c>
      <c r="H89" t="s">
        <v>271</v>
      </c>
      <c r="I89" s="11">
        <v>0</v>
      </c>
      <c r="J89" s="11">
        <v>-19000</v>
      </c>
      <c r="K89" s="11">
        <f>IF(M89="NOK",I89,IF(Sheet1!M89="SEK",Sheet1!I89*Sheet2!$B$10,IF(M89="DKK",Sheet1!I89*Sheet2!$B$9,IF(Sheet1!M89="EUR",Sheet1!I89*Sheet2!$B$11,IF(M89="USD",I89*Sheet1!$B$12,IF(M89="CHF",I89*Sheet2!$B$13,IF(Sheet1!M89="GBP",Sheet1!I89*Sheet2!$B$14,IF(Sheet1!M89="ISK",Sheet1!I89*Sheet2!$B$15,IF(Sheet1!M89="AUD",Sheet1!I89*Sheet2!$B$16,"0")))))))))</f>
        <v>0</v>
      </c>
      <c r="L89" s="11">
        <f>IF(M89="NOK",J89,IF(Sheet1!M89="SEK",Sheet1!J89*Sheet2!$B$10,IF(M89="DKK",Sheet1!J89*Sheet2!$B$9,IF(Sheet1!M89="EUR",Sheet1!J89*Sheet2!$B$11,IF(M89="USD",J89*Sheet1!$B$12,IF(M89="CHF",J89*Sheet2!$B$13,IF(Sheet1!M89="GBP",Sheet1!J89*Sheet2!$B$14,IF(Sheet1!M89="ISK",Sheet1!J89*Sheet2!$B$15,IF(Sheet1!M89="AUD",Sheet1!J89*Sheet2!$B$16,"0")))))))))</f>
        <v>-323000</v>
      </c>
      <c r="M89" s="1" t="s">
        <v>13</v>
      </c>
      <c r="N89" t="s">
        <v>66</v>
      </c>
      <c r="O89" s="1" t="s">
        <v>67</v>
      </c>
      <c r="P89" s="12" t="s">
        <v>32</v>
      </c>
      <c r="Q89" s="13">
        <v>3470.07</v>
      </c>
      <c r="R89" t="s">
        <v>82</v>
      </c>
      <c r="S89" s="14" t="s">
        <v>25</v>
      </c>
      <c r="T89">
        <v>145</v>
      </c>
      <c r="U89" s="13">
        <v>20.689655299999998</v>
      </c>
      <c r="V89" s="13">
        <v>22.413793559999998</v>
      </c>
      <c r="W89" s="13">
        <v>18.27586174</v>
      </c>
      <c r="X89">
        <v>5896.2</v>
      </c>
      <c r="Y89" t="s">
        <v>26</v>
      </c>
      <c r="Z89" t="s">
        <v>272</v>
      </c>
      <c r="AA89">
        <v>18661300</v>
      </c>
      <c r="AB89">
        <f t="shared" si="8"/>
        <v>3470070000</v>
      </c>
      <c r="AC89" s="15">
        <f>T89*(1+(U89/Sheet2!$A$2))</f>
        <v>175.000000185</v>
      </c>
      <c r="AD89" s="16">
        <f t="shared" si="9"/>
        <v>0</v>
      </c>
      <c r="AE89" s="17">
        <f t="shared" si="4"/>
        <v>-5.4753938681352249E-6</v>
      </c>
      <c r="AF89" s="70">
        <f t="shared" si="10"/>
        <v>0</v>
      </c>
      <c r="AG89">
        <f t="shared" si="11"/>
        <v>-9.3081695758298819E-5</v>
      </c>
      <c r="AI89">
        <v>2014</v>
      </c>
    </row>
    <row r="90" spans="1:35" ht="12.75" customHeight="1">
      <c r="A90">
        <v>4</v>
      </c>
      <c r="B90">
        <v>3</v>
      </c>
      <c r="C90">
        <v>2014</v>
      </c>
      <c r="D90" s="9">
        <f t="shared" si="0"/>
        <v>41732</v>
      </c>
      <c r="E90" s="18">
        <v>1994</v>
      </c>
      <c r="F90" s="10">
        <f t="shared" si="1"/>
        <v>20</v>
      </c>
      <c r="G90" t="s">
        <v>273</v>
      </c>
      <c r="H90" t="s">
        <v>274</v>
      </c>
      <c r="I90" s="11">
        <v>2124600000</v>
      </c>
      <c r="J90" s="11">
        <v>188100000</v>
      </c>
      <c r="K90" s="11">
        <f>IF(M90="NOK",I90,IF(Sheet1!M90="SEK",Sheet1!I90*Sheet2!$B$10,IF(M90="DKK",Sheet1!I90*Sheet2!$B$9,IF(Sheet1!M90="EUR",Sheet1!I90*Sheet2!$B$11,IF(M90="USD",I90*Sheet1!$B$12,IF(M90="CHF",I90*Sheet2!$B$13,IF(Sheet1!M90="GBP",Sheet1!I90*Sheet2!$B$14,IF(Sheet1!M90="ISK",Sheet1!I90*Sheet2!$B$15,IF(Sheet1!M90="AUD",Sheet1!I90*Sheet2!$B$16,"0")))))))))</f>
        <v>1960368420</v>
      </c>
      <c r="L90" s="11">
        <f>IF(M90="NOK",J90,IF(Sheet1!M90="SEK",Sheet1!J90*Sheet2!$B$10,IF(M90="DKK",Sheet1!J90*Sheet2!$B$9,IF(Sheet1!M90="EUR",Sheet1!J90*Sheet2!$B$11,IF(M90="USD",J90*Sheet1!$B$12,IF(M90="CHF",J90*Sheet2!$B$13,IF(Sheet1!M90="GBP",Sheet1!J90*Sheet2!$B$14,IF(Sheet1!M90="ISK",Sheet1!J90*Sheet2!$B$15,IF(Sheet1!M90="AUD",Sheet1!J90*Sheet2!$B$16,"0")))))))))</f>
        <v>173559870</v>
      </c>
      <c r="M90" t="s">
        <v>4</v>
      </c>
      <c r="N90" t="s">
        <v>30</v>
      </c>
      <c r="O90" t="s">
        <v>37</v>
      </c>
      <c r="P90" s="12" t="s">
        <v>23</v>
      </c>
      <c r="Q90" s="13">
        <v>1603.93</v>
      </c>
      <c r="R90" t="s">
        <v>68</v>
      </c>
      <c r="S90" s="14" t="s">
        <v>25</v>
      </c>
      <c r="T90">
        <v>78</v>
      </c>
      <c r="U90" s="13">
        <v>9.9358978269999998</v>
      </c>
      <c r="V90" s="13">
        <v>10.576923369999999</v>
      </c>
      <c r="W90" s="13">
        <v>10.89743614</v>
      </c>
      <c r="X90">
        <v>2562.77</v>
      </c>
      <c r="Y90" s="1" t="s">
        <v>33</v>
      </c>
      <c r="Z90" t="s">
        <v>275</v>
      </c>
      <c r="AA90">
        <v>19303800</v>
      </c>
      <c r="AB90">
        <f t="shared" si="8"/>
        <v>1603930000</v>
      </c>
      <c r="AC90" s="15">
        <f>T90*(1+(U90/Sheet2!$A$2))</f>
        <v>85.750000305059999</v>
      </c>
      <c r="AD90" s="16">
        <f t="shared" si="9"/>
        <v>1.324621398689469</v>
      </c>
      <c r="AE90" s="17">
        <f t="shared" si="4"/>
        <v>0.11727444464533988</v>
      </c>
      <c r="AF90" s="70">
        <f t="shared" si="10"/>
        <v>1.2222281645707731</v>
      </c>
      <c r="AG90">
        <f t="shared" si="11"/>
        <v>0.10820913007425512</v>
      </c>
      <c r="AI90">
        <v>2014</v>
      </c>
    </row>
    <row r="91" spans="1:35" ht="12.75" customHeight="1">
      <c r="A91">
        <v>4</v>
      </c>
      <c r="B91">
        <v>4</v>
      </c>
      <c r="C91">
        <v>2014</v>
      </c>
      <c r="D91" s="9">
        <f t="shared" si="0"/>
        <v>41733</v>
      </c>
      <c r="E91" s="10">
        <v>1998</v>
      </c>
      <c r="F91" s="10">
        <f t="shared" si="1"/>
        <v>16</v>
      </c>
      <c r="G91" t="s">
        <v>276</v>
      </c>
      <c r="H91" t="s">
        <v>277</v>
      </c>
      <c r="I91" s="11">
        <v>238012569</v>
      </c>
      <c r="J91" s="11">
        <v>6640420</v>
      </c>
      <c r="K91" s="11">
        <f>IF(M91="NOK",I91,IF(Sheet1!M91="SEK",Sheet1!I91*Sheet2!$B$10,IF(M91="DKK",Sheet1!I91*Sheet2!$B$9,IF(Sheet1!M91="EUR",Sheet1!I91*Sheet2!$B$11,IF(M91="USD",I91*Sheet1!$B$12,IF(M91="CHF",I91*Sheet2!$B$13,IF(Sheet1!M91="GBP",Sheet1!I91*Sheet2!$B$14,IF(Sheet1!M91="ISK",Sheet1!I91*Sheet2!$B$15,IF(Sheet1!M91="AUD",Sheet1!I91*Sheet2!$B$16,"0")))))))))</f>
        <v>2289442901.211</v>
      </c>
      <c r="L91" s="11">
        <f>IF(M91="NOK",J91,IF(Sheet1!M91="SEK",Sheet1!J91*Sheet2!$B$10,IF(M91="DKK",Sheet1!J91*Sheet2!$B$9,IF(Sheet1!M91="EUR",Sheet1!J91*Sheet2!$B$11,IF(M91="USD",J91*Sheet1!$B$12,IF(M91="CHF",J91*Sheet2!$B$13,IF(Sheet1!M91="GBP",Sheet1!J91*Sheet2!$B$14,IF(Sheet1!M91="ISK",Sheet1!J91*Sheet2!$B$15,IF(Sheet1!M91="AUD",Sheet1!J91*Sheet2!$B$16,"0")))))))))</f>
        <v>63874199.979999997</v>
      </c>
      <c r="M91" t="s">
        <v>9</v>
      </c>
      <c r="N91" t="s">
        <v>200</v>
      </c>
      <c r="O91" t="s">
        <v>278</v>
      </c>
      <c r="P91" s="12" t="s">
        <v>23</v>
      </c>
      <c r="Q91" s="13">
        <v>531.375</v>
      </c>
      <c r="R91" t="s">
        <v>68</v>
      </c>
      <c r="S91" s="14" t="s">
        <v>25</v>
      </c>
      <c r="T91">
        <v>23</v>
      </c>
      <c r="U91" s="13">
        <v>3.2173912530000002</v>
      </c>
      <c r="V91" s="13">
        <v>-8.6956523359999996E-2</v>
      </c>
      <c r="W91" s="13">
        <v>-0.78260868790000004</v>
      </c>
      <c r="X91">
        <v>1422.04</v>
      </c>
      <c r="Y91" s="1" t="s">
        <v>33</v>
      </c>
      <c r="Z91" t="s">
        <v>279</v>
      </c>
      <c r="AA91">
        <v>2425700</v>
      </c>
      <c r="AB91">
        <f t="shared" si="8"/>
        <v>531375000</v>
      </c>
      <c r="AC91" s="15">
        <f>T91*(1+(U91/Sheet2!$A$2))</f>
        <v>23.73999998819</v>
      </c>
      <c r="AD91" s="16">
        <f t="shared" si="9"/>
        <v>0.44791826676076218</v>
      </c>
      <c r="AE91" s="17">
        <f t="shared" si="4"/>
        <v>1.2496673723829687E-2</v>
      </c>
      <c r="AF91" s="70">
        <f t="shared" si="10"/>
        <v>4.3085258079717716</v>
      </c>
      <c r="AG91">
        <f t="shared" si="11"/>
        <v>0.12020550454951776</v>
      </c>
      <c r="AI91">
        <v>2014</v>
      </c>
    </row>
    <row r="92" spans="1:35" ht="12.75" customHeight="1">
      <c r="A92">
        <v>4</v>
      </c>
      <c r="B92">
        <v>8</v>
      </c>
      <c r="C92">
        <v>2014</v>
      </c>
      <c r="D92" s="9">
        <f t="shared" si="0"/>
        <v>41737</v>
      </c>
      <c r="E92" s="10">
        <v>2009</v>
      </c>
      <c r="F92" s="10">
        <f t="shared" si="1"/>
        <v>5</v>
      </c>
      <c r="G92" t="s">
        <v>280</v>
      </c>
      <c r="H92" t="s">
        <v>281</v>
      </c>
      <c r="I92" s="11">
        <v>717776000</v>
      </c>
      <c r="J92" s="11">
        <v>-59116000</v>
      </c>
      <c r="K92" s="11">
        <f>IF(M92="NOK",I92,IF(Sheet1!M92="SEK",Sheet1!I92*Sheet2!$B$10,IF(M92="DKK",Sheet1!I92*Sheet2!$B$9,IF(Sheet1!M92="EUR",Sheet1!I92*Sheet2!$B$11,IF(M92="USD",I92*Sheet1!$B$12,IF(M92="CHF",I92*Sheet2!$B$13,IF(Sheet1!M92="GBP",Sheet1!I92*Sheet2!$B$14,IF(Sheet1!M92="ISK",Sheet1!I92*Sheet2!$B$15,IF(Sheet1!M92="AUD",Sheet1!I92*Sheet2!$B$16,"0")))))))))</f>
        <v>717776000</v>
      </c>
      <c r="L92" s="11">
        <f>IF(M92="NOK",J92,IF(Sheet1!M92="SEK",Sheet1!J92*Sheet2!$B$10,IF(M92="DKK",Sheet1!J92*Sheet2!$B$9,IF(Sheet1!M92="EUR",Sheet1!J92*Sheet2!$B$11,IF(M92="USD",J92*Sheet1!$B$12,IF(M92="CHF",J92*Sheet2!$B$13,IF(Sheet1!M92="GBP",Sheet1!J92*Sheet2!$B$14,IF(Sheet1!M92="ISK",Sheet1!J92*Sheet2!$B$15,IF(Sheet1!M92="AUD",Sheet1!J92*Sheet2!$B$16,"0")))))))))</f>
        <v>-59116000</v>
      </c>
      <c r="M92" t="s">
        <v>20</v>
      </c>
      <c r="N92" t="s">
        <v>21</v>
      </c>
      <c r="O92" t="s">
        <v>22</v>
      </c>
      <c r="P92" s="12" t="s">
        <v>23</v>
      </c>
      <c r="Q92" s="13">
        <v>184.608</v>
      </c>
      <c r="R92" t="s">
        <v>24</v>
      </c>
      <c r="S92" s="14" t="s">
        <v>25</v>
      </c>
      <c r="T92">
        <v>30</v>
      </c>
      <c r="U92" s="13">
        <v>-15.66666698</v>
      </c>
      <c r="V92" s="13">
        <v>-22.666666029999998</v>
      </c>
      <c r="W92" s="13">
        <v>-23.333333970000002</v>
      </c>
      <c r="X92">
        <v>973.92899999999997</v>
      </c>
      <c r="Y92" t="s">
        <v>124</v>
      </c>
      <c r="Z92" t="s">
        <v>282</v>
      </c>
      <c r="AA92">
        <v>5833300</v>
      </c>
      <c r="AB92">
        <f t="shared" si="8"/>
        <v>184608000</v>
      </c>
      <c r="AC92" s="15">
        <f>T92*(1+(U92/Sheet2!$A$2))</f>
        <v>25.299999906</v>
      </c>
      <c r="AD92" s="16">
        <f t="shared" si="9"/>
        <v>3.8881088576876408</v>
      </c>
      <c r="AE92" s="17">
        <f t="shared" si="4"/>
        <v>-0.32022447564569251</v>
      </c>
      <c r="AF92" s="70">
        <f t="shared" si="10"/>
        <v>3.8881088576876408</v>
      </c>
      <c r="AG92">
        <f t="shared" si="11"/>
        <v>-0.32022447564569251</v>
      </c>
      <c r="AI92">
        <v>2014</v>
      </c>
    </row>
    <row r="93" spans="1:35" ht="12.75" customHeight="1">
      <c r="A93">
        <v>4</v>
      </c>
      <c r="B93">
        <v>9</v>
      </c>
      <c r="C93">
        <v>2014</v>
      </c>
      <c r="D93" s="9">
        <f t="shared" si="0"/>
        <v>41738</v>
      </c>
      <c r="E93" s="18">
        <v>1994</v>
      </c>
      <c r="F93" s="10">
        <f t="shared" si="1"/>
        <v>20</v>
      </c>
      <c r="G93" t="s">
        <v>283</v>
      </c>
      <c r="H93" t="s">
        <v>284</v>
      </c>
      <c r="I93" s="11">
        <v>350000</v>
      </c>
      <c r="J93" s="11">
        <v>-2661000</v>
      </c>
      <c r="K93" s="11">
        <f>IF(M93="NOK",I93,IF(Sheet1!M93="SEK",Sheet1!I93*Sheet2!$B$10,IF(M93="DKK",Sheet1!I93*Sheet2!$B$9,IF(Sheet1!M93="EUR",Sheet1!I93*Sheet2!$B$11,IF(M93="USD",I93*Sheet1!$B$12,IF(M93="CHF",I93*Sheet2!$B$13,IF(Sheet1!M93="GBP",Sheet1!I93*Sheet2!$B$14,IF(Sheet1!M93="ISK",Sheet1!I93*Sheet2!$B$15,IF(Sheet1!M93="AUD",Sheet1!I93*Sheet2!$B$16,"0")))))))))</f>
        <v>322945</v>
      </c>
      <c r="L93" s="11">
        <f>IF(M93="NOK",J93,IF(Sheet1!M93="SEK",Sheet1!J93*Sheet2!$B$10,IF(M93="DKK",Sheet1!J93*Sheet2!$B$9,IF(Sheet1!M93="EUR",Sheet1!J93*Sheet2!$B$11,IF(M93="USD",J93*Sheet1!$B$12,IF(M93="CHF",J93*Sheet2!$B$13,IF(Sheet1!M93="GBP",Sheet1!J93*Sheet2!$B$14,IF(Sheet1!M93="ISK",Sheet1!J93*Sheet2!$B$15,IF(Sheet1!M93="AUD",Sheet1!J93*Sheet2!$B$16,"0")))))))))</f>
        <v>-2455304.6999999997</v>
      </c>
      <c r="M93" t="s">
        <v>4</v>
      </c>
      <c r="N93" t="s">
        <v>30</v>
      </c>
      <c r="O93" t="s">
        <v>37</v>
      </c>
      <c r="P93" s="12" t="s">
        <v>23</v>
      </c>
      <c r="Q93" s="13">
        <v>646.37099999999998</v>
      </c>
      <c r="R93" t="s">
        <v>24</v>
      </c>
      <c r="S93" s="14" t="s">
        <v>25</v>
      </c>
      <c r="T93">
        <v>39</v>
      </c>
      <c r="U93" s="13">
        <v>15.384614940000001</v>
      </c>
      <c r="V93" s="13">
        <v>23.589742659999999</v>
      </c>
      <c r="W93" s="13">
        <v>21.025640490000001</v>
      </c>
      <c r="X93">
        <v>1669.31</v>
      </c>
      <c r="Y93" t="s">
        <v>124</v>
      </c>
      <c r="Z93" t="s">
        <v>38</v>
      </c>
      <c r="AA93">
        <v>15384600</v>
      </c>
      <c r="AB93">
        <f t="shared" si="8"/>
        <v>646371000</v>
      </c>
      <c r="AC93" s="15">
        <f>T93*(1+(U93/Sheet2!$A$2))</f>
        <v>44.999999826600003</v>
      </c>
      <c r="AD93" s="16">
        <f t="shared" si="9"/>
        <v>5.4148468913363997E-4</v>
      </c>
      <c r="AE93" s="17">
        <f t="shared" si="4"/>
        <v>-4.1168307365274746E-3</v>
      </c>
      <c r="AF93" s="70">
        <f t="shared" si="10"/>
        <v>4.9962792266360957E-4</v>
      </c>
      <c r="AG93">
        <f t="shared" si="11"/>
        <v>-3.7985997205938998E-3</v>
      </c>
      <c r="AI93">
        <v>2014</v>
      </c>
    </row>
    <row r="94" spans="1:35" ht="12.75" customHeight="1">
      <c r="A94">
        <v>4</v>
      </c>
      <c r="B94">
        <v>11</v>
      </c>
      <c r="C94">
        <v>2014</v>
      </c>
      <c r="D94" s="9">
        <f t="shared" si="0"/>
        <v>41740</v>
      </c>
      <c r="E94" s="10">
        <v>2011</v>
      </c>
      <c r="F94" s="10">
        <f t="shared" si="1"/>
        <v>3</v>
      </c>
      <c r="G94" t="s">
        <v>285</v>
      </c>
      <c r="H94" t="s">
        <v>286</v>
      </c>
      <c r="I94" s="11">
        <v>169974000</v>
      </c>
      <c r="J94" s="11">
        <v>19890000</v>
      </c>
      <c r="K94" s="11">
        <f>IF(M94="NOK",I94,IF(Sheet1!M94="SEK",Sheet1!I94*Sheet2!$B$10,IF(M94="DKK",Sheet1!I94*Sheet2!$B$9,IF(Sheet1!M94="EUR",Sheet1!I94*Sheet2!$B$11,IF(M94="USD",I94*Sheet1!$B$12,IF(M94="CHF",I94*Sheet2!$B$13,IF(Sheet1!M94="GBP",Sheet1!I94*Sheet2!$B$14,IF(Sheet1!M94="ISK",Sheet1!I94*Sheet2!$B$15,IF(Sheet1!M94="AUD",Sheet1!I94*Sheet2!$B$16,"0")))))))))</f>
        <v>169974000</v>
      </c>
      <c r="L94" s="11">
        <f>IF(M94="NOK",J94,IF(Sheet1!M94="SEK",Sheet1!J94*Sheet2!$B$10,IF(M94="DKK",Sheet1!J94*Sheet2!$B$9,IF(Sheet1!M94="EUR",Sheet1!J94*Sheet2!$B$11,IF(M94="USD",J94*Sheet1!$B$12,IF(M94="CHF",J94*Sheet2!$B$13,IF(Sheet1!M94="GBP",Sheet1!J94*Sheet2!$B$14,IF(Sheet1!M94="ISK",Sheet1!J94*Sheet2!$B$15,IF(Sheet1!M94="AUD",Sheet1!J94*Sheet2!$B$16,"0")))))))))</f>
        <v>19890000</v>
      </c>
      <c r="M94" t="s">
        <v>20</v>
      </c>
      <c r="N94" t="s">
        <v>21</v>
      </c>
      <c r="O94" t="s">
        <v>22</v>
      </c>
      <c r="P94" s="12" t="s">
        <v>23</v>
      </c>
      <c r="Q94" s="13">
        <v>83.318399999999997</v>
      </c>
      <c r="R94" t="s">
        <v>24</v>
      </c>
      <c r="S94" s="14" t="s">
        <v>25</v>
      </c>
      <c r="T94">
        <v>3.2</v>
      </c>
      <c r="U94" s="13">
        <v>-15.62500095</v>
      </c>
      <c r="V94" s="13">
        <v>-15.62500095</v>
      </c>
      <c r="W94" s="13">
        <v>-10.31250095</v>
      </c>
      <c r="X94">
        <v>307.32</v>
      </c>
      <c r="Y94" t="s">
        <v>48</v>
      </c>
      <c r="Z94" t="s">
        <v>287</v>
      </c>
      <c r="AA94">
        <v>25505500</v>
      </c>
      <c r="AB94">
        <f t="shared" si="8"/>
        <v>83318400</v>
      </c>
      <c r="AC94" s="15">
        <f>T94*(1+(U94/Sheet2!$A$2))</f>
        <v>2.6999999696000003</v>
      </c>
      <c r="AD94" s="16">
        <f t="shared" si="9"/>
        <v>2.0400535776011059</v>
      </c>
      <c r="AE94" s="17">
        <f t="shared" si="4"/>
        <v>0.23872277912201867</v>
      </c>
      <c r="AF94" s="70">
        <f t="shared" si="10"/>
        <v>2.0400535776011059</v>
      </c>
      <c r="AG94">
        <f t="shared" si="11"/>
        <v>0.23872277912201867</v>
      </c>
      <c r="AI94">
        <v>2014</v>
      </c>
    </row>
    <row r="95" spans="1:35" ht="12.75" customHeight="1">
      <c r="A95">
        <v>4</v>
      </c>
      <c r="B95">
        <v>22</v>
      </c>
      <c r="C95">
        <v>2014</v>
      </c>
      <c r="D95" s="9">
        <f t="shared" si="0"/>
        <v>41751</v>
      </c>
      <c r="E95" s="10">
        <v>1999</v>
      </c>
      <c r="F95" s="10">
        <f t="shared" si="1"/>
        <v>15</v>
      </c>
      <c r="G95" t="s">
        <v>288</v>
      </c>
      <c r="H95" t="s">
        <v>289</v>
      </c>
      <c r="I95" s="11">
        <v>11894000</v>
      </c>
      <c r="J95" s="11">
        <v>124000</v>
      </c>
      <c r="K95" s="11">
        <f>IF(M95="NOK",I95,IF(Sheet1!M95="SEK",Sheet1!I95*Sheet2!$B$10,IF(M95="DKK",Sheet1!I95*Sheet2!$B$9,IF(Sheet1!M95="EUR",Sheet1!I95*Sheet2!$B$11,IF(M95="USD",I95*Sheet1!$B$12,IF(M95="CHF",I95*Sheet2!$B$13,IF(Sheet1!M95="GBP",Sheet1!I95*Sheet2!$B$14,IF(Sheet1!M95="ISK",Sheet1!I95*Sheet2!$B$15,IF(Sheet1!M95="AUD",Sheet1!I95*Sheet2!$B$16,"0")))))))))</f>
        <v>10974593.799999999</v>
      </c>
      <c r="L95" s="11">
        <f>IF(M95="NOK",J95,IF(Sheet1!M95="SEK",Sheet1!J95*Sheet2!$B$10,IF(M95="DKK",Sheet1!J95*Sheet2!$B$9,IF(Sheet1!M95="EUR",Sheet1!J95*Sheet2!$B$11,IF(M95="USD",J95*Sheet1!$B$12,IF(M95="CHF",J95*Sheet2!$B$13,IF(Sheet1!M95="GBP",Sheet1!J95*Sheet2!$B$14,IF(Sheet1!M95="ISK",Sheet1!J95*Sheet2!$B$15,IF(Sheet1!M95="AUD",Sheet1!J95*Sheet2!$B$16,"0")))))))))</f>
        <v>114414.79999999999</v>
      </c>
      <c r="M95" t="s">
        <v>4</v>
      </c>
      <c r="N95" t="s">
        <v>30</v>
      </c>
      <c r="O95" t="s">
        <v>31</v>
      </c>
      <c r="P95" s="12" t="s">
        <v>23</v>
      </c>
      <c r="Q95" s="13">
        <v>8.3821300000000001</v>
      </c>
      <c r="R95" t="s">
        <v>24</v>
      </c>
      <c r="S95" s="14" t="s">
        <v>25</v>
      </c>
      <c r="T95">
        <v>9</v>
      </c>
      <c r="U95" s="13">
        <v>-42.22222137</v>
      </c>
      <c r="V95" s="13">
        <v>-37.22222137</v>
      </c>
      <c r="W95" s="13">
        <v>-33.333332059999996</v>
      </c>
      <c r="X95">
        <v>0</v>
      </c>
      <c r="Y95" t="s">
        <v>48</v>
      </c>
      <c r="Z95" t="s">
        <v>45</v>
      </c>
      <c r="AA95">
        <v>1111100</v>
      </c>
      <c r="AB95">
        <f t="shared" si="8"/>
        <v>8382130</v>
      </c>
      <c r="AC95" s="15">
        <f>T95*(1+(U95/Sheet2!$A$2))</f>
        <v>5.2000000767000003</v>
      </c>
      <c r="AD95" s="16">
        <f t="shared" si="9"/>
        <v>1.4189710729850289</v>
      </c>
      <c r="AE95" s="17">
        <f t="shared" si="4"/>
        <v>1.4793375908032922E-2</v>
      </c>
      <c r="AF95" s="70">
        <f t="shared" si="10"/>
        <v>1.3092846090432859</v>
      </c>
      <c r="AG95">
        <f t="shared" si="11"/>
        <v>1.3649847950341977E-2</v>
      </c>
      <c r="AI95">
        <v>2014</v>
      </c>
    </row>
    <row r="96" spans="1:35" ht="12.75" customHeight="1">
      <c r="A96">
        <v>6</v>
      </c>
      <c r="B96">
        <v>11</v>
      </c>
      <c r="C96">
        <v>2014</v>
      </c>
      <c r="D96" s="9">
        <f t="shared" si="0"/>
        <v>41801</v>
      </c>
      <c r="E96" s="10">
        <v>2008</v>
      </c>
      <c r="F96" s="10">
        <f t="shared" si="1"/>
        <v>6</v>
      </c>
      <c r="G96" t="s">
        <v>290</v>
      </c>
      <c r="H96" t="s">
        <v>291</v>
      </c>
      <c r="I96" s="11">
        <v>0</v>
      </c>
      <c r="J96" s="11">
        <v>-752430.98</v>
      </c>
      <c r="K96" s="11">
        <f>IF(M96="NOK",I96,IF(Sheet1!M96="SEK",Sheet1!I96*Sheet2!$B$10,IF(M96="DKK",Sheet1!I96*Sheet2!$B$9,IF(Sheet1!M96="EUR",Sheet1!I96*Sheet2!$B$11,IF(M96="USD",I96*Sheet1!$B$12,IF(M96="CHF",I96*Sheet2!$B$13,IF(Sheet1!M96="GBP",Sheet1!I96*Sheet2!$B$14,IF(Sheet1!M96="ISK",Sheet1!I96*Sheet2!$B$15,IF(Sheet1!M96="AUD",Sheet1!I96*Sheet2!$B$16,"0")))))))))</f>
        <v>0</v>
      </c>
      <c r="L96" s="11">
        <f>IF(M96="NOK",J96,IF(Sheet1!M96="SEK",Sheet1!J96*Sheet2!$B$10,IF(M96="DKK",Sheet1!J96*Sheet2!$B$9,IF(Sheet1!M96="EUR",Sheet1!J96*Sheet2!$B$11,IF(M96="USD",J96*Sheet1!$B$12,IF(M96="CHF",J96*Sheet2!$B$13,IF(Sheet1!M96="GBP",Sheet1!J96*Sheet2!$B$14,IF(Sheet1!M96="ISK",Sheet1!J96*Sheet2!$B$15,IF(Sheet1!M96="AUD",Sheet1!J96*Sheet2!$B$16,"0")))))))))</f>
        <v>-7237633.59662</v>
      </c>
      <c r="M96" t="s">
        <v>9</v>
      </c>
      <c r="N96" t="s">
        <v>200</v>
      </c>
      <c r="O96" t="s">
        <v>278</v>
      </c>
      <c r="P96" s="12" t="s">
        <v>23</v>
      </c>
      <c r="Q96" s="13">
        <v>136.958</v>
      </c>
      <c r="R96" t="s">
        <v>292</v>
      </c>
      <c r="S96" s="14" t="s">
        <v>25</v>
      </c>
      <c r="T96">
        <v>10.5</v>
      </c>
      <c r="U96" s="13">
        <v>0.85714286569999998</v>
      </c>
      <c r="V96" s="13">
        <v>-4.7619047160000001</v>
      </c>
      <c r="W96" s="13">
        <v>-4.7619047160000001</v>
      </c>
      <c r="X96">
        <v>349.02800000000002</v>
      </c>
      <c r="Y96" s="1" t="s">
        <v>33</v>
      </c>
      <c r="Z96" t="s">
        <v>293</v>
      </c>
      <c r="AA96">
        <v>1600000</v>
      </c>
      <c r="AB96">
        <f t="shared" si="8"/>
        <v>136958000</v>
      </c>
      <c r="AC96" s="15">
        <f>T96*(1+(U96/Sheet2!$A$2))</f>
        <v>10.590000000898501</v>
      </c>
      <c r="AD96" s="16">
        <f t="shared" si="9"/>
        <v>0</v>
      </c>
      <c r="AE96" s="17">
        <f t="shared" si="4"/>
        <v>-5.4938811898538236E-3</v>
      </c>
      <c r="AF96" s="70">
        <f t="shared" si="10"/>
        <v>0</v>
      </c>
      <c r="AG96">
        <f t="shared" si="11"/>
        <v>-5.2845643165203932E-2</v>
      </c>
      <c r="AI96">
        <v>2014</v>
      </c>
    </row>
    <row r="97" spans="1:35" ht="12.75" customHeight="1">
      <c r="A97">
        <v>6</v>
      </c>
      <c r="B97">
        <v>12</v>
      </c>
      <c r="C97">
        <v>2014</v>
      </c>
      <c r="D97" s="9">
        <f t="shared" si="0"/>
        <v>41802</v>
      </c>
      <c r="E97" s="10">
        <v>2005</v>
      </c>
      <c r="F97" s="10">
        <f t="shared" si="1"/>
        <v>9</v>
      </c>
      <c r="G97" t="s">
        <v>294</v>
      </c>
      <c r="H97" t="s">
        <v>295</v>
      </c>
      <c r="I97" s="11">
        <v>693900000</v>
      </c>
      <c r="J97" s="11">
        <v>70700000</v>
      </c>
      <c r="K97" s="11">
        <f>IF(M97="NOK",I97,IF(Sheet1!M97="SEK",Sheet1!I97*Sheet2!$B$10,IF(M97="DKK",Sheet1!I97*Sheet2!$B$9,IF(Sheet1!M97="EUR",Sheet1!I97*Sheet2!$B$11,IF(M97="USD",I97*Sheet1!$B$12,IF(M97="CHF",I97*Sheet2!$B$13,IF(Sheet1!M97="GBP",Sheet1!I97*Sheet2!$B$14,IF(Sheet1!M97="ISK",Sheet1!I97*Sheet2!$B$15,IF(Sheet1!M97="AUD",Sheet1!I97*Sheet2!$B$16,"0")))))))))</f>
        <v>640261530</v>
      </c>
      <c r="L97" s="11">
        <f>IF(M97="NOK",J97,IF(Sheet1!M97="SEK",Sheet1!J97*Sheet2!$B$10,IF(M97="DKK",Sheet1!J97*Sheet2!$B$9,IF(Sheet1!M97="EUR",Sheet1!J97*Sheet2!$B$11,IF(M97="USD",J97*Sheet1!$B$12,IF(M97="CHF",J97*Sheet2!$B$13,IF(Sheet1!M97="GBP",Sheet1!J97*Sheet2!$B$14,IF(Sheet1!M97="ISK",Sheet1!J97*Sheet2!$B$15,IF(Sheet1!M97="AUD",Sheet1!J97*Sheet2!$B$16,"0")))))))))</f>
        <v>65234890</v>
      </c>
      <c r="M97" t="s">
        <v>4</v>
      </c>
      <c r="N97" t="s">
        <v>30</v>
      </c>
      <c r="O97" t="s">
        <v>37</v>
      </c>
      <c r="P97" s="12" t="s">
        <v>23</v>
      </c>
      <c r="Q97" s="13">
        <v>341.05599999999998</v>
      </c>
      <c r="R97" t="s">
        <v>68</v>
      </c>
      <c r="S97" s="14" t="s">
        <v>25</v>
      </c>
      <c r="T97">
        <v>73</v>
      </c>
      <c r="U97" s="13">
        <v>15.75342464</v>
      </c>
      <c r="V97" s="13">
        <v>13.01369858</v>
      </c>
      <c r="W97" s="13">
        <v>15.75342464</v>
      </c>
      <c r="X97">
        <v>1011.02</v>
      </c>
      <c r="Y97" s="1" t="s">
        <v>33</v>
      </c>
      <c r="Z97" t="s">
        <v>255</v>
      </c>
      <c r="AA97">
        <v>5066400</v>
      </c>
      <c r="AB97">
        <f t="shared" si="8"/>
        <v>341056000</v>
      </c>
      <c r="AC97" s="15">
        <f>T97*(1+(U97/Sheet2!$A$2))</f>
        <v>84.499999987199999</v>
      </c>
      <c r="AD97" s="16">
        <f t="shared" si="9"/>
        <v>2.0345632388815913</v>
      </c>
      <c r="AE97" s="17">
        <f t="shared" si="4"/>
        <v>0.20729733533495964</v>
      </c>
      <c r="AF97" s="70">
        <f t="shared" si="10"/>
        <v>1.8772915005160442</v>
      </c>
      <c r="AG97">
        <f t="shared" si="11"/>
        <v>0.19127325131356726</v>
      </c>
      <c r="AI97">
        <v>2014</v>
      </c>
    </row>
    <row r="98" spans="1:35" ht="12.75" customHeight="1">
      <c r="A98">
        <v>6</v>
      </c>
      <c r="B98">
        <v>12</v>
      </c>
      <c r="C98">
        <v>2014</v>
      </c>
      <c r="D98" s="9">
        <f t="shared" si="0"/>
        <v>41802</v>
      </c>
      <c r="E98" s="18">
        <v>2005</v>
      </c>
      <c r="F98" s="10">
        <f t="shared" si="1"/>
        <v>9</v>
      </c>
      <c r="G98" t="s">
        <v>296</v>
      </c>
      <c r="H98" t="s">
        <v>297</v>
      </c>
      <c r="I98" s="11">
        <v>59000</v>
      </c>
      <c r="J98" s="11">
        <v>-630000</v>
      </c>
      <c r="K98" s="11">
        <f>IF(M98="NOK",I98,IF(Sheet1!M98="SEK",Sheet1!I98*Sheet2!$B$10,IF(M98="DKK",Sheet1!I98*Sheet2!$B$9,IF(Sheet1!M98="EUR",Sheet1!I98*Sheet2!$B$11,IF(M98="USD",I98*Sheet1!$B$12,IF(M98="CHF",I98*Sheet2!$B$13,IF(Sheet1!M98="GBP",Sheet1!I98*Sheet2!$B$14,IF(Sheet1!M98="ISK",Sheet1!I98*Sheet2!$B$15,IF(Sheet1!M98="AUD",Sheet1!I98*Sheet2!$B$16,"0")))))))))</f>
        <v>567521</v>
      </c>
      <c r="L98" s="11">
        <f>IF(M98="NOK",J98,IF(Sheet1!M98="SEK",Sheet1!J98*Sheet2!$B$10,IF(M98="DKK",Sheet1!J98*Sheet2!$B$9,IF(Sheet1!M98="EUR",Sheet1!J98*Sheet2!$B$11,IF(M98="USD",J98*Sheet1!$B$12,IF(M98="CHF",J98*Sheet2!$B$13,IF(Sheet1!M98="GBP",Sheet1!J98*Sheet2!$B$14,IF(Sheet1!M98="ISK",Sheet1!J98*Sheet2!$B$15,IF(Sheet1!M98="AUD",Sheet1!J98*Sheet2!$B$16,"0")))))))))</f>
        <v>-6059970</v>
      </c>
      <c r="M98" t="s">
        <v>9</v>
      </c>
      <c r="N98" t="s">
        <v>200</v>
      </c>
      <c r="O98" t="s">
        <v>278</v>
      </c>
      <c r="P98" s="12" t="s">
        <v>23</v>
      </c>
      <c r="Q98" s="13">
        <v>81.528300000000002</v>
      </c>
      <c r="R98" t="s">
        <v>24</v>
      </c>
      <c r="S98" s="14" t="s">
        <v>25</v>
      </c>
      <c r="T98">
        <v>0.65</v>
      </c>
      <c r="U98" s="13">
        <v>-12.307688710000001</v>
      </c>
      <c r="V98" s="13">
        <v>-18.461536410000001</v>
      </c>
      <c r="W98" s="13">
        <v>-32.307689670000002</v>
      </c>
      <c r="X98">
        <v>144.02600000000001</v>
      </c>
      <c r="Y98" t="s">
        <v>124</v>
      </c>
      <c r="Z98" t="s">
        <v>298</v>
      </c>
      <c r="AA98">
        <v>15386000</v>
      </c>
      <c r="AB98">
        <f t="shared" ref="AB98:AB129" si="12">Q98*$AH$2</f>
        <v>81528300</v>
      </c>
      <c r="AC98" s="15">
        <f>T98*(1+(U98/Sheet2!$A$2))</f>
        <v>0.570000023385</v>
      </c>
      <c r="AD98" s="16">
        <f t="shared" si="9"/>
        <v>7.2367509196193222E-4</v>
      </c>
      <c r="AE98" s="17">
        <f t="shared" si="4"/>
        <v>-7.7273781006104627E-3</v>
      </c>
      <c r="AF98" s="70">
        <f t="shared" si="10"/>
        <v>6.9610307095818265E-3</v>
      </c>
      <c r="AG98">
        <f t="shared" si="11"/>
        <v>-7.4329649949772036E-2</v>
      </c>
      <c r="AI98">
        <v>2014</v>
      </c>
    </row>
    <row r="99" spans="1:35" ht="12.75" customHeight="1">
      <c r="A99">
        <v>6</v>
      </c>
      <c r="B99">
        <v>17</v>
      </c>
      <c r="C99">
        <v>2014</v>
      </c>
      <c r="D99" s="9">
        <f t="shared" si="0"/>
        <v>41807</v>
      </c>
      <c r="E99" s="10">
        <v>2011</v>
      </c>
      <c r="F99" s="10">
        <f t="shared" si="1"/>
        <v>3</v>
      </c>
      <c r="G99" t="s">
        <v>299</v>
      </c>
      <c r="H99" t="s">
        <v>300</v>
      </c>
      <c r="I99" s="11">
        <v>4448000000</v>
      </c>
      <c r="J99" s="11">
        <v>110000000</v>
      </c>
      <c r="K99" s="11">
        <f>IF(M99="NOK",I99,IF(Sheet1!M99="SEK",Sheet1!I99*Sheet2!$B$10,IF(M99="DKK",Sheet1!I99*Sheet2!$B$9,IF(Sheet1!M99="EUR",Sheet1!I99*Sheet2!$B$11,IF(M99="USD",I99*Sheet1!$B$12,IF(M99="CHF",I99*Sheet2!$B$13,IF(Sheet1!M99="GBP",Sheet1!I99*Sheet2!$B$14,IF(Sheet1!M99="ISK",Sheet1!I99*Sheet2!$B$15,IF(Sheet1!M99="AUD",Sheet1!I99*Sheet2!$B$16,"0")))))))))</f>
        <v>4104169600</v>
      </c>
      <c r="L99" s="11">
        <f>IF(M99="NOK",J99,IF(Sheet1!M99="SEK",Sheet1!J99*Sheet2!$B$10,IF(M99="DKK",Sheet1!J99*Sheet2!$B$9,IF(Sheet1!M99="EUR",Sheet1!J99*Sheet2!$B$11,IF(M99="USD",J99*Sheet1!$B$12,IF(M99="CHF",J99*Sheet2!$B$13,IF(Sheet1!M99="GBP",Sheet1!J99*Sheet2!$B$14,IF(Sheet1!M99="ISK",Sheet1!J99*Sheet2!$B$15,IF(Sheet1!M99="AUD",Sheet1!J99*Sheet2!$B$16,"0")))))))))</f>
        <v>101497000</v>
      </c>
      <c r="M99" t="s">
        <v>4</v>
      </c>
      <c r="N99" t="s">
        <v>30</v>
      </c>
      <c r="O99" s="1" t="s">
        <v>37</v>
      </c>
      <c r="P99" s="12" t="s">
        <v>32</v>
      </c>
      <c r="Q99" s="13">
        <v>5593.19</v>
      </c>
      <c r="R99" t="s">
        <v>301</v>
      </c>
      <c r="S99" s="14" t="s">
        <v>25</v>
      </c>
      <c r="T99">
        <v>58</v>
      </c>
      <c r="U99" s="13">
        <v>9.5689659119999995</v>
      </c>
      <c r="V99" s="13">
        <v>11.63793087</v>
      </c>
      <c r="W99" s="13">
        <v>6.6379308699999999</v>
      </c>
      <c r="X99">
        <v>11358.2</v>
      </c>
      <c r="Y99" t="s">
        <v>94</v>
      </c>
      <c r="Z99" t="s">
        <v>302</v>
      </c>
      <c r="AA99">
        <v>97754200</v>
      </c>
      <c r="AB99">
        <f t="shared" si="12"/>
        <v>5593190000</v>
      </c>
      <c r="AC99" s="15">
        <f>T99*(1+(U99/Sheet2!$A$2))</f>
        <v>63.550000228960002</v>
      </c>
      <c r="AD99" s="16">
        <f t="shared" si="9"/>
        <v>0.79525279849245245</v>
      </c>
      <c r="AE99" s="17">
        <f t="shared" si="4"/>
        <v>1.9666773344012987E-2</v>
      </c>
      <c r="AF99" s="70">
        <f t="shared" si="10"/>
        <v>0.7337797571689858</v>
      </c>
      <c r="AG99">
        <f t="shared" si="11"/>
        <v>1.8146531764520784E-2</v>
      </c>
      <c r="AI99">
        <v>2014</v>
      </c>
    </row>
    <row r="100" spans="1:35" ht="12.75" customHeight="1">
      <c r="A100">
        <v>6</v>
      </c>
      <c r="B100">
        <v>19</v>
      </c>
      <c r="C100">
        <v>2014</v>
      </c>
      <c r="D100" s="9">
        <f t="shared" si="0"/>
        <v>41809</v>
      </c>
      <c r="E100" s="18">
        <v>2010</v>
      </c>
      <c r="F100" s="10">
        <f t="shared" si="1"/>
        <v>4</v>
      </c>
      <c r="G100" t="s">
        <v>303</v>
      </c>
      <c r="H100" t="s">
        <v>304</v>
      </c>
      <c r="I100" s="11">
        <v>131099000</v>
      </c>
      <c r="J100" s="11">
        <v>11159000</v>
      </c>
      <c r="K100" s="11">
        <f>IF(M100="NOK",I100,IF(Sheet1!M100="SEK",Sheet1!I100*Sheet2!$B$10,IF(M100="DKK",Sheet1!I100*Sheet2!$B$9,IF(Sheet1!M100="EUR",Sheet1!I100*Sheet2!$B$11,IF(M100="USD",I100*Sheet1!$B$12,IF(M100="CHF",I100*Sheet2!$B$13,IF(Sheet1!M100="GBP",Sheet1!I100*Sheet2!$B$14,IF(Sheet1!M100="ISK",Sheet1!I100*Sheet2!$B$15,IF(Sheet1!M100="AUD",Sheet1!I100*Sheet2!$B$16,"0")))))))))</f>
        <v>120965047.3</v>
      </c>
      <c r="L100" s="11">
        <f>IF(M100="NOK",J100,IF(Sheet1!M100="SEK",Sheet1!J100*Sheet2!$B$10,IF(M100="DKK",Sheet1!J100*Sheet2!$B$9,IF(Sheet1!M100="EUR",Sheet1!J100*Sheet2!$B$11,IF(M100="USD",J100*Sheet1!$B$12,IF(M100="CHF",J100*Sheet2!$B$13,IF(Sheet1!M100="GBP",Sheet1!J100*Sheet2!$B$14,IF(Sheet1!M100="ISK",Sheet1!J100*Sheet2!$B$15,IF(Sheet1!M100="AUD",Sheet1!J100*Sheet2!$B$16,"0")))))))))</f>
        <v>10296409.299999999</v>
      </c>
      <c r="M100" t="s">
        <v>4</v>
      </c>
      <c r="N100" t="s">
        <v>30</v>
      </c>
      <c r="O100" t="s">
        <v>37</v>
      </c>
      <c r="P100" s="12" t="s">
        <v>23</v>
      </c>
      <c r="Q100" s="13">
        <v>428.048</v>
      </c>
      <c r="R100" t="s">
        <v>68</v>
      </c>
      <c r="S100" s="14" t="s">
        <v>25</v>
      </c>
      <c r="T100">
        <v>38</v>
      </c>
      <c r="U100" s="13">
        <v>-17.105262759999999</v>
      </c>
      <c r="V100" s="13">
        <v>-11.84210491</v>
      </c>
      <c r="W100" s="13">
        <v>-26.578947070000002</v>
      </c>
      <c r="X100">
        <v>1141.5999999999999</v>
      </c>
      <c r="Y100" s="1" t="s">
        <v>33</v>
      </c>
      <c r="Z100" t="s">
        <v>255</v>
      </c>
      <c r="AA100">
        <v>10922200</v>
      </c>
      <c r="AB100">
        <f t="shared" si="12"/>
        <v>428048000</v>
      </c>
      <c r="AC100" s="15">
        <f>T100*(1+(U100/Sheet2!$A$2))</f>
        <v>31.500000151200002</v>
      </c>
      <c r="AD100" s="16">
        <f t="shared" si="9"/>
        <v>0.30627172653534185</v>
      </c>
      <c r="AE100" s="17">
        <f t="shared" si="4"/>
        <v>2.6069506223601092E-2</v>
      </c>
      <c r="AF100" s="70">
        <f t="shared" si="10"/>
        <v>0.28259692207415987</v>
      </c>
      <c r="AG100">
        <f t="shared" si="11"/>
        <v>2.4054333392516725E-2</v>
      </c>
      <c r="AI100">
        <v>2014</v>
      </c>
    </row>
    <row r="101" spans="1:35" ht="12.75" customHeight="1">
      <c r="A101">
        <v>6</v>
      </c>
      <c r="B101">
        <v>20</v>
      </c>
      <c r="C101">
        <v>2014</v>
      </c>
      <c r="D101" s="9">
        <f t="shared" si="0"/>
        <v>41810</v>
      </c>
      <c r="E101" s="10">
        <v>2000</v>
      </c>
      <c r="F101" s="10">
        <f t="shared" si="1"/>
        <v>14</v>
      </c>
      <c r="G101" t="s">
        <v>305</v>
      </c>
      <c r="H101" t="s">
        <v>306</v>
      </c>
      <c r="I101" s="11">
        <v>262216000</v>
      </c>
      <c r="J101" s="11">
        <v>24620000</v>
      </c>
      <c r="K101" s="11">
        <f>IF(M101="NOK",I101,IF(Sheet1!M101="SEK",Sheet1!I101*Sheet2!$B$10,IF(M101="DKK",Sheet1!I101*Sheet2!$B$9,IF(Sheet1!M101="EUR",Sheet1!I101*Sheet2!$B$11,IF(M101="USD",I101*Sheet1!$B$12,IF(M101="CHF",I101*Sheet2!$B$13,IF(Sheet1!M101="GBP",Sheet1!I101*Sheet2!$B$14,IF(Sheet1!M101="ISK",Sheet1!I101*Sheet2!$B$15,IF(Sheet1!M101="AUD",Sheet1!I101*Sheet2!$B$16,"0")))))))))</f>
        <v>262216000</v>
      </c>
      <c r="L101" s="11">
        <f>IF(M101="NOK",J101,IF(Sheet1!M101="SEK",Sheet1!J101*Sheet2!$B$10,IF(M101="DKK",Sheet1!J101*Sheet2!$B$9,IF(Sheet1!M101="EUR",Sheet1!J101*Sheet2!$B$11,IF(M101="USD",J101*Sheet1!$B$12,IF(M101="CHF",J101*Sheet2!$B$13,IF(Sheet1!M101="GBP",Sheet1!J101*Sheet2!$B$14,IF(Sheet1!M101="ISK",Sheet1!J101*Sheet2!$B$15,IF(Sheet1!M101="AUD",Sheet1!J101*Sheet2!$B$16,"0")))))))))</f>
        <v>24620000</v>
      </c>
      <c r="M101" t="s">
        <v>20</v>
      </c>
      <c r="N101" t="s">
        <v>21</v>
      </c>
      <c r="O101" t="s">
        <v>22</v>
      </c>
      <c r="P101" s="12" t="s">
        <v>23</v>
      </c>
      <c r="Q101" s="13">
        <v>186.41</v>
      </c>
      <c r="R101" t="s">
        <v>82</v>
      </c>
      <c r="S101" s="14" t="s">
        <v>25</v>
      </c>
      <c r="T101">
        <v>23</v>
      </c>
      <c r="U101" s="13">
        <v>8.6956520079999997</v>
      </c>
      <c r="V101" s="13">
        <v>11.739130019999999</v>
      </c>
      <c r="W101" s="13">
        <v>8.6956520079999997</v>
      </c>
      <c r="X101">
        <v>439.86</v>
      </c>
      <c r="Y101" s="1" t="s">
        <v>33</v>
      </c>
      <c r="Z101" t="s">
        <v>307</v>
      </c>
      <c r="AA101">
        <v>8104800</v>
      </c>
      <c r="AB101">
        <f t="shared" si="12"/>
        <v>186410000</v>
      </c>
      <c r="AC101" s="15">
        <f>T101*(1+(U101/Sheet2!$A$2))</f>
        <v>24.99999996184</v>
      </c>
      <c r="AD101" s="16">
        <f t="shared" si="9"/>
        <v>1.4066627326860146</v>
      </c>
      <c r="AE101" s="17">
        <f t="shared" si="4"/>
        <v>0.13207445952470362</v>
      </c>
      <c r="AF101" s="70">
        <f t="shared" si="10"/>
        <v>1.4066627326860146</v>
      </c>
      <c r="AG101">
        <f t="shared" si="11"/>
        <v>0.13207445952470362</v>
      </c>
      <c r="AI101">
        <v>2014</v>
      </c>
    </row>
    <row r="102" spans="1:35" ht="12.75" customHeight="1">
      <c r="A102">
        <v>6</v>
      </c>
      <c r="B102">
        <v>27</v>
      </c>
      <c r="C102">
        <v>2014</v>
      </c>
      <c r="D102" s="9">
        <f t="shared" si="0"/>
        <v>41817</v>
      </c>
      <c r="E102" s="10">
        <v>2013</v>
      </c>
      <c r="F102" s="10">
        <f t="shared" si="1"/>
        <v>1</v>
      </c>
      <c r="G102" t="s">
        <v>308</v>
      </c>
      <c r="H102" t="s">
        <v>309</v>
      </c>
      <c r="I102" s="11">
        <v>3120000000</v>
      </c>
      <c r="J102" s="11">
        <v>37000000</v>
      </c>
      <c r="K102" s="11">
        <f>IF(M102="NOK",I102,IF(Sheet1!M102="SEK",Sheet1!I102*Sheet2!$B$10,IF(M102="DKK",Sheet1!I102*Sheet2!$B$9,IF(Sheet1!M102="EUR",Sheet1!I102*Sheet2!$B$11,IF(M102="USD",I102*Sheet1!$B$12,IF(M102="CHF",I102*Sheet2!$B$13,IF(Sheet1!M102="GBP",Sheet1!I102*Sheet2!$B$14,IF(Sheet1!M102="ISK",Sheet1!I102*Sheet2!$B$15,IF(Sheet1!M102="AUD",Sheet1!I102*Sheet2!$B$16,"0")))))))))</f>
        <v>2878824000</v>
      </c>
      <c r="L102" s="11">
        <f>IF(M102="NOK",J102,IF(Sheet1!M102="SEK",Sheet1!J102*Sheet2!$B$10,IF(M102="DKK",Sheet1!J102*Sheet2!$B$9,IF(Sheet1!M102="EUR",Sheet1!J102*Sheet2!$B$11,IF(M102="USD",J102*Sheet1!$B$12,IF(M102="CHF",J102*Sheet2!$B$13,IF(Sheet1!M102="GBP",Sheet1!J102*Sheet2!$B$14,IF(Sheet1!M102="ISK",Sheet1!J102*Sheet2!$B$15,IF(Sheet1!M102="AUD",Sheet1!J102*Sheet2!$B$16,"0")))))))))</f>
        <v>34139900</v>
      </c>
      <c r="M102" t="s">
        <v>4</v>
      </c>
      <c r="N102" t="s">
        <v>30</v>
      </c>
      <c r="O102" t="s">
        <v>37</v>
      </c>
      <c r="P102" s="12" t="s">
        <v>23</v>
      </c>
      <c r="Q102" s="13">
        <v>1410.57</v>
      </c>
      <c r="R102" t="s">
        <v>219</v>
      </c>
      <c r="S102" s="14" t="s">
        <v>25</v>
      </c>
      <c r="T102">
        <v>40</v>
      </c>
      <c r="U102" s="13">
        <v>17.5</v>
      </c>
      <c r="V102" s="13">
        <v>17.25</v>
      </c>
      <c r="W102" s="13">
        <v>14.5</v>
      </c>
      <c r="X102">
        <v>2188</v>
      </c>
      <c r="Y102" s="1" t="s">
        <v>33</v>
      </c>
      <c r="Z102" t="s">
        <v>310</v>
      </c>
      <c r="AA102">
        <v>33947500</v>
      </c>
      <c r="AB102">
        <f t="shared" si="12"/>
        <v>1410570000</v>
      </c>
      <c r="AC102" s="15">
        <f>T102*(1+(U102/Sheet2!$A$2))</f>
        <v>47</v>
      </c>
      <c r="AD102" s="16">
        <f t="shared" si="9"/>
        <v>2.2118717965077948</v>
      </c>
      <c r="AE102" s="17">
        <f t="shared" si="4"/>
        <v>2.6230530920124489E-2</v>
      </c>
      <c r="AF102" s="70">
        <f t="shared" si="10"/>
        <v>2.0408941066377424</v>
      </c>
      <c r="AG102">
        <f t="shared" si="11"/>
        <v>2.4202910879998867E-2</v>
      </c>
      <c r="AI102">
        <v>2014</v>
      </c>
    </row>
    <row r="103" spans="1:35" ht="12.75" customHeight="1">
      <c r="A103">
        <v>7</v>
      </c>
      <c r="B103">
        <v>1</v>
      </c>
      <c r="C103">
        <v>2014</v>
      </c>
      <c r="D103" s="9">
        <f t="shared" si="0"/>
        <v>41821</v>
      </c>
      <c r="E103" s="10">
        <v>1999</v>
      </c>
      <c r="F103" s="10">
        <f t="shared" si="1"/>
        <v>15</v>
      </c>
      <c r="G103" t="s">
        <v>311</v>
      </c>
      <c r="H103" t="s">
        <v>312</v>
      </c>
      <c r="I103" s="11">
        <v>1986932000</v>
      </c>
      <c r="J103" s="11">
        <v>180580000</v>
      </c>
      <c r="K103" s="11">
        <f>IF(M103="NOK",I103,IF(Sheet1!M103="SEK",Sheet1!I103*Sheet2!$B$10,IF(M103="DKK",Sheet1!I103*Sheet2!$B$9,IF(Sheet1!M103="EUR",Sheet1!I103*Sheet2!$B$11,IF(M103="USD",I103*Sheet1!$B$12,IF(M103="CHF",I103*Sheet2!$B$13,IF(Sheet1!M103="GBP",Sheet1!I103*Sheet2!$B$14,IF(Sheet1!M103="ISK",Sheet1!I103*Sheet2!$B$15,IF(Sheet1!M103="AUD",Sheet1!I103*Sheet2!$B$16,"0")))))))))</f>
        <v>1986932000</v>
      </c>
      <c r="L103" s="11">
        <f>IF(M103="NOK",J103,IF(Sheet1!M103="SEK",Sheet1!J103*Sheet2!$B$10,IF(M103="DKK",Sheet1!J103*Sheet2!$B$9,IF(Sheet1!M103="EUR",Sheet1!J103*Sheet2!$B$11,IF(M103="USD",J103*Sheet1!$B$12,IF(M103="CHF",J103*Sheet2!$B$13,IF(Sheet1!M103="GBP",Sheet1!J103*Sheet2!$B$14,IF(Sheet1!M103="ISK",Sheet1!J103*Sheet2!$B$15,IF(Sheet1!M103="AUD",Sheet1!J103*Sheet2!$B$16,"0")))))))))</f>
        <v>180580000</v>
      </c>
      <c r="M103" t="s">
        <v>20</v>
      </c>
      <c r="N103" t="s">
        <v>21</v>
      </c>
      <c r="O103" t="s">
        <v>22</v>
      </c>
      <c r="P103" s="12" t="s">
        <v>23</v>
      </c>
      <c r="Q103" s="13">
        <v>154.77000000000001</v>
      </c>
      <c r="R103" t="s">
        <v>106</v>
      </c>
      <c r="S103" s="14" t="s">
        <v>25</v>
      </c>
      <c r="T103">
        <v>33.5</v>
      </c>
      <c r="U103" s="13">
        <v>-1.49253726</v>
      </c>
      <c r="V103" s="13">
        <v>0</v>
      </c>
      <c r="W103" s="13">
        <v>-1.49253726</v>
      </c>
      <c r="X103">
        <v>754.7</v>
      </c>
      <c r="Y103" t="s">
        <v>48</v>
      </c>
      <c r="Z103" t="s">
        <v>313</v>
      </c>
      <c r="AA103">
        <v>4200000</v>
      </c>
      <c r="AB103">
        <f t="shared" si="12"/>
        <v>154770000</v>
      </c>
      <c r="AC103" s="15">
        <f>T103*(1+(U103/Sheet2!$A$2))</f>
        <v>33.0000000179</v>
      </c>
      <c r="AD103" s="16">
        <f t="shared" si="9"/>
        <v>12.837966014085417</v>
      </c>
      <c r="AE103" s="17">
        <f t="shared" si="4"/>
        <v>1.1667635846740325</v>
      </c>
      <c r="AF103" s="70">
        <f t="shared" si="10"/>
        <v>12.837966014085417</v>
      </c>
      <c r="AG103">
        <f t="shared" si="11"/>
        <v>1.1667635846740325</v>
      </c>
      <c r="AI103">
        <v>2014</v>
      </c>
    </row>
    <row r="104" spans="1:35" ht="12.75" customHeight="1">
      <c r="A104">
        <v>7</v>
      </c>
      <c r="B104">
        <v>1</v>
      </c>
      <c r="C104">
        <v>2014</v>
      </c>
      <c r="D104" s="9">
        <f t="shared" si="0"/>
        <v>41821</v>
      </c>
      <c r="E104" s="10">
        <v>2010</v>
      </c>
      <c r="F104" s="10">
        <f t="shared" si="1"/>
        <v>4</v>
      </c>
      <c r="G104" t="s">
        <v>314</v>
      </c>
      <c r="H104" t="s">
        <v>315</v>
      </c>
      <c r="I104" s="11">
        <v>23318000</v>
      </c>
      <c r="J104" s="11">
        <v>-49190000</v>
      </c>
      <c r="K104" s="11">
        <f>IF(M104="NOK",I104,IF(Sheet1!M104="SEK",Sheet1!I104*Sheet2!$B$10,IF(M104="DKK",Sheet1!I104*Sheet2!$B$9,IF(Sheet1!M104="EUR",Sheet1!I104*Sheet2!$B$11,IF(M104="USD",I104*Sheet1!$B$12,IF(M104="CHF",I104*Sheet2!$B$13,IF(Sheet1!M104="GBP",Sheet1!I104*Sheet2!$B$14,IF(Sheet1!M104="ISK",Sheet1!I104*Sheet2!$B$15,IF(Sheet1!M104="AUD",Sheet1!I104*Sheet2!$B$16,"0")))))))))</f>
        <v>23318000</v>
      </c>
      <c r="L104" s="11">
        <f>IF(M104="NOK",J104,IF(Sheet1!M104="SEK",Sheet1!J104*Sheet2!$B$10,IF(M104="DKK",Sheet1!J104*Sheet2!$B$9,IF(Sheet1!M104="EUR",Sheet1!J104*Sheet2!$B$11,IF(M104="USD",J104*Sheet1!$B$12,IF(M104="CHF",J104*Sheet2!$B$13,IF(Sheet1!M104="GBP",Sheet1!J104*Sheet2!$B$14,IF(Sheet1!M104="ISK",Sheet1!J104*Sheet2!$B$15,IF(Sheet1!M104="AUD",Sheet1!J104*Sheet2!$B$16,"0")))))))))</f>
        <v>-49190000</v>
      </c>
      <c r="M104" s="1" t="s">
        <v>20</v>
      </c>
      <c r="N104" t="s">
        <v>21</v>
      </c>
      <c r="O104" t="s">
        <v>22</v>
      </c>
      <c r="P104" s="12" t="s">
        <v>23</v>
      </c>
      <c r="Q104" s="13">
        <v>46.709000000000003</v>
      </c>
      <c r="R104" t="s">
        <v>24</v>
      </c>
      <c r="S104" s="14" t="s">
        <v>25</v>
      </c>
      <c r="T104">
        <v>130</v>
      </c>
      <c r="U104" s="13">
        <v>-0.76923078300000003</v>
      </c>
      <c r="V104" s="13">
        <v>-4.6153845789999997</v>
      </c>
      <c r="W104" s="13">
        <v>-11.53846169</v>
      </c>
      <c r="X104">
        <v>478.62</v>
      </c>
      <c r="Y104" t="s">
        <v>76</v>
      </c>
      <c r="Z104" t="s">
        <v>216</v>
      </c>
      <c r="AA104">
        <v>359300</v>
      </c>
      <c r="AB104">
        <f t="shared" si="12"/>
        <v>46709000</v>
      </c>
      <c r="AC104" s="15">
        <f>T104*(1+(U104/Sheet2!$A$2))</f>
        <v>128.99999998210001</v>
      </c>
      <c r="AD104" s="16">
        <f t="shared" si="9"/>
        <v>0.49921856601511488</v>
      </c>
      <c r="AE104" s="17">
        <f t="shared" si="4"/>
        <v>-1.0531161018219186</v>
      </c>
      <c r="AF104" s="70">
        <f t="shared" si="10"/>
        <v>0.49921856601511488</v>
      </c>
      <c r="AG104">
        <f t="shared" si="11"/>
        <v>-1.0531161018219186</v>
      </c>
      <c r="AI104">
        <v>2014</v>
      </c>
    </row>
    <row r="105" spans="1:35" ht="12.75" customHeight="1">
      <c r="A105">
        <v>7</v>
      </c>
      <c r="B105">
        <v>11</v>
      </c>
      <c r="C105">
        <v>2014</v>
      </c>
      <c r="D105" s="9">
        <f t="shared" si="0"/>
        <v>41831</v>
      </c>
      <c r="E105" s="18">
        <v>2008</v>
      </c>
      <c r="F105" s="10">
        <f t="shared" si="1"/>
        <v>6</v>
      </c>
      <c r="G105" t="s">
        <v>316</v>
      </c>
      <c r="H105" t="s">
        <v>317</v>
      </c>
      <c r="I105" s="11">
        <v>111000</v>
      </c>
      <c r="J105" s="11">
        <v>-4876000</v>
      </c>
      <c r="K105" s="11">
        <f>IF(M105="NOK",I105,IF(Sheet1!M105="SEK",Sheet1!I105*Sheet2!$B$10,IF(M105="DKK",Sheet1!I105*Sheet2!$B$9,IF(Sheet1!M105="EUR",Sheet1!I105*Sheet2!$B$11,IF(M105="USD",I105*Sheet1!$B$12,IF(M105="CHF",I105*Sheet2!$B$13,IF(Sheet1!M105="GBP",Sheet1!I105*Sheet2!$B$14,IF(Sheet1!M105="ISK",Sheet1!I105*Sheet2!$B$15,IF(Sheet1!M105="AUD",Sheet1!I105*Sheet2!$B$16,"0")))))))))</f>
        <v>143023.5</v>
      </c>
      <c r="L105" s="11">
        <f>IF(M105="NOK",J105,IF(Sheet1!M105="SEK",Sheet1!J105*Sheet2!$B$10,IF(M105="DKK",Sheet1!J105*Sheet2!$B$9,IF(Sheet1!M105="EUR",Sheet1!J105*Sheet2!$B$11,IF(M105="USD",J105*Sheet1!$B$12,IF(M105="CHF",J105*Sheet2!$B$13,IF(Sheet1!M105="GBP",Sheet1!J105*Sheet2!$B$14,IF(Sheet1!M105="ISK",Sheet1!J105*Sheet2!$B$15,IF(Sheet1!M105="AUD",Sheet1!J105*Sheet2!$B$16,"0")))))))))</f>
        <v>-6282726</v>
      </c>
      <c r="M105" s="1" t="s">
        <v>2</v>
      </c>
      <c r="N105" t="s">
        <v>66</v>
      </c>
      <c r="O105" s="1" t="s">
        <v>22</v>
      </c>
      <c r="P105" s="12" t="s">
        <v>32</v>
      </c>
      <c r="Q105" s="13">
        <v>65.16</v>
      </c>
      <c r="R105" t="s">
        <v>24</v>
      </c>
      <c r="S105" s="14" t="s">
        <v>25</v>
      </c>
      <c r="T105">
        <v>18</v>
      </c>
      <c r="U105" s="13">
        <v>-19.166666029999998</v>
      </c>
      <c r="V105" s="13">
        <v>-20.833333970000002</v>
      </c>
      <c r="W105" s="13">
        <v>-47.22222137</v>
      </c>
      <c r="X105">
        <v>270.99</v>
      </c>
      <c r="Y105" s="1" t="s">
        <v>33</v>
      </c>
      <c r="Z105" t="s">
        <v>318</v>
      </c>
      <c r="AA105">
        <v>3620000</v>
      </c>
      <c r="AB105">
        <f t="shared" si="12"/>
        <v>65160000</v>
      </c>
      <c r="AC105" s="15">
        <f>T105*(1+(U105/Sheet2!$A$2))</f>
        <v>14.5500001146</v>
      </c>
      <c r="AD105" s="16">
        <f t="shared" si="9"/>
        <v>1.703499079189687E-3</v>
      </c>
      <c r="AE105" s="17">
        <f t="shared" si="4"/>
        <v>-7.4831184775936158E-2</v>
      </c>
      <c r="AF105" s="70">
        <f t="shared" si="10"/>
        <v>2.1949585635359114E-3</v>
      </c>
      <c r="AG105">
        <f t="shared" si="11"/>
        <v>-9.6419981583793737E-2</v>
      </c>
      <c r="AI105">
        <v>2014</v>
      </c>
    </row>
    <row r="106" spans="1:35" ht="12.75" customHeight="1">
      <c r="A106">
        <v>8</v>
      </c>
      <c r="B106">
        <v>5</v>
      </c>
      <c r="C106">
        <v>2014</v>
      </c>
      <c r="D106" s="9">
        <f t="shared" si="0"/>
        <v>41856</v>
      </c>
      <c r="E106" s="18">
        <v>2007</v>
      </c>
      <c r="F106" s="10">
        <f t="shared" si="1"/>
        <v>7</v>
      </c>
      <c r="G106" t="s">
        <v>319</v>
      </c>
      <c r="H106" t="s">
        <v>320</v>
      </c>
      <c r="I106" s="11">
        <v>9600000</v>
      </c>
      <c r="J106" s="11">
        <v>-2000000</v>
      </c>
      <c r="K106" s="11">
        <f>IF(M106="NOK",I106,IF(Sheet1!M106="SEK",Sheet1!I106*Sheet2!$B$10,IF(M106="DKK",Sheet1!I106*Sheet2!$B$9,IF(Sheet1!M106="EUR",Sheet1!I106*Sheet2!$B$11,IF(M106="USD",I106*Sheet1!$B$12,IF(M106="CHF",I106*Sheet2!$B$13,IF(Sheet1!M106="GBP",Sheet1!I106*Sheet2!$B$14,IF(Sheet1!M106="ISK",Sheet1!I106*Sheet2!$B$15,IF(Sheet1!M106="AUD",Sheet1!I106*Sheet2!$B$16,"0")))))))))</f>
        <v>92342400</v>
      </c>
      <c r="L106" s="11">
        <f>IF(M106="NOK",J106,IF(Sheet1!M106="SEK",Sheet1!J106*Sheet2!$B$10,IF(M106="DKK",Sheet1!J106*Sheet2!$B$9,IF(Sheet1!M106="EUR",Sheet1!J106*Sheet2!$B$11,IF(M106="USD",J106*Sheet1!$B$12,IF(M106="CHF",J106*Sheet2!$B$13,IF(Sheet1!M106="GBP",Sheet1!J106*Sheet2!$B$14,IF(Sheet1!M106="ISK",Sheet1!J106*Sheet2!$B$15,IF(Sheet1!M106="AUD",Sheet1!J106*Sheet2!$B$16,"0")))))))))</f>
        <v>-19238000</v>
      </c>
      <c r="M106" s="1" t="s">
        <v>9</v>
      </c>
      <c r="N106" t="s">
        <v>321</v>
      </c>
      <c r="O106" t="s">
        <v>112</v>
      </c>
      <c r="P106" s="12" t="s">
        <v>23</v>
      </c>
      <c r="Q106" s="13">
        <v>118.166</v>
      </c>
      <c r="R106" t="s">
        <v>24</v>
      </c>
      <c r="S106" s="14" t="s">
        <v>25</v>
      </c>
      <c r="T106">
        <v>50</v>
      </c>
      <c r="U106" s="13">
        <v>0</v>
      </c>
      <c r="V106" s="13">
        <v>13.5</v>
      </c>
      <c r="W106" s="13">
        <v>9.5</v>
      </c>
      <c r="X106">
        <v>323.87</v>
      </c>
      <c r="Y106" t="s">
        <v>124</v>
      </c>
      <c r="Z106" t="s">
        <v>322</v>
      </c>
      <c r="AA106">
        <v>2600000</v>
      </c>
      <c r="AB106">
        <f t="shared" si="12"/>
        <v>118166000</v>
      </c>
      <c r="AC106" s="15">
        <f>T106*(1+(U106/Sheet2!$A$2))</f>
        <v>50</v>
      </c>
      <c r="AD106" s="16">
        <f t="shared" si="9"/>
        <v>8.1241643112231948E-2</v>
      </c>
      <c r="AE106" s="17">
        <f t="shared" si="4"/>
        <v>-1.692534231504832E-2</v>
      </c>
      <c r="AF106" s="70">
        <f t="shared" si="10"/>
        <v>0.78146336509655911</v>
      </c>
      <c r="AG106">
        <f t="shared" si="11"/>
        <v>-0.16280486772844982</v>
      </c>
      <c r="AI106">
        <v>2014</v>
      </c>
    </row>
    <row r="107" spans="1:35" ht="12.75" customHeight="1">
      <c r="A107">
        <v>9</v>
      </c>
      <c r="B107">
        <v>26</v>
      </c>
      <c r="C107">
        <v>2014</v>
      </c>
      <c r="D107" s="9">
        <f t="shared" si="0"/>
        <v>41908</v>
      </c>
      <c r="E107" s="10">
        <v>2002</v>
      </c>
      <c r="F107" s="10">
        <f t="shared" si="1"/>
        <v>12</v>
      </c>
      <c r="G107" t="s">
        <v>323</v>
      </c>
      <c r="H107" t="s">
        <v>324</v>
      </c>
      <c r="I107" s="11">
        <v>4300000000</v>
      </c>
      <c r="J107" s="11">
        <v>294000000</v>
      </c>
      <c r="K107" s="11">
        <f>IF(M107="NOK",I107,IF(Sheet1!M107="SEK",Sheet1!I107*Sheet2!$B$10,IF(M107="DKK",Sheet1!I107*Sheet2!$B$9,IF(Sheet1!M107="EUR",Sheet1!I107*Sheet2!$B$11,IF(M107="USD",I107*Sheet1!$B$12,IF(M107="CHF",I107*Sheet2!$B$13,IF(Sheet1!M107="GBP",Sheet1!I107*Sheet2!$B$14,IF(Sheet1!M107="ISK",Sheet1!I107*Sheet2!$B$15,IF(Sheet1!M107="AUD",Sheet1!I107*Sheet2!$B$16,"0")))))))))</f>
        <v>3967610000</v>
      </c>
      <c r="L107" s="11">
        <f>IF(M107="NOK",J107,IF(Sheet1!M107="SEK",Sheet1!J107*Sheet2!$B$10,IF(M107="DKK",Sheet1!J107*Sheet2!$B$9,IF(Sheet1!M107="EUR",Sheet1!J107*Sheet2!$B$11,IF(M107="USD",J107*Sheet1!$B$12,IF(M107="CHF",J107*Sheet2!$B$13,IF(Sheet1!M107="GBP",Sheet1!J107*Sheet2!$B$14,IF(Sheet1!M107="ISK",Sheet1!J107*Sheet2!$B$15,IF(Sheet1!M107="AUD",Sheet1!J107*Sheet2!$B$16,"0")))))))))</f>
        <v>271273800</v>
      </c>
      <c r="M107" t="s">
        <v>4</v>
      </c>
      <c r="N107" t="s">
        <v>30</v>
      </c>
      <c r="O107" t="s">
        <v>37</v>
      </c>
      <c r="P107" s="12" t="s">
        <v>23</v>
      </c>
      <c r="Q107" s="13">
        <v>2267.42</v>
      </c>
      <c r="R107" t="s">
        <v>106</v>
      </c>
      <c r="S107" s="14" t="s">
        <v>25</v>
      </c>
      <c r="T107">
        <v>68</v>
      </c>
      <c r="U107" s="13">
        <v>-5.1470589640000002</v>
      </c>
      <c r="V107" s="13">
        <v>-6.9852943420000004</v>
      </c>
      <c r="W107" s="13">
        <v>-14.705882069999999</v>
      </c>
      <c r="X107">
        <v>3501.86</v>
      </c>
      <c r="Y107" t="s">
        <v>48</v>
      </c>
      <c r="Z107" t="s">
        <v>159</v>
      </c>
      <c r="AA107">
        <v>37678700</v>
      </c>
      <c r="AB107">
        <f t="shared" si="12"/>
        <v>2267420000</v>
      </c>
      <c r="AC107" s="15">
        <f>T107*(1+(U107/Sheet2!$A$2))</f>
        <v>64.499999904480006</v>
      </c>
      <c r="AD107" s="16">
        <f t="shared" si="9"/>
        <v>1.8964285399264362</v>
      </c>
      <c r="AE107" s="17">
        <f t="shared" si="4"/>
        <v>0.1296627885438075</v>
      </c>
      <c r="AF107" s="70">
        <f t="shared" si="10"/>
        <v>1.7498346137901226</v>
      </c>
      <c r="AG107">
        <f t="shared" si="11"/>
        <v>0.11963985498937119</v>
      </c>
      <c r="AI107">
        <v>2014</v>
      </c>
    </row>
    <row r="108" spans="1:35" ht="12.75" customHeight="1">
      <c r="A108">
        <v>10</v>
      </c>
      <c r="B108">
        <v>2</v>
      </c>
      <c r="C108">
        <v>2014</v>
      </c>
      <c r="D108" s="9">
        <f t="shared" si="0"/>
        <v>41914</v>
      </c>
      <c r="E108" s="10">
        <v>2007</v>
      </c>
      <c r="F108" s="10">
        <f t="shared" si="1"/>
        <v>7</v>
      </c>
      <c r="G108" t="s">
        <v>325</v>
      </c>
      <c r="H108" t="s">
        <v>326</v>
      </c>
      <c r="I108" s="11">
        <v>129000000</v>
      </c>
      <c r="J108" s="11">
        <v>-74690000</v>
      </c>
      <c r="K108" s="11">
        <f>IF(M108="NOK",I108,IF(Sheet1!M108="SEK",Sheet1!I108*Sheet2!$B$10,IF(M108="DKK",Sheet1!I108*Sheet2!$B$9,IF(Sheet1!M108="EUR",Sheet1!I108*Sheet2!$B$11,IF(M108="USD",I108*Sheet1!$B$12,IF(M108="CHF",I108*Sheet2!$B$13,IF(Sheet1!M108="GBP",Sheet1!I108*Sheet2!$B$14,IF(Sheet1!M108="ISK",Sheet1!I108*Sheet2!$B$15,IF(Sheet1!M108="AUD",Sheet1!I108*Sheet2!$B$16,"0")))))))))</f>
        <v>129000000</v>
      </c>
      <c r="L108" s="11">
        <f>IF(M108="NOK",J108,IF(Sheet1!M108="SEK",Sheet1!J108*Sheet2!$B$10,IF(M108="DKK",Sheet1!J108*Sheet2!$B$9,IF(Sheet1!M108="EUR",Sheet1!J108*Sheet2!$B$11,IF(M108="USD",J108*Sheet1!$B$12,IF(M108="CHF",J108*Sheet2!$B$13,IF(Sheet1!M108="GBP",Sheet1!J108*Sheet2!$B$14,IF(Sheet1!M108="ISK",Sheet1!J108*Sheet2!$B$15,IF(Sheet1!M108="AUD",Sheet1!J108*Sheet2!$B$16,"0")))))))))</f>
        <v>-74690000</v>
      </c>
      <c r="M108" t="s">
        <v>20</v>
      </c>
      <c r="N108" t="s">
        <v>21</v>
      </c>
      <c r="O108" t="s">
        <v>22</v>
      </c>
      <c r="P108" s="12" t="s">
        <v>23</v>
      </c>
      <c r="Q108" s="13">
        <v>788.05200000000002</v>
      </c>
      <c r="R108" t="s">
        <v>327</v>
      </c>
      <c r="S108" s="14" t="s">
        <v>25</v>
      </c>
      <c r="T108">
        <v>19</v>
      </c>
      <c r="U108" s="13">
        <v>-0.52631580830000002</v>
      </c>
      <c r="V108" s="13">
        <v>-2.6315789220000001</v>
      </c>
      <c r="W108" s="13">
        <v>2.6315789220000001</v>
      </c>
      <c r="X108">
        <v>1782.51</v>
      </c>
      <c r="Y108" t="s">
        <v>26</v>
      </c>
      <c r="Z108" t="s">
        <v>216</v>
      </c>
      <c r="AA108">
        <v>36315800</v>
      </c>
      <c r="AB108">
        <f t="shared" si="12"/>
        <v>788052000</v>
      </c>
      <c r="AC108" s="15">
        <f>T108*(1+(U108/Sheet2!$A$2))</f>
        <v>18.899999996422999</v>
      </c>
      <c r="AD108" s="16">
        <f t="shared" si="9"/>
        <v>0.163694781562638</v>
      </c>
      <c r="AE108" s="17">
        <f t="shared" si="4"/>
        <v>-9.4778009572972347E-2</v>
      </c>
      <c r="AF108" s="70">
        <f t="shared" si="10"/>
        <v>0.163694781562638</v>
      </c>
      <c r="AG108">
        <f t="shared" si="11"/>
        <v>-9.4778009572972347E-2</v>
      </c>
      <c r="AI108">
        <v>2014</v>
      </c>
    </row>
    <row r="109" spans="1:35" ht="12.75" customHeight="1">
      <c r="A109">
        <v>10</v>
      </c>
      <c r="B109">
        <v>3</v>
      </c>
      <c r="C109">
        <v>2014</v>
      </c>
      <c r="D109" s="9">
        <f t="shared" si="0"/>
        <v>41915</v>
      </c>
      <c r="E109" s="10">
        <v>2010</v>
      </c>
      <c r="F109" s="10">
        <f t="shared" si="1"/>
        <v>4</v>
      </c>
      <c r="G109" t="s">
        <v>328</v>
      </c>
      <c r="H109" t="s">
        <v>329</v>
      </c>
      <c r="I109" s="11">
        <v>4010000000</v>
      </c>
      <c r="J109" s="11">
        <v>400950000</v>
      </c>
      <c r="K109" s="11">
        <f>IF(M109="NOK",I109,IF(Sheet1!M109="SEK",Sheet1!I109*Sheet2!$B$10,IF(M109="DKK",Sheet1!I109*Sheet2!$B$9,IF(Sheet1!M109="EUR",Sheet1!I109*Sheet2!$B$11,IF(M109="USD",I109*Sheet1!$B$12,IF(M109="CHF",I109*Sheet2!$B$13,IF(Sheet1!M109="GBP",Sheet1!I109*Sheet2!$B$14,IF(Sheet1!M109="ISK",Sheet1!I109*Sheet2!$B$15,IF(Sheet1!M109="AUD",Sheet1!I109*Sheet2!$B$16,"0")))))))))</f>
        <v>4010000000</v>
      </c>
      <c r="L109" s="11">
        <f>IF(M109="NOK",J109,IF(Sheet1!M109="SEK",Sheet1!J109*Sheet2!$B$10,IF(M109="DKK",Sheet1!J109*Sheet2!$B$9,IF(Sheet1!M109="EUR",Sheet1!J109*Sheet2!$B$11,IF(M109="USD",J109*Sheet1!$B$12,IF(M109="CHF",J109*Sheet2!$B$13,IF(Sheet1!M109="GBP",Sheet1!J109*Sheet2!$B$14,IF(Sheet1!M109="ISK",Sheet1!J109*Sheet2!$B$15,IF(Sheet1!M109="AUD",Sheet1!J109*Sheet2!$B$16,"0")))))))))</f>
        <v>400950000</v>
      </c>
      <c r="M109" t="s">
        <v>20</v>
      </c>
      <c r="N109" t="s">
        <v>21</v>
      </c>
      <c r="O109" t="s">
        <v>22</v>
      </c>
      <c r="P109" s="12" t="s">
        <v>23</v>
      </c>
      <c r="Q109" s="13">
        <v>3042.97</v>
      </c>
      <c r="R109" t="s">
        <v>330</v>
      </c>
      <c r="S109" s="14" t="s">
        <v>25</v>
      </c>
      <c r="T109">
        <v>58</v>
      </c>
      <c r="U109" s="13">
        <v>6.8965516090000003</v>
      </c>
      <c r="V109" s="13">
        <v>9.0517244340000005</v>
      </c>
      <c r="W109" s="13">
        <v>12.931034090000001</v>
      </c>
      <c r="X109">
        <v>8033.7</v>
      </c>
      <c r="Y109" s="1" t="s">
        <v>33</v>
      </c>
      <c r="Z109" t="s">
        <v>331</v>
      </c>
      <c r="AA109">
        <v>45652200</v>
      </c>
      <c r="AB109">
        <f t="shared" si="12"/>
        <v>3042970000</v>
      </c>
      <c r="AC109" s="15">
        <f>T109*(1+(U109/Sheet2!$A$2))</f>
        <v>61.999999933220003</v>
      </c>
      <c r="AD109" s="16">
        <f t="shared" si="9"/>
        <v>1.3177914997518871</v>
      </c>
      <c r="AE109" s="17">
        <f t="shared" si="4"/>
        <v>0.13176271865973047</v>
      </c>
      <c r="AF109" s="70">
        <f t="shared" si="10"/>
        <v>1.3177914997518871</v>
      </c>
      <c r="AG109">
        <f t="shared" si="11"/>
        <v>0.13176271865973047</v>
      </c>
      <c r="AI109">
        <v>2014</v>
      </c>
    </row>
    <row r="110" spans="1:35" ht="12.75" customHeight="1">
      <c r="A110">
        <v>10</v>
      </c>
      <c r="B110">
        <v>10</v>
      </c>
      <c r="C110">
        <v>2014</v>
      </c>
      <c r="D110" s="9">
        <f t="shared" si="0"/>
        <v>41922</v>
      </c>
      <c r="E110" s="10">
        <v>1897</v>
      </c>
      <c r="F110" s="10">
        <f t="shared" si="1"/>
        <v>117</v>
      </c>
      <c r="G110" t="s">
        <v>332</v>
      </c>
      <c r="H110" t="s">
        <v>333</v>
      </c>
      <c r="I110" s="11">
        <v>4642000000</v>
      </c>
      <c r="J110" s="11">
        <v>456000000</v>
      </c>
      <c r="K110" s="11">
        <f>IF(M110="NOK",I110,IF(Sheet1!M110="SEK",Sheet1!I110*Sheet2!$B$10,IF(M110="DKK",Sheet1!I110*Sheet2!$B$9,IF(Sheet1!M110="EUR",Sheet1!I110*Sheet2!$B$11,IF(M110="USD",I110*Sheet1!$B$12,IF(M110="CHF",I110*Sheet2!$B$13,IF(Sheet1!M110="GBP",Sheet1!I110*Sheet2!$B$14,IF(Sheet1!M110="ISK",Sheet1!I110*Sheet2!$B$15,IF(Sheet1!M110="AUD",Sheet1!I110*Sheet2!$B$16,"0")))))))))</f>
        <v>4283173400</v>
      </c>
      <c r="L110" s="11">
        <f>IF(M110="NOK",J110,IF(Sheet1!M110="SEK",Sheet1!J110*Sheet2!$B$10,IF(M110="DKK",Sheet1!J110*Sheet2!$B$9,IF(Sheet1!M110="EUR",Sheet1!J110*Sheet2!$B$11,IF(M110="USD",J110*Sheet1!$B$12,IF(M110="CHF",J110*Sheet2!$B$13,IF(Sheet1!M110="GBP",Sheet1!J110*Sheet2!$B$14,IF(Sheet1!M110="ISK",Sheet1!J110*Sheet2!$B$15,IF(Sheet1!M110="AUD",Sheet1!J110*Sheet2!$B$16,"0")))))))))</f>
        <v>420751200</v>
      </c>
      <c r="M110" t="s">
        <v>4</v>
      </c>
      <c r="N110" t="s">
        <v>30</v>
      </c>
      <c r="O110" t="s">
        <v>37</v>
      </c>
      <c r="P110" s="12" t="s">
        <v>23</v>
      </c>
      <c r="Q110" s="13">
        <v>1946.27</v>
      </c>
      <c r="R110" t="s">
        <v>106</v>
      </c>
      <c r="S110" s="14" t="s">
        <v>25</v>
      </c>
      <c r="T110">
        <v>42.5</v>
      </c>
      <c r="U110" s="13">
        <v>2.3529412750000001</v>
      </c>
      <c r="V110" s="13">
        <v>0</v>
      </c>
      <c r="W110" s="13">
        <v>6.5882353780000003</v>
      </c>
      <c r="X110">
        <v>2.8850699999999998</v>
      </c>
      <c r="Y110" t="s">
        <v>48</v>
      </c>
      <c r="Z110" t="s">
        <v>334</v>
      </c>
      <c r="AA110">
        <v>44783000</v>
      </c>
      <c r="AB110">
        <f t="shared" si="12"/>
        <v>1946270000</v>
      </c>
      <c r="AC110" s="15">
        <f>T110*(1+(U110/Sheet2!$A$2))</f>
        <v>43.500000041875005</v>
      </c>
      <c r="AD110" s="16">
        <f t="shared" si="9"/>
        <v>2.3850750409758152</v>
      </c>
      <c r="AE110" s="17">
        <f t="shared" si="4"/>
        <v>0.23429431682140711</v>
      </c>
      <c r="AF110" s="70">
        <f t="shared" si="10"/>
        <v>2.2007087403083849</v>
      </c>
      <c r="AG110">
        <f t="shared" si="11"/>
        <v>0.21618336613111233</v>
      </c>
      <c r="AI110">
        <v>2014</v>
      </c>
    </row>
    <row r="111" spans="1:35" ht="12.75" customHeight="1">
      <c r="A111">
        <v>10</v>
      </c>
      <c r="B111">
        <v>15</v>
      </c>
      <c r="C111">
        <v>2014</v>
      </c>
      <c r="D111" s="9">
        <f t="shared" si="0"/>
        <v>41927</v>
      </c>
      <c r="E111" s="18">
        <v>2009</v>
      </c>
      <c r="F111" s="10">
        <f t="shared" si="1"/>
        <v>5</v>
      </c>
      <c r="G111" t="s">
        <v>335</v>
      </c>
      <c r="H111" t="s">
        <v>336</v>
      </c>
      <c r="I111" s="11">
        <v>2312709</v>
      </c>
      <c r="J111" s="11">
        <v>-2260790</v>
      </c>
      <c r="K111" s="11">
        <f>IF(M111="NOK",I111,IF(Sheet1!M111="SEK",Sheet1!I111*Sheet2!$B$10,IF(M111="DKK",Sheet1!I111*Sheet2!$B$9,IF(Sheet1!M111="EUR",Sheet1!I111*Sheet2!$B$11,IF(M111="USD",I111*Sheet1!$B$12,IF(M111="CHF",I111*Sheet2!$B$13,IF(Sheet1!M111="GBP",Sheet1!I111*Sheet2!$B$14,IF(Sheet1!M111="ISK",Sheet1!I111*Sheet2!$B$15,IF(Sheet1!M111="AUD",Sheet1!I111*Sheet2!$B$16,"0")))))))))</f>
        <v>2133936.5943</v>
      </c>
      <c r="L111" s="11">
        <f>IF(M111="NOK",J111,IF(Sheet1!M111="SEK",Sheet1!J111*Sheet2!$B$10,IF(M111="DKK",Sheet1!J111*Sheet2!$B$9,IF(Sheet1!M111="EUR",Sheet1!J111*Sheet2!$B$11,IF(M111="USD",J111*Sheet1!$B$12,IF(M111="CHF",J111*Sheet2!$B$13,IF(Sheet1!M111="GBP",Sheet1!J111*Sheet2!$B$14,IF(Sheet1!M111="ISK",Sheet1!J111*Sheet2!$B$15,IF(Sheet1!M111="AUD",Sheet1!J111*Sheet2!$B$16,"0")))))))))</f>
        <v>-2086030.933</v>
      </c>
      <c r="M111" t="s">
        <v>4</v>
      </c>
      <c r="N111" t="s">
        <v>30</v>
      </c>
      <c r="O111" t="s">
        <v>112</v>
      </c>
      <c r="P111" s="12" t="s">
        <v>23</v>
      </c>
      <c r="Q111" s="13">
        <v>17.911799999999999</v>
      </c>
      <c r="R111" t="s">
        <v>24</v>
      </c>
      <c r="S111" s="14" t="s">
        <v>25</v>
      </c>
      <c r="T111">
        <v>7.2</v>
      </c>
      <c r="U111" s="13">
        <v>-22.222219469999999</v>
      </c>
      <c r="V111" s="13">
        <v>-13.888886449999999</v>
      </c>
      <c r="W111" s="13">
        <v>-25.69444275</v>
      </c>
      <c r="X111">
        <v>0</v>
      </c>
      <c r="Y111" s="1" t="s">
        <v>33</v>
      </c>
      <c r="Z111" t="s">
        <v>337</v>
      </c>
      <c r="AA111">
        <v>2780000</v>
      </c>
      <c r="AB111">
        <f t="shared" si="12"/>
        <v>17911800</v>
      </c>
      <c r="AC111" s="15">
        <f>T111*(1+(U111/Sheet2!$A$2))</f>
        <v>5.6000001981600001</v>
      </c>
      <c r="AD111" s="16">
        <f t="shared" si="9"/>
        <v>0.12911650420393261</v>
      </c>
      <c r="AE111" s="17">
        <f t="shared" si="4"/>
        <v>-0.12621791221429449</v>
      </c>
      <c r="AF111" s="70">
        <f t="shared" si="10"/>
        <v>0.11913579842896861</v>
      </c>
      <c r="AG111">
        <f t="shared" si="11"/>
        <v>-0.11646126760012952</v>
      </c>
      <c r="AI111">
        <v>2014</v>
      </c>
    </row>
    <row r="112" spans="1:35" ht="12.75" customHeight="1">
      <c r="A112">
        <v>10</v>
      </c>
      <c r="B112">
        <v>17</v>
      </c>
      <c r="C112">
        <v>2014</v>
      </c>
      <c r="D112" s="9">
        <f t="shared" si="0"/>
        <v>41929</v>
      </c>
      <c r="E112" s="10">
        <v>2012</v>
      </c>
      <c r="F112" s="10">
        <f t="shared" si="1"/>
        <v>2</v>
      </c>
      <c r="G112" t="s">
        <v>338</v>
      </c>
      <c r="H112" t="s">
        <v>339</v>
      </c>
      <c r="I112" s="11">
        <v>1575400000</v>
      </c>
      <c r="J112" s="11">
        <v>847400000</v>
      </c>
      <c r="K112" s="11">
        <f>IF(M112="NOK",I112,IF(Sheet1!M112="SEK",Sheet1!I112*Sheet2!$B$10,IF(M112="DKK",Sheet1!I112*Sheet2!$B$9,IF(Sheet1!M112="EUR",Sheet1!I112*Sheet2!$B$11,IF(M112="USD",I112*Sheet1!$B$12,IF(M112="CHF",I112*Sheet2!$B$13,IF(Sheet1!M112="GBP",Sheet1!I112*Sheet2!$B$14,IF(Sheet1!M112="ISK",Sheet1!I112*Sheet2!$B$15,IF(Sheet1!M112="AUD",Sheet1!I112*Sheet2!$B$16,"0")))))))))</f>
        <v>1575400000</v>
      </c>
      <c r="L112" s="11">
        <f>IF(M112="NOK",J112,IF(Sheet1!M112="SEK",Sheet1!J112*Sheet2!$B$10,IF(M112="DKK",Sheet1!J112*Sheet2!$B$9,IF(Sheet1!M112="EUR",Sheet1!J112*Sheet2!$B$11,IF(M112="USD",J112*Sheet1!$B$12,IF(M112="CHF",J112*Sheet2!$B$13,IF(Sheet1!M112="GBP",Sheet1!J112*Sheet2!$B$14,IF(Sheet1!M112="ISK",Sheet1!J112*Sheet2!$B$15,IF(Sheet1!M112="AUD",Sheet1!J112*Sheet2!$B$16,"0")))))))))</f>
        <v>847400000</v>
      </c>
      <c r="M112" t="s">
        <v>20</v>
      </c>
      <c r="N112" t="s">
        <v>21</v>
      </c>
      <c r="O112" t="s">
        <v>22</v>
      </c>
      <c r="P112" s="12" t="s">
        <v>23</v>
      </c>
      <c r="Q112" s="13">
        <v>5984.17</v>
      </c>
      <c r="R112" t="s">
        <v>340</v>
      </c>
      <c r="S112" s="14" t="s">
        <v>25</v>
      </c>
      <c r="T112">
        <v>65</v>
      </c>
      <c r="U112" s="13">
        <v>3.0769231320000001</v>
      </c>
      <c r="V112" s="13">
        <v>8.4615383150000003</v>
      </c>
      <c r="W112" s="13">
        <v>13.84615421</v>
      </c>
      <c r="X112">
        <v>11942.6</v>
      </c>
      <c r="Y112" t="s">
        <v>124</v>
      </c>
      <c r="Z112" t="s">
        <v>341</v>
      </c>
      <c r="AA112">
        <v>80468200</v>
      </c>
      <c r="AB112">
        <f t="shared" si="12"/>
        <v>5984170000</v>
      </c>
      <c r="AC112" s="15">
        <f>T112*(1+(U112/Sheet2!$A$2))</f>
        <v>67.000000035799999</v>
      </c>
      <c r="AD112" s="16">
        <f t="shared" si="9"/>
        <v>0.26326123756510927</v>
      </c>
      <c r="AE112" s="17">
        <f t="shared" si="4"/>
        <v>0.14160693964242327</v>
      </c>
      <c r="AF112" s="70">
        <f t="shared" si="10"/>
        <v>0.26326123756510927</v>
      </c>
      <c r="AG112">
        <f t="shared" si="11"/>
        <v>0.14160693964242327</v>
      </c>
      <c r="AI112">
        <v>2014</v>
      </c>
    </row>
    <row r="113" spans="1:35" ht="12.75" customHeight="1">
      <c r="A113">
        <v>11</v>
      </c>
      <c r="B113">
        <v>7</v>
      </c>
      <c r="C113">
        <v>2014</v>
      </c>
      <c r="D113" s="9">
        <f t="shared" si="0"/>
        <v>41950</v>
      </c>
      <c r="E113" s="18">
        <v>2005</v>
      </c>
      <c r="F113" s="10">
        <f t="shared" si="1"/>
        <v>9</v>
      </c>
      <c r="G113" t="s">
        <v>342</v>
      </c>
      <c r="H113" t="s">
        <v>343</v>
      </c>
      <c r="I113" s="11">
        <v>505280</v>
      </c>
      <c r="J113" s="11">
        <v>51976</v>
      </c>
      <c r="K113" s="11">
        <f>IF(M113="NOK",I113,IF(Sheet1!M113="SEK",Sheet1!I113*Sheet2!$B$10,IF(M113="DKK",Sheet1!I113*Sheet2!$B$9,IF(Sheet1!M113="EUR",Sheet1!I113*Sheet2!$B$11,IF(M113="USD",I113*Sheet1!$B$12,IF(M113="CHF",I113*Sheet2!$B$13,IF(Sheet1!M113="GBP",Sheet1!I113*Sheet2!$B$14,IF(Sheet1!M113="ISK",Sheet1!I113*Sheet2!$B$15,IF(Sheet1!M113="AUD",Sheet1!I113*Sheet2!$B$16,"0")))))))))</f>
        <v>8589760</v>
      </c>
      <c r="L113" s="11">
        <f>IF(M113="NOK",J113,IF(Sheet1!M113="SEK",Sheet1!J113*Sheet2!$B$10,IF(M113="DKK",Sheet1!J113*Sheet2!$B$9,IF(Sheet1!M113="EUR",Sheet1!J113*Sheet2!$B$11,IF(M113="USD",J113*Sheet1!$B$12,IF(M113="CHF",J113*Sheet2!$B$13,IF(Sheet1!M113="GBP",Sheet1!J113*Sheet2!$B$14,IF(Sheet1!M113="ISK",Sheet1!J113*Sheet2!$B$15,IF(Sheet1!M113="AUD",Sheet1!J113*Sheet2!$B$16,"0")))))))))</f>
        <v>883592</v>
      </c>
      <c r="M113" s="1" t="s">
        <v>13</v>
      </c>
      <c r="N113" t="s">
        <v>344</v>
      </c>
      <c r="O113" t="s">
        <v>22</v>
      </c>
      <c r="P113" s="12" t="s">
        <v>23</v>
      </c>
      <c r="Q113" s="13">
        <v>19.999400000000001</v>
      </c>
      <c r="R113" t="s">
        <v>24</v>
      </c>
      <c r="S113" s="14" t="s">
        <v>25</v>
      </c>
      <c r="T113">
        <v>14.1</v>
      </c>
      <c r="U113" s="13">
        <v>31.205669400000001</v>
      </c>
      <c r="V113" s="13">
        <v>43.971626280000002</v>
      </c>
      <c r="W113" s="13">
        <v>20.567373280000002</v>
      </c>
      <c r="X113">
        <v>480.21899999999999</v>
      </c>
      <c r="Y113" t="s">
        <v>26</v>
      </c>
      <c r="Z113" t="s">
        <v>345</v>
      </c>
      <c r="AA113">
        <v>1418400</v>
      </c>
      <c r="AB113">
        <f t="shared" si="12"/>
        <v>19999400</v>
      </c>
      <c r="AC113" s="15">
        <f>T113*(1+(U113/Sheet2!$A$2))</f>
        <v>18.499999385399999</v>
      </c>
      <c r="AD113" s="16">
        <f t="shared" si="9"/>
        <v>2.5264757942738282E-2</v>
      </c>
      <c r="AE113" s="17">
        <f t="shared" si="4"/>
        <v>2.59887796633899E-3</v>
      </c>
      <c r="AF113" s="70">
        <f t="shared" si="10"/>
        <v>0.42950088502655082</v>
      </c>
      <c r="AG113">
        <f t="shared" si="11"/>
        <v>4.4180925427762835E-2</v>
      </c>
      <c r="AI113">
        <v>2014</v>
      </c>
    </row>
    <row r="114" spans="1:35" ht="12.75" customHeight="1">
      <c r="A114">
        <v>11</v>
      </c>
      <c r="B114">
        <v>14</v>
      </c>
      <c r="C114">
        <v>2014</v>
      </c>
      <c r="D114" s="9">
        <f t="shared" si="0"/>
        <v>41957</v>
      </c>
      <c r="E114" s="10">
        <v>2000</v>
      </c>
      <c r="F114" s="10">
        <f t="shared" si="1"/>
        <v>14</v>
      </c>
      <c r="G114" t="s">
        <v>346</v>
      </c>
      <c r="H114" t="s">
        <v>347</v>
      </c>
      <c r="I114" s="11">
        <v>1946147.43</v>
      </c>
      <c r="J114" s="11">
        <v>-4434731.67</v>
      </c>
      <c r="K114" s="11">
        <f>IF(M114="NOK",I114,IF(Sheet1!M114="SEK",Sheet1!I114*Sheet2!$B$10,IF(M114="DKK",Sheet1!I114*Sheet2!$B$9,IF(Sheet1!M114="EUR",Sheet1!I114*Sheet2!$B$11,IF(M114="USD",I114*Sheet1!$B$12,IF(M114="CHF",I114*Sheet2!$B$13,IF(Sheet1!M114="GBP",Sheet1!I114*Sheet2!$B$14,IF(Sheet1!M114="ISK",Sheet1!I114*Sheet2!$B$15,IF(Sheet1!M114="AUD",Sheet1!I114*Sheet2!$B$16,"0")))))))))</f>
        <v>18719992.129170001</v>
      </c>
      <c r="L114" s="11">
        <f>IF(M114="NOK",J114,IF(Sheet1!M114="SEK",Sheet1!J114*Sheet2!$B$10,IF(M114="DKK",Sheet1!J114*Sheet2!$B$9,IF(Sheet1!M114="EUR",Sheet1!J114*Sheet2!$B$11,IF(M114="USD",J114*Sheet1!$B$12,IF(M114="CHF",J114*Sheet2!$B$13,IF(Sheet1!M114="GBP",Sheet1!J114*Sheet2!$B$14,IF(Sheet1!M114="ISK",Sheet1!J114*Sheet2!$B$15,IF(Sheet1!M114="AUD",Sheet1!J114*Sheet2!$B$16,"0")))))))))</f>
        <v>-42657683.933729999</v>
      </c>
      <c r="M114" t="s">
        <v>9</v>
      </c>
      <c r="N114" t="s">
        <v>200</v>
      </c>
      <c r="O114" t="s">
        <v>278</v>
      </c>
      <c r="P114" s="12" t="s">
        <v>23</v>
      </c>
      <c r="Q114" s="13">
        <v>126.175</v>
      </c>
      <c r="R114" t="s">
        <v>24</v>
      </c>
      <c r="S114" s="14" t="s">
        <v>25</v>
      </c>
      <c r="T114">
        <v>6.35</v>
      </c>
      <c r="U114" s="13">
        <v>-2.3622033600000001</v>
      </c>
      <c r="V114" s="13">
        <v>-3.9370064739999999</v>
      </c>
      <c r="W114" s="13">
        <v>-4.0944867130000002</v>
      </c>
      <c r="X114">
        <v>383.05900000000003</v>
      </c>
      <c r="Y114" s="1" t="s">
        <v>33</v>
      </c>
      <c r="Z114" t="s">
        <v>293</v>
      </c>
      <c r="AA114">
        <v>2412500</v>
      </c>
      <c r="AB114">
        <f t="shared" si="12"/>
        <v>126175000</v>
      </c>
      <c r="AC114" s="15">
        <f>T114*(1+(U114/Sheet2!$A$2))</f>
        <v>6.2000000866399994</v>
      </c>
      <c r="AD114" s="16">
        <f t="shared" si="9"/>
        <v>1.54241920348722E-2</v>
      </c>
      <c r="AE114" s="17">
        <f t="shared" si="4"/>
        <v>-3.5147467168615019E-2</v>
      </c>
      <c r="AF114" s="70">
        <f t="shared" si="10"/>
        <v>0.14836530318343571</v>
      </c>
      <c r="AG114">
        <f t="shared" si="11"/>
        <v>-0.33808348669490784</v>
      </c>
      <c r="AI114">
        <v>2014</v>
      </c>
    </row>
    <row r="115" spans="1:35" ht="12.75" customHeight="1">
      <c r="A115">
        <v>11</v>
      </c>
      <c r="B115">
        <v>21</v>
      </c>
      <c r="C115">
        <v>2014</v>
      </c>
      <c r="D115" s="9">
        <f t="shared" si="0"/>
        <v>41964</v>
      </c>
      <c r="E115" s="18">
        <v>1946</v>
      </c>
      <c r="F115" s="10">
        <f t="shared" si="1"/>
        <v>68</v>
      </c>
      <c r="G115" t="s">
        <v>348</v>
      </c>
      <c r="H115" t="s">
        <v>349</v>
      </c>
      <c r="I115" s="11">
        <v>6030000000</v>
      </c>
      <c r="J115" s="11">
        <v>627000000</v>
      </c>
      <c r="K115" s="11">
        <f>IF(M115="NOK",I115,IF(Sheet1!M115="SEK",Sheet1!I115*Sheet2!$B$10,IF(M115="DKK",Sheet1!I115*Sheet2!$B$9,IF(Sheet1!M115="EUR",Sheet1!I115*Sheet2!$B$11,IF(M115="USD",I115*Sheet1!$B$12,IF(M115="CHF",I115*Sheet2!$B$13,IF(Sheet1!M115="GBP",Sheet1!I115*Sheet2!$B$14,IF(Sheet1!M115="ISK",Sheet1!I115*Sheet2!$B$15,IF(Sheet1!M115="AUD",Sheet1!I115*Sheet2!$B$16,"0")))))))))</f>
        <v>5563881000</v>
      </c>
      <c r="L115" s="11">
        <f>IF(M115="NOK",J115,IF(Sheet1!M115="SEK",Sheet1!J115*Sheet2!$B$10,IF(M115="DKK",Sheet1!J115*Sheet2!$B$9,IF(Sheet1!M115="EUR",Sheet1!J115*Sheet2!$B$11,IF(M115="USD",J115*Sheet1!$B$12,IF(M115="CHF",J115*Sheet2!$B$13,IF(Sheet1!M115="GBP",Sheet1!J115*Sheet2!$B$14,IF(Sheet1!M115="ISK",Sheet1!J115*Sheet2!$B$15,IF(Sheet1!M115="AUD",Sheet1!J115*Sheet2!$B$16,"0")))))))))</f>
        <v>578532900</v>
      </c>
      <c r="M115" t="s">
        <v>4</v>
      </c>
      <c r="N115" t="s">
        <v>30</v>
      </c>
      <c r="O115" t="s">
        <v>37</v>
      </c>
      <c r="P115" s="12" t="s">
        <v>23</v>
      </c>
      <c r="Q115" s="13">
        <v>3818.1</v>
      </c>
      <c r="R115" t="s">
        <v>350</v>
      </c>
      <c r="S115" s="14" t="s">
        <v>25</v>
      </c>
      <c r="T115">
        <v>93</v>
      </c>
      <c r="U115" s="13">
        <v>32.258064269999998</v>
      </c>
      <c r="V115" s="13">
        <v>29.032258989999999</v>
      </c>
      <c r="W115" s="13">
        <v>45.16128922</v>
      </c>
      <c r="X115">
        <v>7772.35</v>
      </c>
      <c r="Y115" s="1" t="s">
        <v>33</v>
      </c>
      <c r="Z115" t="s">
        <v>351</v>
      </c>
      <c r="AA115">
        <v>41209000</v>
      </c>
      <c r="AB115">
        <f t="shared" si="12"/>
        <v>3818100000</v>
      </c>
      <c r="AC115" s="15">
        <f>T115*(1+(U115/Sheet2!$A$2))</f>
        <v>122.99999977109999</v>
      </c>
      <c r="AD115" s="16">
        <f t="shared" si="9"/>
        <v>1.5793195568476468</v>
      </c>
      <c r="AE115" s="17">
        <f t="shared" si="4"/>
        <v>0.16421780466724287</v>
      </c>
      <c r="AF115" s="70">
        <f t="shared" si="10"/>
        <v>1.4572381551033236</v>
      </c>
      <c r="AG115">
        <f t="shared" si="11"/>
        <v>0.151523768366465</v>
      </c>
      <c r="AI115">
        <v>2014</v>
      </c>
    </row>
    <row r="116" spans="1:35" ht="12.75" customHeight="1">
      <c r="A116">
        <v>11</v>
      </c>
      <c r="B116">
        <v>24</v>
      </c>
      <c r="C116">
        <v>2014</v>
      </c>
      <c r="D116" s="9">
        <f t="shared" si="0"/>
        <v>41967</v>
      </c>
      <c r="E116" s="18">
        <v>1986</v>
      </c>
      <c r="F116" s="10">
        <f t="shared" si="1"/>
        <v>28</v>
      </c>
      <c r="G116" t="s">
        <v>352</v>
      </c>
      <c r="H116" t="s">
        <v>353</v>
      </c>
      <c r="I116" s="11">
        <v>13640000</v>
      </c>
      <c r="J116" s="11">
        <v>1900000</v>
      </c>
      <c r="K116" s="11">
        <f>IF(M116="NOK",I116,IF(Sheet1!M116="SEK",Sheet1!I116*Sheet2!$B$10,IF(M116="DKK",Sheet1!I116*Sheet2!$B$9,IF(Sheet1!M116="EUR",Sheet1!I116*Sheet2!$B$11,IF(M116="USD",I116*Sheet1!$B$12,IF(M116="CHF",I116*Sheet2!$B$13,IF(Sheet1!M116="GBP",Sheet1!I116*Sheet2!$B$14,IF(Sheet1!M116="ISK",Sheet1!I116*Sheet2!$B$15,IF(Sheet1!M116="AUD",Sheet1!I116*Sheet2!$B$16,"0")))))))))</f>
        <v>131203160</v>
      </c>
      <c r="L116" s="11">
        <f>IF(M116="NOK",J116,IF(Sheet1!M116="SEK",Sheet1!J116*Sheet2!$B$10,IF(M116="DKK",Sheet1!J116*Sheet2!$B$9,IF(Sheet1!M116="EUR",Sheet1!J116*Sheet2!$B$11,IF(M116="USD",J116*Sheet1!$B$12,IF(M116="CHF",J116*Sheet2!$B$13,IF(Sheet1!M116="GBP",Sheet1!J116*Sheet2!$B$14,IF(Sheet1!M116="ISK",Sheet1!J116*Sheet2!$B$15,IF(Sheet1!M116="AUD",Sheet1!J116*Sheet2!$B$16,"0")))))))))</f>
        <v>18276100</v>
      </c>
      <c r="M116" t="s">
        <v>9</v>
      </c>
      <c r="N116" t="s">
        <v>200</v>
      </c>
      <c r="O116" t="s">
        <v>278</v>
      </c>
      <c r="P116" s="12" t="s">
        <v>23</v>
      </c>
      <c r="Q116" s="13">
        <v>79.128699999999995</v>
      </c>
      <c r="R116" t="s">
        <v>24</v>
      </c>
      <c r="S116" s="14" t="s">
        <v>25</v>
      </c>
      <c r="T116">
        <v>33</v>
      </c>
      <c r="U116" s="13">
        <v>5.4545454979999999</v>
      </c>
      <c r="V116" s="13">
        <v>2.7272727489999999</v>
      </c>
      <c r="W116" s="13">
        <v>3.5757575039999998</v>
      </c>
      <c r="X116">
        <v>418.10500000000002</v>
      </c>
      <c r="Y116" t="s">
        <v>124</v>
      </c>
      <c r="Z116" t="s">
        <v>54</v>
      </c>
      <c r="AA116">
        <v>285000</v>
      </c>
      <c r="AB116">
        <f t="shared" si="12"/>
        <v>79128700</v>
      </c>
      <c r="AC116" s="15">
        <f>T116*(1+(U116/Sheet2!$A$2))</f>
        <v>34.80000001434</v>
      </c>
      <c r="AD116" s="16">
        <f t="shared" si="9"/>
        <v>0.17237740541674512</v>
      </c>
      <c r="AE116" s="17">
        <f t="shared" si="4"/>
        <v>2.4011515417288545E-2</v>
      </c>
      <c r="AF116" s="70">
        <f t="shared" si="10"/>
        <v>1.6580982627036713</v>
      </c>
      <c r="AG116">
        <f t="shared" si="11"/>
        <v>0.23096676679889849</v>
      </c>
      <c r="AI116">
        <v>2014</v>
      </c>
    </row>
    <row r="117" spans="1:35" ht="12.75" customHeight="1">
      <c r="A117">
        <v>11</v>
      </c>
      <c r="B117">
        <v>26</v>
      </c>
      <c r="C117">
        <v>2014</v>
      </c>
      <c r="D117" s="9">
        <f t="shared" si="0"/>
        <v>41969</v>
      </c>
      <c r="E117" s="10">
        <v>2008</v>
      </c>
      <c r="F117" s="10">
        <f t="shared" si="1"/>
        <v>6</v>
      </c>
      <c r="G117" t="s">
        <v>354</v>
      </c>
      <c r="H117" t="s">
        <v>355</v>
      </c>
      <c r="I117" s="11">
        <v>506000000</v>
      </c>
      <c r="J117" s="11">
        <v>31000000</v>
      </c>
      <c r="K117" s="11">
        <f>IF(M117="NOK",I117,IF(Sheet1!M117="SEK",Sheet1!I117*Sheet2!$B$10,IF(M117="DKK",Sheet1!I117*Sheet2!$B$9,IF(Sheet1!M117="EUR",Sheet1!I117*Sheet2!$B$11,IF(M117="USD",I117*Sheet1!$B$12,IF(M117="CHF",I117*Sheet2!$B$13,IF(Sheet1!M117="GBP",Sheet1!I117*Sheet2!$B$14,IF(Sheet1!M117="ISK",Sheet1!I117*Sheet2!$B$15,IF(Sheet1!M117="AUD",Sheet1!I117*Sheet2!$B$16,"0")))))))))</f>
        <v>466886200</v>
      </c>
      <c r="L117" s="11">
        <f>IF(M117="NOK",J117,IF(Sheet1!M117="SEK",Sheet1!J117*Sheet2!$B$10,IF(M117="DKK",Sheet1!J117*Sheet2!$B$9,IF(Sheet1!M117="EUR",Sheet1!J117*Sheet2!$B$11,IF(M117="USD",J117*Sheet1!$B$12,IF(M117="CHF",J117*Sheet2!$B$13,IF(Sheet1!M117="GBP",Sheet1!J117*Sheet2!$B$14,IF(Sheet1!M117="ISK",Sheet1!J117*Sheet2!$B$15,IF(Sheet1!M117="AUD",Sheet1!J117*Sheet2!$B$16,"0")))))))))</f>
        <v>28603700</v>
      </c>
      <c r="M117" t="s">
        <v>4</v>
      </c>
      <c r="N117" t="s">
        <v>30</v>
      </c>
      <c r="O117" t="s">
        <v>37</v>
      </c>
      <c r="P117" s="12" t="s">
        <v>23</v>
      </c>
      <c r="Q117" s="13">
        <v>1695.21</v>
      </c>
      <c r="R117" t="s">
        <v>356</v>
      </c>
      <c r="S117" s="14" t="s">
        <v>25</v>
      </c>
      <c r="T117">
        <v>70</v>
      </c>
      <c r="U117" s="13">
        <v>11.428571699999999</v>
      </c>
      <c r="V117" s="13">
        <v>20</v>
      </c>
      <c r="W117" s="13">
        <v>27.142856600000002</v>
      </c>
      <c r="X117">
        <v>6456.16</v>
      </c>
      <c r="Y117" s="1" t="s">
        <v>33</v>
      </c>
      <c r="Z117" t="s">
        <v>357</v>
      </c>
      <c r="AA117">
        <v>26087000</v>
      </c>
      <c r="AB117">
        <f t="shared" si="12"/>
        <v>1695210000</v>
      </c>
      <c r="AC117" s="15">
        <f>T117*(1+(U117/Sheet2!$A$2))</f>
        <v>78.000000189999994</v>
      </c>
      <c r="AD117" s="16">
        <f t="shared" si="9"/>
        <v>0.2984880929206411</v>
      </c>
      <c r="AE117" s="17">
        <f t="shared" si="4"/>
        <v>1.828681992201556E-2</v>
      </c>
      <c r="AF117" s="70">
        <f t="shared" si="10"/>
        <v>0.27541496333787552</v>
      </c>
      <c r="AG117">
        <f t="shared" si="11"/>
        <v>1.687324874204376E-2</v>
      </c>
      <c r="AI117">
        <v>2014</v>
      </c>
    </row>
    <row r="118" spans="1:35" ht="12.75" customHeight="1">
      <c r="A118">
        <v>12</v>
      </c>
      <c r="B118">
        <v>4</v>
      </c>
      <c r="C118">
        <v>2014</v>
      </c>
      <c r="D118" s="9">
        <f t="shared" si="0"/>
        <v>41977</v>
      </c>
      <c r="E118" s="10">
        <v>2008</v>
      </c>
      <c r="F118" s="10">
        <f t="shared" si="1"/>
        <v>6</v>
      </c>
      <c r="G118" t="s">
        <v>358</v>
      </c>
      <c r="H118" t="s">
        <v>359</v>
      </c>
      <c r="I118" s="11">
        <v>148563000</v>
      </c>
      <c r="J118" s="11">
        <v>104733000</v>
      </c>
      <c r="K118" s="11">
        <f>IF(M118="NOK",I118,IF(Sheet1!M118="SEK",Sheet1!I118*Sheet2!$B$10,IF(M118="DKK",Sheet1!I118*Sheet2!$B$9,IF(Sheet1!M118="EUR",Sheet1!I118*Sheet2!$B$11,IF(M118="USD",I118*Sheet1!$B$12,IF(M118="CHF",I118*Sheet2!$B$13,IF(Sheet1!M118="GBP",Sheet1!I118*Sheet2!$B$14,IF(Sheet1!M118="ISK",Sheet1!I118*Sheet2!$B$15,IF(Sheet1!M118="AUD",Sheet1!I118*Sheet2!$B$16,"0")))))))))</f>
        <v>137079080.09999999</v>
      </c>
      <c r="L118" s="11">
        <f>IF(M118="NOK",J118,IF(Sheet1!M118="SEK",Sheet1!J118*Sheet2!$B$10,IF(M118="DKK",Sheet1!J118*Sheet2!$B$9,IF(Sheet1!M118="EUR",Sheet1!J118*Sheet2!$B$11,IF(M118="USD",J118*Sheet1!$B$12,IF(M118="CHF",J118*Sheet2!$B$13,IF(Sheet1!M118="GBP",Sheet1!J118*Sheet2!$B$14,IF(Sheet1!M118="ISK",Sheet1!J118*Sheet2!$B$15,IF(Sheet1!M118="AUD",Sheet1!J118*Sheet2!$B$16,"0")))))))))</f>
        <v>96637139.099999994</v>
      </c>
      <c r="M118" t="s">
        <v>4</v>
      </c>
      <c r="N118" t="s">
        <v>30</v>
      </c>
      <c r="O118" t="s">
        <v>37</v>
      </c>
      <c r="P118" s="12" t="s">
        <v>23</v>
      </c>
      <c r="Q118" s="13">
        <v>210.23500000000001</v>
      </c>
      <c r="R118" t="s">
        <v>24</v>
      </c>
      <c r="S118" s="14" t="s">
        <v>25</v>
      </c>
      <c r="T118">
        <v>30</v>
      </c>
      <c r="U118" s="13">
        <v>12.66666698</v>
      </c>
      <c r="V118" s="13">
        <v>9.3333330149999991</v>
      </c>
      <c r="W118" s="13">
        <v>15.33333302</v>
      </c>
      <c r="X118">
        <v>1328.63</v>
      </c>
      <c r="Y118" t="s">
        <v>124</v>
      </c>
      <c r="Z118" t="s">
        <v>54</v>
      </c>
      <c r="AA118">
        <v>6666700</v>
      </c>
      <c r="AB118">
        <f t="shared" si="12"/>
        <v>210235000</v>
      </c>
      <c r="AC118" s="15">
        <f>T118*(1+(U118/Sheet2!$A$2))</f>
        <v>33.800000094000005</v>
      </c>
      <c r="AD118" s="16">
        <f t="shared" si="9"/>
        <v>0.70665207981544464</v>
      </c>
      <c r="AE118" s="17">
        <f t="shared" si="4"/>
        <v>0.49817109425167078</v>
      </c>
      <c r="AF118" s="70">
        <f t="shared" si="10"/>
        <v>0.65202787404571072</v>
      </c>
      <c r="AG118">
        <f t="shared" si="11"/>
        <v>0.45966246866601657</v>
      </c>
      <c r="AI118">
        <v>2014</v>
      </c>
    </row>
    <row r="119" spans="1:35" ht="12.75" customHeight="1">
      <c r="A119">
        <v>12</v>
      </c>
      <c r="B119">
        <v>16</v>
      </c>
      <c r="C119">
        <v>2014</v>
      </c>
      <c r="D119" s="9">
        <f t="shared" si="0"/>
        <v>41989</v>
      </c>
      <c r="E119" s="18">
        <v>2000</v>
      </c>
      <c r="F119" s="10">
        <f t="shared" si="1"/>
        <v>14</v>
      </c>
      <c r="G119" t="s">
        <v>360</v>
      </c>
      <c r="H119" t="s">
        <v>361</v>
      </c>
      <c r="I119" s="11">
        <v>1268300000</v>
      </c>
      <c r="J119" s="11">
        <v>137400000</v>
      </c>
      <c r="K119" s="11">
        <f>IF(M119="NOK",I119,IF(Sheet1!M119="SEK",Sheet1!I119*Sheet2!$B$10,IF(M119="DKK",Sheet1!I119*Sheet2!$B$9,IF(Sheet1!M119="EUR",Sheet1!I119*Sheet2!$B$11,IF(M119="USD",I119*Sheet1!$B$12,IF(M119="CHF",I119*Sheet2!$B$13,IF(Sheet1!M119="GBP",Sheet1!I119*Sheet2!$B$14,IF(Sheet1!M119="ISK",Sheet1!I119*Sheet2!$B$15,IF(Sheet1!M119="AUD",Sheet1!I119*Sheet2!$B$16,"0")))))))))</f>
        <v>1268300000</v>
      </c>
      <c r="L119" s="11">
        <f>IF(M119="NOK",J119,IF(Sheet1!M119="SEK",Sheet1!J119*Sheet2!$B$10,IF(M119="DKK",Sheet1!J119*Sheet2!$B$9,IF(Sheet1!M119="EUR",Sheet1!J119*Sheet2!$B$11,IF(M119="USD",J119*Sheet1!$B$12,IF(M119="CHF",J119*Sheet2!$B$13,IF(Sheet1!M119="GBP",Sheet1!J119*Sheet2!$B$14,IF(Sheet1!M119="ISK",Sheet1!J119*Sheet2!$B$15,IF(Sheet1!M119="AUD",Sheet1!J119*Sheet2!$B$16,"0")))))))))</f>
        <v>137400000</v>
      </c>
      <c r="M119" t="s">
        <v>20</v>
      </c>
      <c r="N119" t="s">
        <v>21</v>
      </c>
      <c r="O119" s="1" t="s">
        <v>22</v>
      </c>
      <c r="P119" s="12" t="s">
        <v>32</v>
      </c>
      <c r="Q119" s="13">
        <v>936.423</v>
      </c>
      <c r="R119" t="s">
        <v>362</v>
      </c>
      <c r="S119" s="14" t="s">
        <v>25</v>
      </c>
      <c r="T119">
        <v>47</v>
      </c>
      <c r="U119" s="13">
        <v>-2.5531914229999999</v>
      </c>
      <c r="V119" s="13">
        <v>0.42553192379999999</v>
      </c>
      <c r="W119" s="13">
        <v>-1.7021276949999999</v>
      </c>
      <c r="X119">
        <v>1379.53</v>
      </c>
      <c r="Y119" t="s">
        <v>48</v>
      </c>
      <c r="Z119" t="s">
        <v>363</v>
      </c>
      <c r="AA119">
        <v>17820200</v>
      </c>
      <c r="AB119">
        <f t="shared" si="12"/>
        <v>936423000</v>
      </c>
      <c r="AC119" s="15">
        <f>T119*(1+(U119/Sheet2!$A$2))</f>
        <v>45.800000031190002</v>
      </c>
      <c r="AD119" s="16">
        <f t="shared" si="9"/>
        <v>1.3544092787127184</v>
      </c>
      <c r="AE119" s="17">
        <f t="shared" si="4"/>
        <v>0.14672856177176341</v>
      </c>
      <c r="AF119" s="70">
        <f t="shared" si="10"/>
        <v>1.3544092787127184</v>
      </c>
      <c r="AG119">
        <f t="shared" si="11"/>
        <v>0.14672856177176341</v>
      </c>
      <c r="AI119">
        <v>2014</v>
      </c>
    </row>
    <row r="120" spans="1:35" ht="12.75" customHeight="1">
      <c r="A120">
        <v>2</v>
      </c>
      <c r="B120">
        <v>6</v>
      </c>
      <c r="C120">
        <v>2015</v>
      </c>
      <c r="D120" s="9">
        <f t="shared" si="0"/>
        <v>42041</v>
      </c>
      <c r="E120" s="10">
        <v>2007</v>
      </c>
      <c r="F120" s="10">
        <f t="shared" si="1"/>
        <v>8</v>
      </c>
      <c r="G120" t="s">
        <v>364</v>
      </c>
      <c r="H120" t="s">
        <v>365</v>
      </c>
      <c r="I120" s="11">
        <v>1242100000</v>
      </c>
      <c r="J120" s="11">
        <v>26200000</v>
      </c>
      <c r="K120" s="11">
        <f>IF(M120="NOK",I120,IF(Sheet1!M120="SEK",Sheet1!I120*Sheet2!$B$10,IF(M120="DKK",Sheet1!I120*Sheet2!$B$9,IF(Sheet1!M120="EUR",Sheet1!I120*Sheet2!$B$11,IF(M120="USD",I120*Sheet1!$B$12,IF(M120="CHF",I120*Sheet2!$B$13,IF(Sheet1!M120="GBP",Sheet1!I120*Sheet2!$B$14,IF(Sheet1!M120="ISK",Sheet1!I120*Sheet2!$B$15,IF(Sheet1!M120="AUD",Sheet1!I120*Sheet2!$B$16,"0")))))))))</f>
        <v>11947759900</v>
      </c>
      <c r="L120" s="11">
        <f>IF(M120="NOK",J120,IF(Sheet1!M120="SEK",Sheet1!J120*Sheet2!$B$10,IF(M120="DKK",Sheet1!J120*Sheet2!$B$9,IF(Sheet1!M120="EUR",Sheet1!J120*Sheet2!$B$11,IF(M120="USD",J120*Sheet1!$B$12,IF(M120="CHF",J120*Sheet2!$B$13,IF(Sheet1!M120="GBP",Sheet1!J120*Sheet2!$B$14,IF(Sheet1!M120="ISK",Sheet1!J120*Sheet2!$B$15,IF(Sheet1!M120="AUD",Sheet1!J120*Sheet2!$B$16,"0")))))))))</f>
        <v>252017800</v>
      </c>
      <c r="M120" s="1" t="s">
        <v>9</v>
      </c>
      <c r="N120" t="s">
        <v>30</v>
      </c>
      <c r="O120" t="s">
        <v>37</v>
      </c>
      <c r="P120" s="12" t="s">
        <v>23</v>
      </c>
      <c r="Q120" s="13">
        <v>2741.69</v>
      </c>
      <c r="R120" t="s">
        <v>330</v>
      </c>
      <c r="S120" s="14" t="s">
        <v>25</v>
      </c>
      <c r="T120">
        <v>68</v>
      </c>
      <c r="U120" s="13">
        <v>7.3529410359999998</v>
      </c>
      <c r="V120" s="13">
        <v>11.764705660000001</v>
      </c>
      <c r="W120" s="13">
        <v>12.5</v>
      </c>
      <c r="X120">
        <v>3849.48</v>
      </c>
      <c r="Y120" t="s">
        <v>94</v>
      </c>
      <c r="Z120" t="s">
        <v>366</v>
      </c>
      <c r="AA120">
        <v>36665500</v>
      </c>
      <c r="AB120">
        <f t="shared" si="12"/>
        <v>2741690000</v>
      </c>
      <c r="AC120" s="15">
        <f>T120*(1+(U120/Sheet2!$A$2))</f>
        <v>72.999999904479992</v>
      </c>
      <c r="AD120" s="16">
        <f t="shared" si="9"/>
        <v>0.45304173703080947</v>
      </c>
      <c r="AE120" s="17">
        <f t="shared" si="4"/>
        <v>9.5561496741061163E-3</v>
      </c>
      <c r="AF120" s="70">
        <f t="shared" si="10"/>
        <v>4.3578084684993561</v>
      </c>
      <c r="AG120">
        <f t="shared" si="11"/>
        <v>9.1920603715226742E-2</v>
      </c>
      <c r="AI120">
        <v>2015</v>
      </c>
    </row>
    <row r="121" spans="1:35" ht="12.75" customHeight="1">
      <c r="A121">
        <v>2</v>
      </c>
      <c r="B121">
        <v>13</v>
      </c>
      <c r="C121">
        <v>2015</v>
      </c>
      <c r="D121" s="9">
        <f t="shared" si="0"/>
        <v>42048</v>
      </c>
      <c r="E121" s="10">
        <v>2006</v>
      </c>
      <c r="F121" s="10">
        <f t="shared" si="1"/>
        <v>9</v>
      </c>
      <c r="G121" t="s">
        <v>367</v>
      </c>
      <c r="H121" t="s">
        <v>368</v>
      </c>
      <c r="I121" s="11">
        <v>7371000000</v>
      </c>
      <c r="J121" s="11">
        <v>301000000</v>
      </c>
      <c r="K121" s="11">
        <f>IF(M121="NOK",I121,IF(Sheet1!M121="SEK",Sheet1!I121*Sheet2!$B$10,IF(M121="DKK",Sheet1!I121*Sheet2!$B$9,IF(Sheet1!M121="EUR",Sheet1!I121*Sheet2!$B$11,IF(M121="USD",I121*Sheet1!$B$12,IF(M121="CHF",I121*Sheet2!$B$13,IF(Sheet1!M121="GBP",Sheet1!I121*Sheet2!$B$14,IF(Sheet1!M121="ISK",Sheet1!I121*Sheet2!$B$15,IF(Sheet1!M121="AUD",Sheet1!I121*Sheet2!$B$16,"0")))))))))</f>
        <v>6801221700</v>
      </c>
      <c r="L121" s="11">
        <f>IF(M121="NOK",J121,IF(Sheet1!M121="SEK",Sheet1!J121*Sheet2!$B$10,IF(M121="DKK",Sheet1!J121*Sheet2!$B$9,IF(Sheet1!M121="EUR",Sheet1!J121*Sheet2!$B$11,IF(M121="USD",J121*Sheet1!$B$12,IF(M121="CHF",J121*Sheet2!$B$13,IF(Sheet1!M121="GBP",Sheet1!J121*Sheet2!$B$14,IF(Sheet1!M121="ISK",Sheet1!J121*Sheet2!$B$15,IF(Sheet1!M121="AUD",Sheet1!J121*Sheet2!$B$16,"0")))))))))</f>
        <v>277732700</v>
      </c>
      <c r="M121" t="s">
        <v>4</v>
      </c>
      <c r="N121" t="s">
        <v>30</v>
      </c>
      <c r="O121" t="s">
        <v>37</v>
      </c>
      <c r="P121" s="12" t="s">
        <v>23</v>
      </c>
      <c r="Q121" s="13">
        <v>1816.52</v>
      </c>
      <c r="R121" t="s">
        <v>330</v>
      </c>
      <c r="S121" s="14" t="s">
        <v>25</v>
      </c>
      <c r="T121">
        <v>50</v>
      </c>
      <c r="U121" s="13">
        <v>17</v>
      </c>
      <c r="V121" s="13">
        <v>29</v>
      </c>
      <c r="W121" s="13">
        <v>18</v>
      </c>
      <c r="X121">
        <v>3429.21</v>
      </c>
      <c r="Y121" s="1" t="s">
        <v>33</v>
      </c>
      <c r="Z121" t="s">
        <v>369</v>
      </c>
      <c r="AA121">
        <v>34277900</v>
      </c>
      <c r="AB121">
        <f t="shared" si="12"/>
        <v>1816520000</v>
      </c>
      <c r="AC121" s="15">
        <f>T121*(1+(U121/Sheet2!$A$2))</f>
        <v>58.5</v>
      </c>
      <c r="AD121" s="16">
        <f t="shared" si="9"/>
        <v>4.0577587915354636</v>
      </c>
      <c r="AE121" s="17">
        <f t="shared" si="4"/>
        <v>0.16570145112632947</v>
      </c>
      <c r="AF121" s="70">
        <f t="shared" si="10"/>
        <v>3.7440940369497722</v>
      </c>
      <c r="AG121">
        <f t="shared" si="11"/>
        <v>0.1528927289542642</v>
      </c>
      <c r="AI121">
        <v>2015</v>
      </c>
    </row>
    <row r="122" spans="1:35" ht="12.75" customHeight="1">
      <c r="A122">
        <v>2</v>
      </c>
      <c r="B122">
        <v>16</v>
      </c>
      <c r="C122">
        <v>2015</v>
      </c>
      <c r="D122" s="9">
        <f t="shared" si="0"/>
        <v>42051</v>
      </c>
      <c r="E122" s="10">
        <v>2006</v>
      </c>
      <c r="F122" s="10">
        <f t="shared" si="1"/>
        <v>9</v>
      </c>
      <c r="G122" t="s">
        <v>370</v>
      </c>
      <c r="H122" t="s">
        <v>371</v>
      </c>
      <c r="I122" s="11">
        <v>24533000</v>
      </c>
      <c r="J122" s="11">
        <v>-14248000</v>
      </c>
      <c r="K122" s="11">
        <f>IF(M122="NOK",I122,IF(Sheet1!M122="SEK",Sheet1!I122*Sheet2!$B$10,IF(M122="DKK",Sheet1!I122*Sheet2!$B$9,IF(Sheet1!M122="EUR",Sheet1!I122*Sheet2!$B$11,IF(M122="USD",I122*Sheet1!$B$12,IF(M122="CHF",I122*Sheet2!$B$13,IF(Sheet1!M122="GBP",Sheet1!I122*Sheet2!$B$14,IF(Sheet1!M122="ISK",Sheet1!I122*Sheet2!$B$15,IF(Sheet1!M122="AUD",Sheet1!I122*Sheet2!$B$16,"0")))))))))</f>
        <v>22636599.099999998</v>
      </c>
      <c r="L122" s="11">
        <f>IF(M122="NOK",J122,IF(Sheet1!M122="SEK",Sheet1!J122*Sheet2!$B$10,IF(M122="DKK",Sheet1!J122*Sheet2!$B$9,IF(Sheet1!M122="EUR",Sheet1!J122*Sheet2!$B$11,IF(M122="USD",J122*Sheet1!$B$12,IF(M122="CHF",J122*Sheet2!$B$13,IF(Sheet1!M122="GBP",Sheet1!J122*Sheet2!$B$14,IF(Sheet1!M122="ISK",Sheet1!J122*Sheet2!$B$15,IF(Sheet1!M122="AUD",Sheet1!J122*Sheet2!$B$16,"0")))))))))</f>
        <v>-13146629.6</v>
      </c>
      <c r="M122" t="s">
        <v>4</v>
      </c>
      <c r="N122" t="s">
        <v>30</v>
      </c>
      <c r="O122" t="s">
        <v>112</v>
      </c>
      <c r="P122" s="12" t="s">
        <v>23</v>
      </c>
      <c r="Q122" s="13">
        <v>68.250900000000001</v>
      </c>
      <c r="R122" t="s">
        <v>24</v>
      </c>
      <c r="S122" s="14" t="s">
        <v>25</v>
      </c>
      <c r="T122">
        <v>6.8</v>
      </c>
      <c r="U122" s="13">
        <v>5.1470561029999997</v>
      </c>
      <c r="V122" s="13">
        <v>-2.8049244070000002E-6</v>
      </c>
      <c r="W122" s="13">
        <v>-0.735296905</v>
      </c>
      <c r="X122">
        <v>408.834</v>
      </c>
      <c r="Y122" s="1" t="s">
        <v>48</v>
      </c>
      <c r="Z122" t="s">
        <v>322</v>
      </c>
      <c r="AA122">
        <v>11029400</v>
      </c>
      <c r="AB122">
        <f t="shared" si="12"/>
        <v>68250900</v>
      </c>
      <c r="AC122" s="15">
        <f>T122*(1+(U122/Sheet2!$A$2))</f>
        <v>7.1499998150039996</v>
      </c>
      <c r="AD122" s="16">
        <f t="shared" si="9"/>
        <v>0.35945313541652929</v>
      </c>
      <c r="AE122" s="17">
        <f t="shared" si="4"/>
        <v>-0.20875915189396771</v>
      </c>
      <c r="AF122" s="70">
        <f t="shared" si="10"/>
        <v>0.33166740804883155</v>
      </c>
      <c r="AG122">
        <f t="shared" si="11"/>
        <v>-0.19262206945256399</v>
      </c>
      <c r="AI122">
        <v>2015</v>
      </c>
    </row>
    <row r="123" spans="1:35" ht="12.75" customHeight="1">
      <c r="A123">
        <v>3</v>
      </c>
      <c r="B123">
        <v>6</v>
      </c>
      <c r="C123">
        <v>2015</v>
      </c>
      <c r="D123" s="9">
        <f t="shared" si="0"/>
        <v>42069</v>
      </c>
      <c r="E123" s="10">
        <v>1998</v>
      </c>
      <c r="F123" s="10">
        <f t="shared" si="1"/>
        <v>17</v>
      </c>
      <c r="G123" t="s">
        <v>372</v>
      </c>
      <c r="H123" t="s">
        <v>373</v>
      </c>
      <c r="I123" s="11">
        <v>2410396000</v>
      </c>
      <c r="J123" s="11">
        <v>265347000</v>
      </c>
      <c r="K123" s="11">
        <f>IF(M123="NOK",I123,IF(Sheet1!M123="SEK",Sheet1!I123*Sheet2!$B$10,IF(M123="DKK",Sheet1!I123*Sheet2!$B$9,IF(Sheet1!M123="EUR",Sheet1!I123*Sheet2!$B$11,IF(M123="USD",I123*Sheet1!$B$12,IF(M123="CHF",I123*Sheet2!$B$13,IF(Sheet1!M123="GBP",Sheet1!I123*Sheet2!$B$14,IF(Sheet1!M123="ISK",Sheet1!I123*Sheet2!$B$15,IF(Sheet1!M123="AUD",Sheet1!I123*Sheet2!$B$16,"0")))))))))</f>
        <v>3105795246</v>
      </c>
      <c r="L123" s="11">
        <f>IF(M123="NOK",J123,IF(Sheet1!M123="SEK",Sheet1!J123*Sheet2!$B$10,IF(M123="DKK",Sheet1!J123*Sheet2!$B$9,IF(Sheet1!M123="EUR",Sheet1!J123*Sheet2!$B$11,IF(M123="USD",J123*Sheet1!$B$12,IF(M123="CHF",J123*Sheet2!$B$13,IF(Sheet1!M123="GBP",Sheet1!J123*Sheet2!$B$14,IF(Sheet1!M123="ISK",Sheet1!J123*Sheet2!$B$15,IF(Sheet1!M123="AUD",Sheet1!J123*Sheet2!$B$16,"0")))))))))</f>
        <v>341899609.5</v>
      </c>
      <c r="M123" t="s">
        <v>2</v>
      </c>
      <c r="N123" t="s">
        <v>66</v>
      </c>
      <c r="O123" t="s">
        <v>67</v>
      </c>
      <c r="P123" s="12" t="s">
        <v>23</v>
      </c>
      <c r="Q123" s="13">
        <v>1662.94</v>
      </c>
      <c r="R123" t="s">
        <v>374</v>
      </c>
      <c r="S123" s="14" t="s">
        <v>25</v>
      </c>
      <c r="T123">
        <v>125</v>
      </c>
      <c r="U123" s="13">
        <v>26</v>
      </c>
      <c r="V123" s="13">
        <v>20.799999239999998</v>
      </c>
      <c r="W123" s="13">
        <v>27.600000380000001</v>
      </c>
      <c r="X123">
        <v>3595.59</v>
      </c>
      <c r="Y123" t="s">
        <v>76</v>
      </c>
      <c r="Z123" t="s">
        <v>375</v>
      </c>
      <c r="AA123">
        <v>10000000</v>
      </c>
      <c r="AB123">
        <f t="shared" si="12"/>
        <v>1662940000</v>
      </c>
      <c r="AC123" s="15">
        <f>T123*(1+(U123/Sheet2!$A$2))</f>
        <v>157.5</v>
      </c>
      <c r="AD123" s="16">
        <f t="shared" si="9"/>
        <v>1.4494786342261297</v>
      </c>
      <c r="AE123" s="17">
        <f t="shared" si="4"/>
        <v>0.1595649873116288</v>
      </c>
      <c r="AF123" s="70">
        <f t="shared" si="10"/>
        <v>1.8676532202003679</v>
      </c>
      <c r="AG123">
        <f t="shared" si="11"/>
        <v>0.20559948615103371</v>
      </c>
      <c r="AI123">
        <v>2015</v>
      </c>
    </row>
    <row r="124" spans="1:35" ht="12.75" customHeight="1">
      <c r="A124">
        <v>3</v>
      </c>
      <c r="B124">
        <v>9</v>
      </c>
      <c r="C124">
        <v>2015</v>
      </c>
      <c r="D124" s="9">
        <f t="shared" si="0"/>
        <v>42072</v>
      </c>
      <c r="E124" s="10">
        <v>1968</v>
      </c>
      <c r="F124" s="10">
        <f t="shared" si="1"/>
        <v>47</v>
      </c>
      <c r="G124" t="s">
        <v>376</v>
      </c>
      <c r="H124" t="s">
        <v>377</v>
      </c>
      <c r="I124" s="11">
        <v>348594000</v>
      </c>
      <c r="J124" s="11">
        <v>-108609000</v>
      </c>
      <c r="K124" s="11">
        <f>IF(M124="NOK",I124,IF(Sheet1!M124="SEK",Sheet1!I124*Sheet2!$B$10,IF(M124="DKK",Sheet1!I124*Sheet2!$B$9,IF(Sheet1!M124="EUR",Sheet1!I124*Sheet2!$B$11,IF(M124="USD",I124*Sheet1!$B$12,IF(M124="CHF",I124*Sheet2!$B$13,IF(Sheet1!M124="GBP",Sheet1!I124*Sheet2!$B$14,IF(Sheet1!M124="ISK",Sheet1!I124*Sheet2!$B$15,IF(Sheet1!M124="AUD",Sheet1!I124*Sheet2!$B$16,"0")))))))))</f>
        <v>5926098000</v>
      </c>
      <c r="L124" s="11">
        <f>IF(M124="NOK",J124,IF(Sheet1!M124="SEK",Sheet1!J124*Sheet2!$B$10,IF(M124="DKK",Sheet1!J124*Sheet2!$B$9,IF(Sheet1!M124="EUR",Sheet1!J124*Sheet2!$B$11,IF(M124="USD",J124*Sheet1!$B$12,IF(M124="CHF",J124*Sheet2!$B$13,IF(Sheet1!M124="GBP",Sheet1!J124*Sheet2!$B$14,IF(Sheet1!M124="ISK",Sheet1!J124*Sheet2!$B$15,IF(Sheet1!M124="AUD",Sheet1!J124*Sheet2!$B$16,"0")))))))))</f>
        <v>-1846353000</v>
      </c>
      <c r="M124" s="1" t="s">
        <v>13</v>
      </c>
      <c r="N124" t="s">
        <v>21</v>
      </c>
      <c r="O124" t="s">
        <v>22</v>
      </c>
      <c r="P124" s="12" t="s">
        <v>23</v>
      </c>
      <c r="Q124" s="13">
        <v>3.3995000000000002</v>
      </c>
      <c r="R124" t="s">
        <v>24</v>
      </c>
      <c r="S124" s="14" t="s">
        <v>25</v>
      </c>
      <c r="T124">
        <v>12.6</v>
      </c>
      <c r="U124" s="13">
        <v>-15.079367639999999</v>
      </c>
      <c r="V124" s="13">
        <v>-20.634923929999999</v>
      </c>
      <c r="W124" s="13">
        <v>-2.7777807710000002</v>
      </c>
      <c r="X124">
        <v>2374.87</v>
      </c>
      <c r="Y124" t="s">
        <v>48</v>
      </c>
      <c r="Z124" t="s">
        <v>38</v>
      </c>
      <c r="AA124">
        <v>269800</v>
      </c>
      <c r="AB124">
        <f t="shared" si="12"/>
        <v>3399500</v>
      </c>
      <c r="AC124" s="15">
        <f>T124*(1+(U124/Sheet2!$A$2))</f>
        <v>10.699999677360001</v>
      </c>
      <c r="AD124" s="16">
        <f t="shared" si="9"/>
        <v>102.54272687159876</v>
      </c>
      <c r="AE124" s="17">
        <f t="shared" si="4"/>
        <v>-31.94852184144727</v>
      </c>
      <c r="AF124" s="70">
        <f t="shared" si="10"/>
        <v>1743.2263568171791</v>
      </c>
      <c r="AG124">
        <f t="shared" si="11"/>
        <v>-543.12487130460363</v>
      </c>
      <c r="AI124">
        <v>2015</v>
      </c>
    </row>
    <row r="125" spans="1:35" ht="12.75" customHeight="1">
      <c r="A125">
        <v>3</v>
      </c>
      <c r="B125">
        <v>16</v>
      </c>
      <c r="C125">
        <v>2015</v>
      </c>
      <c r="D125" s="9">
        <f t="shared" si="0"/>
        <v>42079</v>
      </c>
      <c r="E125" s="10">
        <v>1992</v>
      </c>
      <c r="F125" s="10">
        <f t="shared" si="1"/>
        <v>23</v>
      </c>
      <c r="G125" t="s">
        <v>378</v>
      </c>
      <c r="H125" t="s">
        <v>379</v>
      </c>
      <c r="I125" s="11">
        <v>33111533.199999999</v>
      </c>
      <c r="J125" s="11">
        <v>3078848.87</v>
      </c>
      <c r="K125" s="11">
        <f>IF(M125="NOK",I125,IF(Sheet1!M125="SEK",Sheet1!I125*Sheet2!$B$10,IF(M125="DKK",Sheet1!I125*Sheet2!$B$9,IF(Sheet1!M125="EUR",Sheet1!I125*Sheet2!$B$11,IF(M125="USD",I125*Sheet1!$B$12,IF(M125="CHF",I125*Sheet2!$B$13,IF(Sheet1!M125="GBP",Sheet1!I125*Sheet2!$B$14,IF(Sheet1!M125="ISK",Sheet1!I125*Sheet2!$B$15,IF(Sheet1!M125="AUD",Sheet1!I125*Sheet2!$B$16,"0")))))))))</f>
        <v>318499837.85079998</v>
      </c>
      <c r="L125" s="11">
        <f>IF(M125="NOK",J125,IF(Sheet1!M125="SEK",Sheet1!J125*Sheet2!$B$10,IF(M125="DKK",Sheet1!J125*Sheet2!$B$9,IF(Sheet1!M125="EUR",Sheet1!J125*Sheet2!$B$11,IF(M125="USD",J125*Sheet1!$B$12,IF(M125="CHF",J125*Sheet2!$B$13,IF(Sheet1!M125="GBP",Sheet1!J125*Sheet2!$B$14,IF(Sheet1!M125="ISK",Sheet1!J125*Sheet2!$B$15,IF(Sheet1!M125="AUD",Sheet1!J125*Sheet2!$B$16,"0")))))))))</f>
        <v>29615447.280530002</v>
      </c>
      <c r="M125" t="s">
        <v>9</v>
      </c>
      <c r="N125" t="s">
        <v>200</v>
      </c>
      <c r="O125" t="s">
        <v>278</v>
      </c>
      <c r="P125" s="12" t="s">
        <v>23</v>
      </c>
      <c r="Q125" s="13">
        <v>324.06400000000002</v>
      </c>
      <c r="R125" t="s">
        <v>380</v>
      </c>
      <c r="S125" s="14" t="s">
        <v>25</v>
      </c>
      <c r="T125">
        <v>5.2</v>
      </c>
      <c r="U125" s="13">
        <v>-2.4999964239999999</v>
      </c>
      <c r="V125" s="13">
        <v>-3.8461503979999998</v>
      </c>
      <c r="W125" s="13">
        <v>-1.923073292</v>
      </c>
      <c r="X125">
        <v>580.06500000000005</v>
      </c>
      <c r="Y125" t="s">
        <v>48</v>
      </c>
      <c r="Z125" t="s">
        <v>279</v>
      </c>
      <c r="AA125">
        <v>6897800</v>
      </c>
      <c r="AB125">
        <f t="shared" si="12"/>
        <v>324064000</v>
      </c>
      <c r="AC125" s="15">
        <f>T125*(1+(U125/Sheet2!$A$2))</f>
        <v>5.0700001859520007</v>
      </c>
      <c r="AD125" s="16">
        <f t="shared" si="9"/>
        <v>0.10217590722820183</v>
      </c>
      <c r="AE125" s="17">
        <f t="shared" si="4"/>
        <v>9.5007432791053628E-3</v>
      </c>
      <c r="AF125" s="70">
        <f t="shared" si="10"/>
        <v>0.98283005162807335</v>
      </c>
      <c r="AG125">
        <f t="shared" si="11"/>
        <v>9.1387649601714485E-2</v>
      </c>
      <c r="AI125">
        <v>2015</v>
      </c>
    </row>
    <row r="126" spans="1:35" ht="12.75" customHeight="1">
      <c r="A126">
        <v>3</v>
      </c>
      <c r="B126">
        <v>20</v>
      </c>
      <c r="C126">
        <v>2015</v>
      </c>
      <c r="D126" s="9">
        <f t="shared" si="0"/>
        <v>42083</v>
      </c>
      <c r="E126" s="10">
        <v>2014</v>
      </c>
      <c r="F126" s="10">
        <f t="shared" si="1"/>
        <v>1</v>
      </c>
      <c r="G126" t="s">
        <v>381</v>
      </c>
      <c r="H126" t="s">
        <v>382</v>
      </c>
      <c r="I126" s="11">
        <v>48532000</v>
      </c>
      <c r="J126" s="11">
        <v>13091000</v>
      </c>
      <c r="K126" s="11">
        <f>IF(M126="NOK",I126,IF(Sheet1!M126="SEK",Sheet1!I126*Sheet2!$B$10,IF(M126="DKK",Sheet1!I126*Sheet2!$B$9,IF(Sheet1!M126="EUR",Sheet1!I126*Sheet2!$B$11,IF(M126="USD",I126*Sheet1!$B$12,IF(M126="CHF",I126*Sheet2!$B$13,IF(Sheet1!M126="GBP",Sheet1!I126*Sheet2!$B$14,IF(Sheet1!M126="ISK",Sheet1!I126*Sheet2!$B$15,IF(Sheet1!M126="AUD",Sheet1!I126*Sheet2!$B$16,"0")))))))))</f>
        <v>466829308</v>
      </c>
      <c r="L126" s="11">
        <f>IF(M126="NOK",J126,IF(Sheet1!M126="SEK",Sheet1!J126*Sheet2!$B$10,IF(M126="DKK",Sheet1!J126*Sheet2!$B$9,IF(Sheet1!M126="EUR",Sheet1!J126*Sheet2!$B$11,IF(M126="USD",J126*Sheet1!$B$12,IF(M126="CHF",J126*Sheet2!$B$13,IF(Sheet1!M126="GBP",Sheet1!J126*Sheet2!$B$14,IF(Sheet1!M126="ISK",Sheet1!J126*Sheet2!$B$15,IF(Sheet1!M126="AUD",Sheet1!J126*Sheet2!$B$16,"0")))))))))</f>
        <v>125922329</v>
      </c>
      <c r="M126" s="1" t="s">
        <v>9</v>
      </c>
      <c r="N126" t="s">
        <v>30</v>
      </c>
      <c r="O126" t="s">
        <v>37</v>
      </c>
      <c r="P126" s="12" t="s">
        <v>23</v>
      </c>
      <c r="Q126" s="13">
        <v>1345.8</v>
      </c>
      <c r="R126" t="s">
        <v>374</v>
      </c>
      <c r="S126" s="14" t="s">
        <v>25</v>
      </c>
      <c r="T126">
        <v>80</v>
      </c>
      <c r="U126" s="13">
        <v>12.1875</v>
      </c>
      <c r="V126" s="13">
        <v>19.0625</v>
      </c>
      <c r="W126" s="13">
        <v>28.75</v>
      </c>
      <c r="X126">
        <v>2680.98</v>
      </c>
      <c r="Y126" s="1" t="s">
        <v>33</v>
      </c>
      <c r="Z126" t="s">
        <v>383</v>
      </c>
      <c r="AA126">
        <v>15622800</v>
      </c>
      <c r="AB126">
        <f t="shared" si="12"/>
        <v>1345800000</v>
      </c>
      <c r="AC126" s="15">
        <f>T126*(1+(U126/Sheet2!$A$2))</f>
        <v>89.75</v>
      </c>
      <c r="AD126" s="16">
        <f t="shared" si="9"/>
        <v>3.6061821964630703E-2</v>
      </c>
      <c r="AE126" s="17">
        <f t="shared" si="4"/>
        <v>9.7272997473621635E-3</v>
      </c>
      <c r="AF126" s="70">
        <f t="shared" si="10"/>
        <v>0.34687866547778273</v>
      </c>
      <c r="AG126">
        <f t="shared" si="11"/>
        <v>9.3566896269876659E-2</v>
      </c>
      <c r="AI126">
        <v>2015</v>
      </c>
    </row>
    <row r="127" spans="1:35" ht="12.75" customHeight="1">
      <c r="A127">
        <v>3</v>
      </c>
      <c r="B127">
        <v>23</v>
      </c>
      <c r="C127">
        <v>2015</v>
      </c>
      <c r="D127" s="9">
        <f t="shared" si="0"/>
        <v>42086</v>
      </c>
      <c r="E127" s="10">
        <v>2009</v>
      </c>
      <c r="F127" s="10">
        <f t="shared" si="1"/>
        <v>6</v>
      </c>
      <c r="G127" t="s">
        <v>384</v>
      </c>
      <c r="H127" t="s">
        <v>385</v>
      </c>
      <c r="I127" s="11">
        <v>439455</v>
      </c>
      <c r="J127" s="11">
        <v>-68670000</v>
      </c>
      <c r="K127" s="11">
        <f>IF(M127="NOK",I127,IF(Sheet1!M127="SEK",Sheet1!I127*Sheet2!$B$10,IF(M127="DKK",Sheet1!I127*Sheet2!$B$9,IF(Sheet1!M127="EUR",Sheet1!I127*Sheet2!$B$11,IF(M127="USD",I127*Sheet1!$B$12,IF(M127="CHF",I127*Sheet2!$B$13,IF(Sheet1!M127="GBP",Sheet1!I127*Sheet2!$B$14,IF(Sheet1!M127="ISK",Sheet1!I127*Sheet2!$B$15,IF(Sheet1!M127="AUD",Sheet1!I127*Sheet2!$B$16,"0")))))))))</f>
        <v>439455</v>
      </c>
      <c r="L127" s="11">
        <f>IF(M127="NOK",J127,IF(Sheet1!M127="SEK",Sheet1!J127*Sheet2!$B$10,IF(M127="DKK",Sheet1!J127*Sheet2!$B$9,IF(Sheet1!M127="EUR",Sheet1!J127*Sheet2!$B$11,IF(M127="USD",J127*Sheet1!$B$12,IF(M127="CHF",J127*Sheet2!$B$13,IF(Sheet1!M127="GBP",Sheet1!J127*Sheet2!$B$14,IF(Sheet1!M127="ISK",Sheet1!J127*Sheet2!$B$15,IF(Sheet1!M127="AUD",Sheet1!J127*Sheet2!$B$16,"0")))))))))</f>
        <v>-68670000</v>
      </c>
      <c r="M127" t="s">
        <v>20</v>
      </c>
      <c r="N127" t="s">
        <v>21</v>
      </c>
      <c r="O127" t="s">
        <v>22</v>
      </c>
      <c r="P127" s="12" t="s">
        <v>23</v>
      </c>
      <c r="Q127" s="13">
        <v>575.00199999999995</v>
      </c>
      <c r="R127" t="s">
        <v>292</v>
      </c>
      <c r="S127" s="14" t="s">
        <v>25</v>
      </c>
      <c r="T127">
        <v>32</v>
      </c>
      <c r="U127" s="13">
        <v>7.8125</v>
      </c>
      <c r="V127" s="13">
        <v>18.75</v>
      </c>
      <c r="W127" s="13">
        <v>11.875</v>
      </c>
      <c r="X127">
        <v>1424.61</v>
      </c>
      <c r="Y127" s="1" t="s">
        <v>33</v>
      </c>
      <c r="Z127" t="s">
        <v>386</v>
      </c>
      <c r="AA127">
        <v>15625000</v>
      </c>
      <c r="AB127">
        <f t="shared" si="12"/>
        <v>575002000</v>
      </c>
      <c r="AC127" s="15">
        <f>T127*(1+(U127/Sheet2!$A$2))</f>
        <v>34.5</v>
      </c>
      <c r="AD127" s="16">
        <f t="shared" si="9"/>
        <v>7.6426690689771512E-4</v>
      </c>
      <c r="AE127" s="17">
        <f t="shared" si="4"/>
        <v>-0.11942567156288152</v>
      </c>
      <c r="AF127" s="70">
        <f t="shared" si="10"/>
        <v>7.6426690689771512E-4</v>
      </c>
      <c r="AG127">
        <f t="shared" si="11"/>
        <v>-0.11942567156288152</v>
      </c>
      <c r="AI127">
        <v>2015</v>
      </c>
    </row>
    <row r="128" spans="1:35" ht="12.75" customHeight="1">
      <c r="A128">
        <v>3</v>
      </c>
      <c r="B128">
        <v>25</v>
      </c>
      <c r="C128">
        <v>2015</v>
      </c>
      <c r="D128" s="9">
        <f t="shared" si="0"/>
        <v>42088</v>
      </c>
      <c r="E128" s="10">
        <v>1915</v>
      </c>
      <c r="F128" s="10">
        <f t="shared" si="1"/>
        <v>100</v>
      </c>
      <c r="G128" t="s">
        <v>387</v>
      </c>
      <c r="H128" t="s">
        <v>388</v>
      </c>
      <c r="I128" s="11">
        <v>171684000</v>
      </c>
      <c r="J128" s="11">
        <v>13413000</v>
      </c>
      <c r="K128" s="11">
        <f>IF(M128="NOK",I128,IF(Sheet1!M128="SEK",Sheet1!I128*Sheet2!$B$10,IF(M128="DKK",Sheet1!I128*Sheet2!$B$9,IF(Sheet1!M128="EUR",Sheet1!I128*Sheet2!$B$11,IF(M128="USD",I128*Sheet1!$B$12,IF(M128="CHF",I128*Sheet2!$B$13,IF(Sheet1!M128="GBP",Sheet1!I128*Sheet2!$B$14,IF(Sheet1!M128="ISK",Sheet1!I128*Sheet2!$B$15,IF(Sheet1!M128="AUD",Sheet1!I128*Sheet2!$B$16,"0")))))))))</f>
        <v>158412826.79999998</v>
      </c>
      <c r="L128" s="11">
        <f>IF(M128="NOK",J128,IF(Sheet1!M128="SEK",Sheet1!J128*Sheet2!$B$10,IF(M128="DKK",Sheet1!J128*Sheet2!$B$9,IF(Sheet1!M128="EUR",Sheet1!J128*Sheet2!$B$11,IF(M128="USD",J128*Sheet1!$B$12,IF(M128="CHF",J128*Sheet2!$B$13,IF(Sheet1!M128="GBP",Sheet1!J128*Sheet2!$B$14,IF(Sheet1!M128="ISK",Sheet1!J128*Sheet2!$B$15,IF(Sheet1!M128="AUD",Sheet1!J128*Sheet2!$B$16,"0")))))))))</f>
        <v>12376175.1</v>
      </c>
      <c r="M128" t="s">
        <v>4</v>
      </c>
      <c r="N128" t="s">
        <v>30</v>
      </c>
      <c r="O128" t="s">
        <v>37</v>
      </c>
      <c r="P128" s="12" t="s">
        <v>23</v>
      </c>
      <c r="Q128" s="13">
        <v>2605.8000000000002</v>
      </c>
      <c r="R128" t="s">
        <v>389</v>
      </c>
      <c r="S128" s="14" t="s">
        <v>25</v>
      </c>
      <c r="T128">
        <v>58</v>
      </c>
      <c r="U128" s="13">
        <v>13.96551704</v>
      </c>
      <c r="V128" s="13">
        <v>15.517241479999999</v>
      </c>
      <c r="W128" s="13">
        <v>18.103448870000001</v>
      </c>
      <c r="X128">
        <v>4206.28</v>
      </c>
      <c r="Y128" t="s">
        <v>124</v>
      </c>
      <c r="Z128" t="s">
        <v>390</v>
      </c>
      <c r="AA128">
        <v>43001400</v>
      </c>
      <c r="AB128">
        <f t="shared" si="12"/>
        <v>2605800000</v>
      </c>
      <c r="AC128" s="15">
        <f>T128*(1+(U128/Sheet2!$A$2))</f>
        <v>66.099999883199999</v>
      </c>
      <c r="AD128" s="16">
        <f t="shared" si="9"/>
        <v>6.5885332719318443E-2</v>
      </c>
      <c r="AE128" s="17">
        <f t="shared" si="4"/>
        <v>5.1473635735666589E-3</v>
      </c>
      <c r="AF128" s="70">
        <f t="shared" si="10"/>
        <v>6.0792396500115121E-2</v>
      </c>
      <c r="AG128">
        <f t="shared" si="11"/>
        <v>4.7494723693299557E-3</v>
      </c>
      <c r="AI128">
        <v>2015</v>
      </c>
    </row>
    <row r="129" spans="1:35" ht="12.75" customHeight="1">
      <c r="A129">
        <v>3</v>
      </c>
      <c r="B129">
        <v>27</v>
      </c>
      <c r="C129">
        <v>2015</v>
      </c>
      <c r="D129" s="9">
        <f t="shared" si="0"/>
        <v>42090</v>
      </c>
      <c r="E129" s="10">
        <v>2008</v>
      </c>
      <c r="F129" s="10">
        <f t="shared" si="1"/>
        <v>7</v>
      </c>
      <c r="G129" t="s">
        <v>391</v>
      </c>
      <c r="H129" t="s">
        <v>392</v>
      </c>
      <c r="I129" s="11">
        <v>41395000</v>
      </c>
      <c r="J129" s="11">
        <v>17629000</v>
      </c>
      <c r="K129" s="11">
        <f>IF(M129="NOK",I129,IF(Sheet1!M129="SEK",Sheet1!I129*Sheet2!$B$10,IF(M129="DKK",Sheet1!I129*Sheet2!$B$9,IF(Sheet1!M129="EUR",Sheet1!I129*Sheet2!$B$11,IF(M129="USD",I129*Sheet1!$B$12,IF(M129="CHF",I129*Sheet2!$B$13,IF(Sheet1!M129="GBP",Sheet1!I129*Sheet2!$B$14,IF(Sheet1!M129="ISK",Sheet1!I129*Sheet2!$B$15,IF(Sheet1!M129="AUD",Sheet1!I129*Sheet2!$B$16,"0")))))))))</f>
        <v>398178505</v>
      </c>
      <c r="L129" s="11">
        <f>IF(M129="NOK",J129,IF(Sheet1!M129="SEK",Sheet1!J129*Sheet2!$B$10,IF(M129="DKK",Sheet1!J129*Sheet2!$B$9,IF(Sheet1!M129="EUR",Sheet1!J129*Sheet2!$B$11,IF(M129="USD",J129*Sheet1!$B$12,IF(M129="CHF",J129*Sheet2!$B$13,IF(Sheet1!M129="GBP",Sheet1!J129*Sheet2!$B$14,IF(Sheet1!M129="ISK",Sheet1!J129*Sheet2!$B$15,IF(Sheet1!M129="AUD",Sheet1!J129*Sheet2!$B$16,"0")))))))))</f>
        <v>169573351</v>
      </c>
      <c r="M129" t="s">
        <v>9</v>
      </c>
      <c r="N129" t="s">
        <v>200</v>
      </c>
      <c r="O129" t="s">
        <v>201</v>
      </c>
      <c r="P129" s="12" t="s">
        <v>23</v>
      </c>
      <c r="Q129" s="13">
        <v>1679.49</v>
      </c>
      <c r="R129" t="s">
        <v>356</v>
      </c>
      <c r="S129" s="14" t="s">
        <v>25</v>
      </c>
      <c r="T129">
        <v>14.75</v>
      </c>
      <c r="U129" s="13">
        <v>3.3220338819999999</v>
      </c>
      <c r="V129" s="13">
        <v>1.3559322359999999</v>
      </c>
      <c r="W129" s="13">
        <v>0.54237288240000003</v>
      </c>
      <c r="X129">
        <v>1903.53</v>
      </c>
      <c r="Y129" t="s">
        <v>124</v>
      </c>
      <c r="Z129" t="s">
        <v>393</v>
      </c>
      <c r="AA129">
        <v>11500000</v>
      </c>
      <c r="AB129">
        <f t="shared" si="12"/>
        <v>1679490000</v>
      </c>
      <c r="AC129" s="15">
        <f>T129*(1+(U129/Sheet2!$A$2))</f>
        <v>15.239999997595001</v>
      </c>
      <c r="AD129" s="16">
        <f t="shared" si="9"/>
        <v>2.4647363187634341E-2</v>
      </c>
      <c r="AE129" s="17">
        <f t="shared" si="4"/>
        <v>1.0496638860606493E-2</v>
      </c>
      <c r="AF129" s="70">
        <f t="shared" si="10"/>
        <v>0.23708298650185472</v>
      </c>
      <c r="AG129">
        <f t="shared" si="11"/>
        <v>0.10096716920017386</v>
      </c>
      <c r="AI129">
        <v>2015</v>
      </c>
    </row>
    <row r="130" spans="1:35" ht="12.75" customHeight="1">
      <c r="A130">
        <v>3</v>
      </c>
      <c r="B130">
        <v>27</v>
      </c>
      <c r="C130">
        <v>2015</v>
      </c>
      <c r="D130" s="9">
        <f t="shared" si="0"/>
        <v>42090</v>
      </c>
      <c r="E130" s="10">
        <v>2012</v>
      </c>
      <c r="F130" s="10">
        <f t="shared" si="1"/>
        <v>3</v>
      </c>
      <c r="G130" t="s">
        <v>394</v>
      </c>
      <c r="H130" t="s">
        <v>395</v>
      </c>
      <c r="I130" s="11">
        <v>84500000</v>
      </c>
      <c r="J130" s="11">
        <v>13800000</v>
      </c>
      <c r="K130" s="11">
        <f>IF(M130="NOK",I130,IF(Sheet1!M130="SEK",Sheet1!I130*Sheet2!$B$10,IF(M130="DKK",Sheet1!I130*Sheet2!$B$9,IF(Sheet1!M130="EUR",Sheet1!I130*Sheet2!$B$11,IF(M130="USD",I130*Sheet1!$B$12,IF(M130="CHF",I130*Sheet2!$B$13,IF(Sheet1!M130="GBP",Sheet1!I130*Sheet2!$B$14,IF(Sheet1!M130="ISK",Sheet1!I130*Sheet2!$B$15,IF(Sheet1!M130="AUD",Sheet1!I130*Sheet2!$B$16,"0")))))))))</f>
        <v>812805500</v>
      </c>
      <c r="L130" s="11">
        <f>IF(M130="NOK",J130,IF(Sheet1!M130="SEK",Sheet1!J130*Sheet2!$B$10,IF(M130="DKK",Sheet1!J130*Sheet2!$B$9,IF(Sheet1!M130="EUR",Sheet1!J130*Sheet2!$B$11,IF(M130="USD",J130*Sheet1!$B$12,IF(M130="CHF",J130*Sheet2!$B$13,IF(Sheet1!M130="GBP",Sheet1!J130*Sheet2!$B$14,IF(Sheet1!M130="ISK",Sheet1!J130*Sheet2!$B$15,IF(Sheet1!M130="AUD",Sheet1!J130*Sheet2!$B$16,"0")))))))))</f>
        <v>132742200</v>
      </c>
      <c r="M130" s="1" t="s">
        <v>9</v>
      </c>
      <c r="N130" t="s">
        <v>30</v>
      </c>
      <c r="O130" t="s">
        <v>37</v>
      </c>
      <c r="P130" s="12" t="s">
        <v>23</v>
      </c>
      <c r="Q130" s="13">
        <v>746.68499999999995</v>
      </c>
      <c r="R130" t="s">
        <v>219</v>
      </c>
      <c r="S130" s="14" t="s">
        <v>25</v>
      </c>
      <c r="T130">
        <v>66</v>
      </c>
      <c r="U130" s="13">
        <v>19.318181989999999</v>
      </c>
      <c r="V130" s="13">
        <v>17.424242020000001</v>
      </c>
      <c r="W130" s="13">
        <v>17.045454029999998</v>
      </c>
      <c r="X130">
        <v>1224.1600000000001</v>
      </c>
      <c r="Y130" t="s">
        <v>48</v>
      </c>
      <c r="Z130" t="s">
        <v>263</v>
      </c>
      <c r="AA130">
        <v>10713500</v>
      </c>
      <c r="AB130">
        <f t="shared" ref="AB130:AB161" si="13">Q130*$AH$2</f>
        <v>746685000</v>
      </c>
      <c r="AC130" s="15">
        <f>T130*(1+(U130/Sheet2!$A$2))</f>
        <v>78.750000113399992</v>
      </c>
      <c r="AD130" s="16">
        <f t="shared" ref="AD130:AD193" si="14">I130/AB130</f>
        <v>0.11316686420645922</v>
      </c>
      <c r="AE130" s="17">
        <f t="shared" si="4"/>
        <v>1.8481689065670263E-2</v>
      </c>
      <c r="AF130" s="70">
        <f t="shared" si="10"/>
        <v>1.0885520668019313</v>
      </c>
      <c r="AG130">
        <f t="shared" si="11"/>
        <v>0.17777536712268224</v>
      </c>
      <c r="AI130">
        <v>2015</v>
      </c>
    </row>
    <row r="131" spans="1:35" ht="12.75" customHeight="1">
      <c r="A131">
        <v>4</v>
      </c>
      <c r="B131">
        <v>2</v>
      </c>
      <c r="C131">
        <v>2015</v>
      </c>
      <c r="D131" s="9">
        <f t="shared" si="0"/>
        <v>42096</v>
      </c>
      <c r="E131" s="18">
        <v>2009</v>
      </c>
      <c r="F131" s="10">
        <f t="shared" si="1"/>
        <v>6</v>
      </c>
      <c r="G131" t="s">
        <v>396</v>
      </c>
      <c r="H131" t="s">
        <v>397</v>
      </c>
      <c r="I131" s="11">
        <v>1163114.81</v>
      </c>
      <c r="J131" s="11">
        <v>-2079545.6</v>
      </c>
      <c r="K131" s="11">
        <f>IF(M131="NOK",I131,IF(Sheet1!M131="SEK",Sheet1!I131*Sheet2!$B$10,IF(M131="DKK",Sheet1!I131*Sheet2!$B$9,IF(Sheet1!M131="EUR",Sheet1!I131*Sheet2!$B$11,IF(M131="USD",I131*Sheet1!$B$12,IF(M131="CHF",I131*Sheet2!$B$13,IF(Sheet1!M131="GBP",Sheet1!I131*Sheet2!$B$14,IF(Sheet1!M131="ISK",Sheet1!I131*Sheet2!$B$15,IF(Sheet1!M131="AUD",Sheet1!I131*Sheet2!$B$16,"0")))))))))</f>
        <v>11188001.35739</v>
      </c>
      <c r="L131" s="11">
        <f>IF(M131="NOK",J131,IF(Sheet1!M131="SEK",Sheet1!J131*Sheet2!$B$10,IF(M131="DKK",Sheet1!J131*Sheet2!$B$9,IF(Sheet1!M131="EUR",Sheet1!J131*Sheet2!$B$11,IF(M131="USD",J131*Sheet1!$B$12,IF(M131="CHF",J131*Sheet2!$B$13,IF(Sheet1!M131="GBP",Sheet1!J131*Sheet2!$B$14,IF(Sheet1!M131="ISK",Sheet1!J131*Sheet2!$B$15,IF(Sheet1!M131="AUD",Sheet1!J131*Sheet2!$B$16,"0")))))))))</f>
        <v>-20003149.126400001</v>
      </c>
      <c r="M131" s="1" t="s">
        <v>9</v>
      </c>
      <c r="N131" t="s">
        <v>200</v>
      </c>
      <c r="O131" t="s">
        <v>112</v>
      </c>
      <c r="P131" s="12" t="s">
        <v>23</v>
      </c>
      <c r="Q131" s="13">
        <v>35.1312</v>
      </c>
      <c r="R131" t="s">
        <v>24</v>
      </c>
      <c r="S131" s="14" t="s">
        <v>25</v>
      </c>
      <c r="T131">
        <v>2</v>
      </c>
      <c r="U131" s="13">
        <v>-6.3760066030000004</v>
      </c>
      <c r="V131" s="13">
        <v>-28.529747010000001</v>
      </c>
      <c r="W131" s="13">
        <v>-20.816282269999999</v>
      </c>
      <c r="X131">
        <v>91.925399999999996</v>
      </c>
      <c r="Y131" t="s">
        <v>26</v>
      </c>
      <c r="Z131" t="s">
        <v>54</v>
      </c>
      <c r="AA131">
        <v>2036900</v>
      </c>
      <c r="AB131">
        <f t="shared" si="13"/>
        <v>35131200</v>
      </c>
      <c r="AC131" s="15">
        <f>T131*(1+(U131/Sheet2!$A$2))</f>
        <v>1.8724798679400001</v>
      </c>
      <c r="AD131" s="16">
        <f t="shared" si="14"/>
        <v>3.3107744967436355E-2</v>
      </c>
      <c r="AE131" s="17">
        <f t="shared" si="4"/>
        <v>-5.9193696770961431E-2</v>
      </c>
      <c r="AF131" s="70">
        <f t="shared" ref="AF131:AF194" si="15">K131/AB131</f>
        <v>0.31846339884177027</v>
      </c>
      <c r="AG131">
        <f t="shared" ref="AG131:AG194" si="16">L131/AB131</f>
        <v>-0.569384169239878</v>
      </c>
      <c r="AI131">
        <v>2015</v>
      </c>
    </row>
    <row r="132" spans="1:35" ht="12.75" customHeight="1">
      <c r="A132">
        <v>4</v>
      </c>
      <c r="B132">
        <v>9</v>
      </c>
      <c r="C132">
        <v>2015</v>
      </c>
      <c r="D132" s="9">
        <f t="shared" si="0"/>
        <v>42103</v>
      </c>
      <c r="E132" s="10">
        <v>2009</v>
      </c>
      <c r="F132" s="10">
        <f t="shared" si="1"/>
        <v>6</v>
      </c>
      <c r="G132" t="s">
        <v>398</v>
      </c>
      <c r="H132" t="s">
        <v>399</v>
      </c>
      <c r="I132" s="11">
        <v>197358000</v>
      </c>
      <c r="J132" s="11">
        <v>7800000</v>
      </c>
      <c r="K132" s="11">
        <f>IF(M132="NOK",I132,IF(Sheet1!M132="SEK",Sheet1!I132*Sheet2!$B$10,IF(M132="DKK",Sheet1!I132*Sheet2!$B$9,IF(Sheet1!M132="EUR",Sheet1!I132*Sheet2!$B$11,IF(M132="USD",I132*Sheet1!$B$12,IF(M132="CHF",I132*Sheet2!$B$13,IF(Sheet1!M132="GBP",Sheet1!I132*Sheet2!$B$14,IF(Sheet1!M132="ISK",Sheet1!I132*Sheet2!$B$15,IF(Sheet1!M132="AUD",Sheet1!I132*Sheet2!$B$16,"0")))))))))</f>
        <v>182102226.59999999</v>
      </c>
      <c r="L132" s="11">
        <f>IF(M132="NOK",J132,IF(Sheet1!M132="SEK",Sheet1!J132*Sheet2!$B$10,IF(M132="DKK",Sheet1!J132*Sheet2!$B$9,IF(Sheet1!M132="EUR",Sheet1!J132*Sheet2!$B$11,IF(M132="USD",J132*Sheet1!$B$12,IF(M132="CHF",J132*Sheet2!$B$13,IF(Sheet1!M132="GBP",Sheet1!J132*Sheet2!$B$14,IF(Sheet1!M132="ISK",Sheet1!J132*Sheet2!$B$15,IF(Sheet1!M132="AUD",Sheet1!J132*Sheet2!$B$16,"0")))))))))</f>
        <v>7197060</v>
      </c>
      <c r="M132" t="s">
        <v>4</v>
      </c>
      <c r="N132" t="s">
        <v>30</v>
      </c>
      <c r="O132" s="1" t="s">
        <v>112</v>
      </c>
      <c r="P132" s="12" t="s">
        <v>23</v>
      </c>
      <c r="Q132" s="13">
        <v>21.631900000000002</v>
      </c>
      <c r="R132" t="s">
        <v>106</v>
      </c>
      <c r="S132" s="14" t="s">
        <v>25</v>
      </c>
      <c r="T132">
        <v>35</v>
      </c>
      <c r="U132" s="13">
        <v>6</v>
      </c>
      <c r="V132" s="13">
        <v>8</v>
      </c>
      <c r="W132" s="13">
        <v>9.7142858509999996</v>
      </c>
      <c r="X132">
        <v>142.62799999999999</v>
      </c>
      <c r="Y132" t="s">
        <v>48</v>
      </c>
      <c r="Z132" t="s">
        <v>54</v>
      </c>
      <c r="AA132">
        <v>650000</v>
      </c>
      <c r="AB132">
        <f t="shared" si="13"/>
        <v>21631900</v>
      </c>
      <c r="AC132" s="15">
        <f>T132*(1+(U132/Sheet2!$A$2))</f>
        <v>37.1</v>
      </c>
      <c r="AD132" s="16">
        <f t="shared" si="14"/>
        <v>9.1234704302442218</v>
      </c>
      <c r="AE132" s="17">
        <f t="shared" si="4"/>
        <v>0.36057858995280118</v>
      </c>
      <c r="AF132" s="70">
        <f t="shared" si="15"/>
        <v>8.4182261659863435</v>
      </c>
      <c r="AG132">
        <f t="shared" si="16"/>
        <v>0.33270586494944965</v>
      </c>
      <c r="AI132">
        <v>2015</v>
      </c>
    </row>
    <row r="133" spans="1:35" ht="12.75" customHeight="1">
      <c r="A133">
        <v>4</v>
      </c>
      <c r="B133">
        <v>24</v>
      </c>
      <c r="C133">
        <v>2015</v>
      </c>
      <c r="D133" s="9">
        <f t="shared" si="0"/>
        <v>42118</v>
      </c>
      <c r="E133" s="10">
        <v>2001</v>
      </c>
      <c r="F133" s="10">
        <f t="shared" si="1"/>
        <v>14</v>
      </c>
      <c r="G133" t="s">
        <v>400</v>
      </c>
      <c r="H133" t="s">
        <v>401</v>
      </c>
      <c r="I133" s="11">
        <v>620600000</v>
      </c>
      <c r="J133" s="11">
        <v>-68900000</v>
      </c>
      <c r="K133" s="11">
        <f>IF(M133="NOK",I133,IF(Sheet1!M133="SEK",Sheet1!I133*Sheet2!$B$10,IF(M133="DKK",Sheet1!I133*Sheet2!$B$9,IF(Sheet1!M133="EUR",Sheet1!I133*Sheet2!$B$11,IF(M133="USD",I133*Sheet1!$B$12,IF(M133="CHF",I133*Sheet2!$B$13,IF(Sheet1!M133="GBP",Sheet1!I133*Sheet2!$B$14,IF(Sheet1!M133="ISK",Sheet1!I133*Sheet2!$B$15,IF(Sheet1!M133="AUD",Sheet1!I133*Sheet2!$B$16,"0")))))))))</f>
        <v>572627620</v>
      </c>
      <c r="L133" s="11">
        <f>IF(M133="NOK",J133,IF(Sheet1!M133="SEK",Sheet1!J133*Sheet2!$B$10,IF(M133="DKK",Sheet1!J133*Sheet2!$B$9,IF(Sheet1!M133="EUR",Sheet1!J133*Sheet2!$B$11,IF(M133="USD",J133*Sheet1!$B$12,IF(M133="CHF",J133*Sheet2!$B$13,IF(Sheet1!M133="GBP",Sheet1!J133*Sheet2!$B$14,IF(Sheet1!M133="ISK",Sheet1!J133*Sheet2!$B$15,IF(Sheet1!M133="AUD",Sheet1!J133*Sheet2!$B$16,"0")))))))))</f>
        <v>-63574030</v>
      </c>
      <c r="M133" t="s">
        <v>4</v>
      </c>
      <c r="N133" t="s">
        <v>30</v>
      </c>
      <c r="O133" t="s">
        <v>37</v>
      </c>
      <c r="P133" s="12" t="s">
        <v>23</v>
      </c>
      <c r="Q133" s="13">
        <v>475.48</v>
      </c>
      <c r="R133" t="s">
        <v>68</v>
      </c>
      <c r="S133" s="14" t="s">
        <v>25</v>
      </c>
      <c r="T133">
        <v>25</v>
      </c>
      <c r="U133" s="13">
        <v>38</v>
      </c>
      <c r="V133" s="13">
        <v>46.400001529999997</v>
      </c>
      <c r="W133" s="13">
        <v>56.400001529999997</v>
      </c>
      <c r="X133">
        <v>1970.38</v>
      </c>
      <c r="Y133" t="s">
        <v>76</v>
      </c>
      <c r="Z133" t="s">
        <v>63</v>
      </c>
      <c r="AA133">
        <v>17901000</v>
      </c>
      <c r="AB133">
        <f t="shared" si="13"/>
        <v>475480000</v>
      </c>
      <c r="AC133" s="15">
        <f>T133*(1+(U133/Sheet2!$A$2))</f>
        <v>34.5</v>
      </c>
      <c r="AD133" s="16">
        <f t="shared" si="14"/>
        <v>1.3052073693951376</v>
      </c>
      <c r="AE133" s="17">
        <f t="shared" si="4"/>
        <v>-0.1449062000504753</v>
      </c>
      <c r="AF133" s="70">
        <f t="shared" si="15"/>
        <v>1.2043148397408934</v>
      </c>
      <c r="AG133">
        <f t="shared" si="16"/>
        <v>-0.13370495078657357</v>
      </c>
      <c r="AI133">
        <v>2015</v>
      </c>
    </row>
    <row r="134" spans="1:35" ht="12.75" customHeight="1">
      <c r="A134">
        <v>5</v>
      </c>
      <c r="B134">
        <v>4</v>
      </c>
      <c r="C134">
        <v>2015</v>
      </c>
      <c r="D134" s="9">
        <f t="shared" si="0"/>
        <v>42128</v>
      </c>
      <c r="E134" s="18">
        <v>2004</v>
      </c>
      <c r="F134" s="10">
        <f t="shared" si="1"/>
        <v>11</v>
      </c>
      <c r="G134" t="s">
        <v>402</v>
      </c>
      <c r="H134" t="s">
        <v>403</v>
      </c>
      <c r="I134" s="11">
        <v>221138</v>
      </c>
      <c r="J134" s="11">
        <v>-31944</v>
      </c>
      <c r="K134" s="11">
        <f>IF(M134="NOK",I134,IF(Sheet1!M134="SEK",Sheet1!I134*Sheet2!$B$10,IF(M134="DKK",Sheet1!I134*Sheet2!$B$9,IF(Sheet1!M134="EUR",Sheet1!I134*Sheet2!$B$11,IF(M134="USD",I134*Sheet1!$B$12,IF(M134="CHF",I134*Sheet2!$B$13,IF(Sheet1!M134="GBP",Sheet1!I134*Sheet2!$B$14,IF(Sheet1!M134="ISK",Sheet1!I134*Sheet2!$B$15,IF(Sheet1!M134="AUD",Sheet1!I134*Sheet2!$B$16,"0")))))))))</f>
        <v>204044.03260000001</v>
      </c>
      <c r="L134" s="11">
        <f>IF(M134="NOK",J134,IF(Sheet1!M134="SEK",Sheet1!J134*Sheet2!$B$10,IF(M134="DKK",Sheet1!J134*Sheet2!$B$9,IF(Sheet1!M134="EUR",Sheet1!J134*Sheet2!$B$11,IF(M134="USD",J134*Sheet1!$B$12,IF(M134="CHF",J134*Sheet2!$B$13,IF(Sheet1!M134="GBP",Sheet1!J134*Sheet2!$B$14,IF(Sheet1!M134="ISK",Sheet1!J134*Sheet2!$B$15,IF(Sheet1!M134="AUD",Sheet1!J134*Sheet2!$B$16,"0")))))))))</f>
        <v>-29474.728799999997</v>
      </c>
      <c r="M134" t="s">
        <v>4</v>
      </c>
      <c r="N134" t="s">
        <v>30</v>
      </c>
      <c r="O134" t="s">
        <v>31</v>
      </c>
      <c r="P134" s="12" t="s">
        <v>23</v>
      </c>
      <c r="Q134" s="13">
        <v>11.2951</v>
      </c>
      <c r="R134" t="s">
        <v>24</v>
      </c>
      <c r="S134" s="14" t="s">
        <v>25</v>
      </c>
      <c r="T134">
        <v>4.95</v>
      </c>
      <c r="U134" s="13">
        <v>-9.6969661709999997</v>
      </c>
      <c r="V134" s="13">
        <v>-15.15151215</v>
      </c>
      <c r="W134" s="13">
        <v>-6.8686833380000003</v>
      </c>
      <c r="X134">
        <v>34.513100000000001</v>
      </c>
      <c r="Y134" s="1" t="s">
        <v>33</v>
      </c>
      <c r="Z134" t="s">
        <v>54</v>
      </c>
      <c r="AA134">
        <v>2450000</v>
      </c>
      <c r="AB134">
        <f t="shared" si="13"/>
        <v>11295100</v>
      </c>
      <c r="AC134" s="15">
        <f>T134*(1+(U134/Sheet2!$A$2))</f>
        <v>4.4700001745355005</v>
      </c>
      <c r="AD134" s="16">
        <f t="shared" si="14"/>
        <v>1.9578224185708846E-2</v>
      </c>
      <c r="AE134" s="17">
        <f t="shared" si="4"/>
        <v>-2.8281290116953369E-3</v>
      </c>
      <c r="AF134" s="70">
        <f t="shared" si="15"/>
        <v>1.8064827456153554E-2</v>
      </c>
      <c r="AG134">
        <f t="shared" si="16"/>
        <v>-2.6095146390912871E-3</v>
      </c>
      <c r="AI134">
        <v>2015</v>
      </c>
    </row>
    <row r="135" spans="1:35" ht="12.75" customHeight="1">
      <c r="A135">
        <v>5</v>
      </c>
      <c r="B135">
        <v>21</v>
      </c>
      <c r="C135">
        <v>2015</v>
      </c>
      <c r="D135" s="9">
        <f t="shared" si="0"/>
        <v>42145</v>
      </c>
      <c r="E135" s="10">
        <v>1990</v>
      </c>
      <c r="F135" s="10">
        <f t="shared" si="1"/>
        <v>25</v>
      </c>
      <c r="G135" t="s">
        <v>404</v>
      </c>
      <c r="H135" t="s">
        <v>405</v>
      </c>
      <c r="I135" s="11">
        <v>32703543.760000002</v>
      </c>
      <c r="J135" s="11">
        <v>3195933.41</v>
      </c>
      <c r="K135" s="11">
        <f>IF(M135="NOK",I135,IF(Sheet1!M135="SEK",Sheet1!I135*Sheet2!$B$10,IF(M135="DKK",Sheet1!I135*Sheet2!$B$9,IF(Sheet1!M135="EUR",Sheet1!I135*Sheet2!$B$11,IF(M135="USD",I135*Sheet1!$B$12,IF(M135="CHF",I135*Sheet2!$B$13,IF(Sheet1!M135="GBP",Sheet1!I135*Sheet2!$B$14,IF(Sheet1!M135="ISK",Sheet1!I135*Sheet2!$B$15,IF(Sheet1!M135="AUD",Sheet1!I135*Sheet2!$B$16,"0")))))))))</f>
        <v>314575387.42743999</v>
      </c>
      <c r="L135" s="11">
        <f>IF(M135="NOK",J135,IF(Sheet1!M135="SEK",Sheet1!J135*Sheet2!$B$10,IF(M135="DKK",Sheet1!J135*Sheet2!$B$9,IF(Sheet1!M135="EUR",Sheet1!J135*Sheet2!$B$11,IF(M135="USD",J135*Sheet1!$B$12,IF(M135="CHF",J135*Sheet2!$B$13,IF(Sheet1!M135="GBP",Sheet1!J135*Sheet2!$B$14,IF(Sheet1!M135="ISK",Sheet1!J135*Sheet2!$B$15,IF(Sheet1!M135="AUD",Sheet1!J135*Sheet2!$B$16,"0")))))))))</f>
        <v>30741683.470790002</v>
      </c>
      <c r="M135" t="s">
        <v>9</v>
      </c>
      <c r="N135" t="s">
        <v>200</v>
      </c>
      <c r="O135" t="s">
        <v>201</v>
      </c>
      <c r="P135" s="12" t="s">
        <v>23</v>
      </c>
      <c r="Q135" s="13">
        <v>443.42</v>
      </c>
      <c r="R135" t="s">
        <v>406</v>
      </c>
      <c r="S135" s="14" t="s">
        <v>25</v>
      </c>
      <c r="T135">
        <v>5.7</v>
      </c>
      <c r="U135" s="13">
        <v>8.5964946750000006</v>
      </c>
      <c r="V135" s="13">
        <v>6.3157930369999997</v>
      </c>
      <c r="W135" s="13">
        <v>5.2631611820000002</v>
      </c>
      <c r="X135">
        <v>760.24599999999998</v>
      </c>
      <c r="Y135" t="s">
        <v>48</v>
      </c>
      <c r="Z135" t="s">
        <v>83</v>
      </c>
      <c r="AA135">
        <v>8404000</v>
      </c>
      <c r="AB135">
        <f t="shared" si="13"/>
        <v>443420000</v>
      </c>
      <c r="AC135" s="15">
        <f>T135*(1+(U135/Sheet2!$A$2))</f>
        <v>6.1900001964750011</v>
      </c>
      <c r="AD135" s="16">
        <f t="shared" si="14"/>
        <v>7.3752974065220342E-2</v>
      </c>
      <c r="AE135" s="17">
        <f t="shared" si="4"/>
        <v>7.207463375580714E-3</v>
      </c>
      <c r="AF135" s="70">
        <f t="shared" si="15"/>
        <v>0.7094298575333543</v>
      </c>
      <c r="AG135">
        <f t="shared" si="16"/>
        <v>6.9328590209710883E-2</v>
      </c>
      <c r="AI135">
        <v>2015</v>
      </c>
    </row>
    <row r="136" spans="1:35" ht="12.75" customHeight="1">
      <c r="A136">
        <v>5</v>
      </c>
      <c r="B136">
        <v>21</v>
      </c>
      <c r="C136">
        <v>2015</v>
      </c>
      <c r="D136" s="9">
        <f t="shared" si="0"/>
        <v>42145</v>
      </c>
      <c r="E136" s="10">
        <v>2014</v>
      </c>
      <c r="F136" s="10">
        <f t="shared" si="1"/>
        <v>1</v>
      </c>
      <c r="G136" t="s">
        <v>407</v>
      </c>
      <c r="H136" t="s">
        <v>408</v>
      </c>
      <c r="I136" s="11">
        <v>0</v>
      </c>
      <c r="J136" s="11">
        <v>0</v>
      </c>
      <c r="K136" s="11">
        <f>IF(M136="NOK",I136,IF(Sheet1!M136="SEK",Sheet1!I136*Sheet2!$B$10,IF(M136="DKK",Sheet1!I136*Sheet2!$B$9,IF(Sheet1!M136="EUR",Sheet1!I136*Sheet2!$B$11,IF(M136="USD",I136*Sheet1!$B$12,IF(M136="CHF",I136*Sheet2!$B$13,IF(Sheet1!M136="GBP",Sheet1!I136*Sheet2!$B$14,IF(Sheet1!M136="ISK",Sheet1!I136*Sheet2!$B$15,IF(Sheet1!M136="AUD",Sheet1!I136*Sheet2!$B$16,"0")))))))))</f>
        <v>0</v>
      </c>
      <c r="L136" s="11">
        <f>IF(M136="NOK",J136,IF(Sheet1!M136="SEK",Sheet1!J136*Sheet2!$B$10,IF(M136="DKK",Sheet1!J136*Sheet2!$B$9,IF(Sheet1!M136="EUR",Sheet1!J136*Sheet2!$B$11,IF(M136="USD",J136*Sheet1!$B$12,IF(M136="CHF",J136*Sheet2!$B$13,IF(Sheet1!M136="GBP",Sheet1!J136*Sheet2!$B$14,IF(Sheet1!M136="ISK",Sheet1!J136*Sheet2!$B$15,IF(Sheet1!M136="AUD",Sheet1!J136*Sheet2!$B$16,"0")))))))))</f>
        <v>0</v>
      </c>
      <c r="M136" t="s">
        <v>4</v>
      </c>
      <c r="N136" t="s">
        <v>30</v>
      </c>
      <c r="O136" t="s">
        <v>112</v>
      </c>
      <c r="P136" s="12" t="s">
        <v>23</v>
      </c>
      <c r="Q136" s="13">
        <v>7.6789899999999998</v>
      </c>
      <c r="R136" t="s">
        <v>166</v>
      </c>
      <c r="S136" s="14" t="s">
        <v>25</v>
      </c>
      <c r="T136">
        <v>3.8</v>
      </c>
      <c r="U136" s="13">
        <v>32.894737239999998</v>
      </c>
      <c r="V136" s="13">
        <v>68.421051030000001</v>
      </c>
      <c r="W136" s="13">
        <v>51.315792080000001</v>
      </c>
      <c r="X136">
        <v>53.054900000000004</v>
      </c>
      <c r="Y136" t="s">
        <v>94</v>
      </c>
      <c r="Z136" t="s">
        <v>54</v>
      </c>
      <c r="AA136">
        <v>2200000</v>
      </c>
      <c r="AB136">
        <f t="shared" si="13"/>
        <v>7678990</v>
      </c>
      <c r="AC136" s="15">
        <f>T136*(1+(U136/Sheet2!$A$2))</f>
        <v>5.0500000151200002</v>
      </c>
      <c r="AD136" s="16">
        <f t="shared" si="14"/>
        <v>0</v>
      </c>
      <c r="AE136" s="17">
        <f t="shared" si="4"/>
        <v>0</v>
      </c>
      <c r="AF136" s="70">
        <f t="shared" si="15"/>
        <v>0</v>
      </c>
      <c r="AG136">
        <f t="shared" si="16"/>
        <v>0</v>
      </c>
      <c r="AI136">
        <v>2015</v>
      </c>
    </row>
    <row r="137" spans="1:35" ht="12.75" customHeight="1">
      <c r="A137">
        <v>5</v>
      </c>
      <c r="B137">
        <v>22</v>
      </c>
      <c r="C137">
        <v>2015</v>
      </c>
      <c r="D137" s="9">
        <f t="shared" si="0"/>
        <v>42146</v>
      </c>
      <c r="E137" s="10">
        <v>1973</v>
      </c>
      <c r="F137" s="10">
        <f t="shared" si="1"/>
        <v>42</v>
      </c>
      <c r="G137" t="s">
        <v>409</v>
      </c>
      <c r="H137" t="s">
        <v>410</v>
      </c>
      <c r="I137" s="11">
        <v>1899481000</v>
      </c>
      <c r="J137" s="11">
        <v>211840000</v>
      </c>
      <c r="K137" s="11">
        <f>IF(M137="NOK",I137,IF(Sheet1!M137="SEK",Sheet1!I137*Sheet2!$B$10,IF(M137="DKK",Sheet1!I137*Sheet2!$B$9,IF(Sheet1!M137="EUR",Sheet1!I137*Sheet2!$B$11,IF(M137="USD",I137*Sheet1!$B$12,IF(M137="CHF",I137*Sheet2!$B$13,IF(Sheet1!M137="GBP",Sheet1!I137*Sheet2!$B$14,IF(Sheet1!M137="ISK",Sheet1!I137*Sheet2!$B$15,IF(Sheet1!M137="AUD",Sheet1!I137*Sheet2!$B$16,"0")))))))))</f>
        <v>1899481000</v>
      </c>
      <c r="L137" s="11">
        <f>IF(M137="NOK",J137,IF(Sheet1!M137="SEK",Sheet1!J137*Sheet2!$B$10,IF(M137="DKK",Sheet1!J137*Sheet2!$B$9,IF(Sheet1!M137="EUR",Sheet1!J137*Sheet2!$B$11,IF(M137="USD",J137*Sheet1!$B$12,IF(M137="CHF",J137*Sheet2!$B$13,IF(Sheet1!M137="GBP",Sheet1!J137*Sheet2!$B$14,IF(Sheet1!M137="ISK",Sheet1!J137*Sheet2!$B$15,IF(Sheet1!M137="AUD",Sheet1!J137*Sheet2!$B$16,"0")))))))))</f>
        <v>211840000</v>
      </c>
      <c r="M137" t="s">
        <v>20</v>
      </c>
      <c r="N137" t="s">
        <v>21</v>
      </c>
      <c r="O137" t="s">
        <v>22</v>
      </c>
      <c r="P137" s="12" t="s">
        <v>23</v>
      </c>
      <c r="Q137" s="13">
        <v>950.82</v>
      </c>
      <c r="R137" t="s">
        <v>411</v>
      </c>
      <c r="S137" s="14" t="s">
        <v>25</v>
      </c>
      <c r="T137">
        <v>78</v>
      </c>
      <c r="U137" s="13">
        <v>18.910257340000001</v>
      </c>
      <c r="V137" s="13">
        <v>29.487178799999999</v>
      </c>
      <c r="W137" s="13">
        <v>23.71794891</v>
      </c>
      <c r="X137">
        <v>2047.44</v>
      </c>
      <c r="Y137" t="s">
        <v>48</v>
      </c>
      <c r="Z137" t="s">
        <v>412</v>
      </c>
      <c r="AA137">
        <v>10600000</v>
      </c>
      <c r="AB137">
        <f t="shared" si="13"/>
        <v>950820000</v>
      </c>
      <c r="AC137" s="15">
        <f>T137*(1+(U137/Sheet2!$A$2))</f>
        <v>92.750000725199996</v>
      </c>
      <c r="AD137" s="16">
        <f t="shared" si="14"/>
        <v>1.997729328369197</v>
      </c>
      <c r="AE137" s="17">
        <f t="shared" si="4"/>
        <v>0.22279716455270188</v>
      </c>
      <c r="AF137" s="70">
        <f t="shared" si="15"/>
        <v>1.997729328369197</v>
      </c>
      <c r="AG137">
        <f t="shared" si="16"/>
        <v>0.22279716455270188</v>
      </c>
      <c r="AI137">
        <v>2015</v>
      </c>
    </row>
    <row r="138" spans="1:35" ht="12.75" customHeight="1">
      <c r="A138">
        <v>6</v>
      </c>
      <c r="B138">
        <v>2</v>
      </c>
      <c r="C138">
        <v>2015</v>
      </c>
      <c r="D138" s="9">
        <f t="shared" si="0"/>
        <v>42157</v>
      </c>
      <c r="E138" s="10">
        <v>2008</v>
      </c>
      <c r="F138" s="10">
        <f t="shared" si="1"/>
        <v>7</v>
      </c>
      <c r="G138" t="s">
        <v>413</v>
      </c>
      <c r="H138" t="s">
        <v>414</v>
      </c>
      <c r="I138" s="11">
        <v>1600000</v>
      </c>
      <c r="J138" s="11">
        <v>-38891000</v>
      </c>
      <c r="K138" s="11">
        <f>IF(M138="NOK",I138,IF(Sheet1!M138="SEK",Sheet1!I138*Sheet2!$B$10,IF(M138="DKK",Sheet1!I138*Sheet2!$B$9,IF(Sheet1!M138="EUR",Sheet1!I138*Sheet2!$B$11,IF(M138="USD",I138*Sheet1!$B$12,IF(M138="CHF",I138*Sheet2!$B$13,IF(Sheet1!M138="GBP",Sheet1!I138*Sheet2!$B$14,IF(Sheet1!M138="ISK",Sheet1!I138*Sheet2!$B$15,IF(Sheet1!M138="AUD",Sheet1!I138*Sheet2!$B$16,"0")))))))))</f>
        <v>1476320</v>
      </c>
      <c r="L138" s="11">
        <f>IF(M138="NOK",J138,IF(Sheet1!M138="SEK",Sheet1!J138*Sheet2!$B$10,IF(M138="DKK",Sheet1!J138*Sheet2!$B$9,IF(Sheet1!M138="EUR",Sheet1!J138*Sheet2!$B$11,IF(M138="USD",J138*Sheet1!$B$12,IF(M138="CHF",J138*Sheet2!$B$13,IF(Sheet1!M138="GBP",Sheet1!J138*Sheet2!$B$14,IF(Sheet1!M138="ISK",Sheet1!J138*Sheet2!$B$15,IF(Sheet1!M138="AUD",Sheet1!J138*Sheet2!$B$16,"0")))))))))</f>
        <v>-35884725.699999996</v>
      </c>
      <c r="M138" t="s">
        <v>4</v>
      </c>
      <c r="N138" t="s">
        <v>30</v>
      </c>
      <c r="O138" t="s">
        <v>112</v>
      </c>
      <c r="P138" s="12" t="s">
        <v>23</v>
      </c>
      <c r="Q138" s="13">
        <v>147.851</v>
      </c>
      <c r="R138" t="s">
        <v>301</v>
      </c>
      <c r="S138" s="14" t="s">
        <v>25</v>
      </c>
      <c r="T138">
        <v>50</v>
      </c>
      <c r="U138" s="13">
        <v>-4.8000001909999996</v>
      </c>
      <c r="V138" s="13">
        <v>-8.1999998089999995</v>
      </c>
      <c r="W138" s="13">
        <v>-15</v>
      </c>
      <c r="X138">
        <v>400.96300000000002</v>
      </c>
      <c r="Y138" s="1" t="s">
        <v>33</v>
      </c>
      <c r="Z138" t="s">
        <v>322</v>
      </c>
      <c r="AA138">
        <v>3300000</v>
      </c>
      <c r="AB138">
        <f t="shared" si="13"/>
        <v>147851000</v>
      </c>
      <c r="AC138" s="15">
        <f>T138*(1+(U138/Sheet2!$A$2))</f>
        <v>47.599999904500002</v>
      </c>
      <c r="AD138" s="16">
        <f t="shared" si="14"/>
        <v>1.0821705636079567E-2</v>
      </c>
      <c r="AE138" s="17">
        <f t="shared" si="4"/>
        <v>-0.26304184618298154</v>
      </c>
      <c r="AF138" s="70">
        <f t="shared" si="15"/>
        <v>9.9851877904106167E-3</v>
      </c>
      <c r="AG138">
        <f t="shared" si="16"/>
        <v>-0.24270871147303702</v>
      </c>
      <c r="AI138">
        <v>2015</v>
      </c>
    </row>
    <row r="139" spans="1:35" ht="12.75" customHeight="1">
      <c r="A139">
        <v>6</v>
      </c>
      <c r="B139">
        <v>4</v>
      </c>
      <c r="C139">
        <v>2015</v>
      </c>
      <c r="D139" s="9">
        <f t="shared" si="0"/>
        <v>42159</v>
      </c>
      <c r="E139" s="10">
        <v>2014</v>
      </c>
      <c r="F139" s="10">
        <f t="shared" si="1"/>
        <v>1</v>
      </c>
      <c r="G139" t="s">
        <v>415</v>
      </c>
      <c r="H139" t="s">
        <v>416</v>
      </c>
      <c r="I139" s="11">
        <v>148900000</v>
      </c>
      <c r="J139" s="11">
        <v>7900000</v>
      </c>
      <c r="K139" s="11">
        <f>IF(M139="NOK",I139,IF(Sheet1!M139="SEK",Sheet1!I139*Sheet2!$B$10,IF(M139="DKK",Sheet1!I139*Sheet2!$B$9,IF(Sheet1!M139="EUR",Sheet1!I139*Sheet2!$B$11,IF(M139="USD",I139*Sheet1!$B$12,IF(M139="CHF",I139*Sheet2!$B$13,IF(Sheet1!M139="GBP",Sheet1!I139*Sheet2!$B$14,IF(Sheet1!M139="ISK",Sheet1!I139*Sheet2!$B$15,IF(Sheet1!M139="AUD",Sheet1!I139*Sheet2!$B$16,"0")))))))))</f>
        <v>1432269100</v>
      </c>
      <c r="L139" s="11">
        <f>IF(M139="NOK",J139,IF(Sheet1!M139="SEK",Sheet1!J139*Sheet2!$B$10,IF(M139="DKK",Sheet1!J139*Sheet2!$B$9,IF(Sheet1!M139="EUR",Sheet1!J139*Sheet2!$B$11,IF(M139="USD",J139*Sheet1!$B$12,IF(M139="CHF",J139*Sheet2!$B$13,IF(Sheet1!M139="GBP",Sheet1!J139*Sheet2!$B$14,IF(Sheet1!M139="ISK",Sheet1!J139*Sheet2!$B$15,IF(Sheet1!M139="AUD",Sheet1!J139*Sheet2!$B$16,"0")))))))))</f>
        <v>75990100</v>
      </c>
      <c r="M139" t="s">
        <v>9</v>
      </c>
      <c r="N139" t="s">
        <v>200</v>
      </c>
      <c r="O139" t="s">
        <v>201</v>
      </c>
      <c r="P139" s="12" t="s">
        <v>23</v>
      </c>
      <c r="Q139" s="13">
        <v>678.06500000000005</v>
      </c>
      <c r="R139" t="s">
        <v>417</v>
      </c>
      <c r="S139" s="14" t="s">
        <v>25</v>
      </c>
      <c r="T139">
        <v>10.5</v>
      </c>
      <c r="U139" s="13">
        <v>9.5238094330000003</v>
      </c>
      <c r="V139" s="13">
        <v>32.095237730000001</v>
      </c>
      <c r="W139" s="13">
        <v>18.095237730000001</v>
      </c>
      <c r="X139">
        <v>1841.48</v>
      </c>
      <c r="Y139" s="1" t="s">
        <v>33</v>
      </c>
      <c r="Z139" t="s">
        <v>393</v>
      </c>
      <c r="AA139">
        <v>6654700</v>
      </c>
      <c r="AB139">
        <f t="shared" si="13"/>
        <v>678065000</v>
      </c>
      <c r="AC139" s="15">
        <f>T139*(1+(U139/Sheet2!$A$2))</f>
        <v>11.499999990465</v>
      </c>
      <c r="AD139" s="16">
        <f t="shared" si="14"/>
        <v>0.21959546651132267</v>
      </c>
      <c r="AE139" s="17">
        <f t="shared" si="4"/>
        <v>1.165080043948589E-2</v>
      </c>
      <c r="AF139" s="70">
        <f t="shared" si="15"/>
        <v>2.1122887923724125</v>
      </c>
      <c r="AG139">
        <f t="shared" si="16"/>
        <v>0.11206904942741477</v>
      </c>
      <c r="AI139">
        <v>2015</v>
      </c>
    </row>
    <row r="140" spans="1:35" ht="12.75" customHeight="1">
      <c r="A140">
        <v>6</v>
      </c>
      <c r="B140">
        <v>9</v>
      </c>
      <c r="C140">
        <v>2015</v>
      </c>
      <c r="D140" s="9">
        <f t="shared" si="0"/>
        <v>42164</v>
      </c>
      <c r="E140" s="10">
        <v>2009</v>
      </c>
      <c r="F140" s="10">
        <f t="shared" si="1"/>
        <v>6</v>
      </c>
      <c r="G140" t="s">
        <v>418</v>
      </c>
      <c r="H140" t="s">
        <v>419</v>
      </c>
      <c r="I140" s="11">
        <v>140541000</v>
      </c>
      <c r="J140" s="11">
        <v>47332000</v>
      </c>
      <c r="K140" s="11">
        <f>IF(M140="NOK",I140,IF(Sheet1!M140="SEK",Sheet1!I140*Sheet2!$B$10,IF(M140="DKK",Sheet1!I140*Sheet2!$B$9,IF(Sheet1!M140="EUR",Sheet1!I140*Sheet2!$B$11,IF(M140="USD",I140*Sheet1!$B$12,IF(M140="CHF",I140*Sheet2!$B$13,IF(Sheet1!M140="GBP",Sheet1!I140*Sheet2!$B$14,IF(Sheet1!M140="ISK",Sheet1!I140*Sheet2!$B$15,IF(Sheet1!M140="AUD",Sheet1!I140*Sheet2!$B$16,"0")))))))))</f>
        <v>129677180.69999999</v>
      </c>
      <c r="L140" s="11">
        <f>IF(M140="NOK",J140,IF(Sheet1!M140="SEK",Sheet1!J140*Sheet2!$B$10,IF(M140="DKK",Sheet1!J140*Sheet2!$B$9,IF(Sheet1!M140="EUR",Sheet1!J140*Sheet2!$B$11,IF(M140="USD",J140*Sheet1!$B$12,IF(M140="CHF",J140*Sheet2!$B$13,IF(Sheet1!M140="GBP",Sheet1!J140*Sheet2!$B$14,IF(Sheet1!M140="ISK",Sheet1!J140*Sheet2!$B$15,IF(Sheet1!M140="AUD",Sheet1!J140*Sheet2!$B$16,"0")))))))))</f>
        <v>43673236.399999999</v>
      </c>
      <c r="M140" t="s">
        <v>4</v>
      </c>
      <c r="N140" t="s">
        <v>30</v>
      </c>
      <c r="O140" t="s">
        <v>37</v>
      </c>
      <c r="P140" s="12" t="s">
        <v>23</v>
      </c>
      <c r="Q140" s="13">
        <v>280.62099999999998</v>
      </c>
      <c r="R140" t="s">
        <v>406</v>
      </c>
      <c r="S140" s="14" t="s">
        <v>25</v>
      </c>
      <c r="T140">
        <v>38</v>
      </c>
      <c r="U140" s="13">
        <v>-0.78947371239999997</v>
      </c>
      <c r="V140" s="13">
        <v>-3.9473683830000001</v>
      </c>
      <c r="W140" s="13">
        <v>-5.5263156889999996</v>
      </c>
      <c r="X140">
        <v>1363.32</v>
      </c>
      <c r="Y140" t="s">
        <v>124</v>
      </c>
      <c r="Z140" t="s">
        <v>322</v>
      </c>
      <c r="AA140">
        <v>8300000</v>
      </c>
      <c r="AB140">
        <f t="shared" si="13"/>
        <v>280621000</v>
      </c>
      <c r="AC140" s="15">
        <f>T140*(1+(U140/Sheet2!$A$2))</f>
        <v>37.699999989288003</v>
      </c>
      <c r="AD140" s="16">
        <f t="shared" si="14"/>
        <v>0.50082139255437053</v>
      </c>
      <c r="AE140" s="17">
        <f t="shared" si="4"/>
        <v>0.16866877389789076</v>
      </c>
      <c r="AF140" s="70">
        <f t="shared" si="15"/>
        <v>0.4621078989099176</v>
      </c>
      <c r="AG140">
        <f t="shared" si="16"/>
        <v>0.15563067767558378</v>
      </c>
      <c r="AI140">
        <v>2015</v>
      </c>
    </row>
    <row r="141" spans="1:35" ht="12.75" customHeight="1">
      <c r="A141">
        <v>6</v>
      </c>
      <c r="B141">
        <v>10</v>
      </c>
      <c r="C141">
        <v>2015</v>
      </c>
      <c r="D141" s="9">
        <f t="shared" si="0"/>
        <v>42165</v>
      </c>
      <c r="E141" s="10">
        <v>1998</v>
      </c>
      <c r="F141" s="10">
        <f t="shared" si="1"/>
        <v>17</v>
      </c>
      <c r="G141" t="s">
        <v>420</v>
      </c>
      <c r="H141" t="s">
        <v>421</v>
      </c>
      <c r="I141" s="11">
        <v>916211000</v>
      </c>
      <c r="J141" s="11">
        <v>337997000</v>
      </c>
      <c r="K141" s="11">
        <f>IF(M141="NOK",I141,IF(Sheet1!M141="SEK",Sheet1!I141*Sheet2!$B$10,IF(M141="DKK",Sheet1!I141*Sheet2!$B$9,IF(Sheet1!M141="EUR",Sheet1!I141*Sheet2!$B$11,IF(M141="USD",I141*Sheet1!$B$12,IF(M141="CHF",I141*Sheet2!$B$13,IF(Sheet1!M141="GBP",Sheet1!I141*Sheet2!$B$14,IF(Sheet1!M141="ISK",Sheet1!I141*Sheet2!$B$15,IF(Sheet1!M141="AUD",Sheet1!I141*Sheet2!$B$16,"0")))))))))</f>
        <v>845387889.69999993</v>
      </c>
      <c r="L141" s="11">
        <f>IF(M141="NOK",J141,IF(Sheet1!M141="SEK",Sheet1!J141*Sheet2!$B$10,IF(M141="DKK",Sheet1!J141*Sheet2!$B$9,IF(Sheet1!M141="EUR",Sheet1!J141*Sheet2!$B$11,IF(M141="USD",J141*Sheet1!$B$12,IF(M141="CHF",J141*Sheet2!$B$13,IF(Sheet1!M141="GBP",Sheet1!J141*Sheet2!$B$14,IF(Sheet1!M141="ISK",Sheet1!J141*Sheet2!$B$15,IF(Sheet1!M141="AUD",Sheet1!J141*Sheet2!$B$16,"0")))))))))</f>
        <v>311869831.89999998</v>
      </c>
      <c r="M141" t="s">
        <v>4</v>
      </c>
      <c r="N141" t="s">
        <v>30</v>
      </c>
      <c r="O141" t="s">
        <v>37</v>
      </c>
      <c r="P141" s="12" t="s">
        <v>23</v>
      </c>
      <c r="Q141" s="13">
        <v>889.73099999999999</v>
      </c>
      <c r="R141" t="s">
        <v>68</v>
      </c>
      <c r="S141" s="14" t="s">
        <v>25</v>
      </c>
      <c r="T141">
        <v>55</v>
      </c>
      <c r="U141" s="13">
        <v>15.63636398</v>
      </c>
      <c r="V141" s="13">
        <v>22.727272030000002</v>
      </c>
      <c r="W141" s="13">
        <v>17.272727969999998</v>
      </c>
      <c r="X141">
        <v>4689.7700000000004</v>
      </c>
      <c r="Y141" t="s">
        <v>124</v>
      </c>
      <c r="Z141" t="s">
        <v>351</v>
      </c>
      <c r="AA141">
        <v>18181800</v>
      </c>
      <c r="AB141">
        <f t="shared" si="13"/>
        <v>889731000</v>
      </c>
      <c r="AC141" s="15">
        <f>T141*(1+(U141/Sheet2!$A$2))</f>
        <v>63.600000188999992</v>
      </c>
      <c r="AD141" s="16">
        <f t="shared" si="14"/>
        <v>1.0297618044105465</v>
      </c>
      <c r="AE141" s="17">
        <f t="shared" si="4"/>
        <v>0.37988672980934685</v>
      </c>
      <c r="AF141" s="70">
        <f t="shared" si="15"/>
        <v>0.9501612169296112</v>
      </c>
      <c r="AG141">
        <f t="shared" si="16"/>
        <v>0.35052148559508434</v>
      </c>
      <c r="AI141">
        <v>2015</v>
      </c>
    </row>
    <row r="142" spans="1:35" ht="12.75" customHeight="1">
      <c r="A142">
        <v>6</v>
      </c>
      <c r="B142">
        <v>11</v>
      </c>
      <c r="C142">
        <v>2015</v>
      </c>
      <c r="D142" s="9">
        <f t="shared" si="0"/>
        <v>42166</v>
      </c>
      <c r="E142" s="10">
        <v>2013</v>
      </c>
      <c r="F142" s="10">
        <f t="shared" si="1"/>
        <v>2</v>
      </c>
      <c r="G142" t="s">
        <v>422</v>
      </c>
      <c r="H142" t="s">
        <v>423</v>
      </c>
      <c r="I142" s="11">
        <v>29576000</v>
      </c>
      <c r="J142" s="11">
        <v>1544000</v>
      </c>
      <c r="K142" s="11">
        <f>IF(M142="NOK",I142,IF(Sheet1!M142="SEK",Sheet1!I142*Sheet2!$B$10,IF(M142="DKK",Sheet1!I142*Sheet2!$B$9,IF(Sheet1!M142="EUR",Sheet1!I142*Sheet2!$B$11,IF(M142="USD",I142*Sheet1!$B$12,IF(M142="CHF",I142*Sheet2!$B$13,IF(Sheet1!M142="GBP",Sheet1!I142*Sheet2!$B$14,IF(Sheet1!M142="ISK",Sheet1!I142*Sheet2!$B$15,IF(Sheet1!M142="AUD",Sheet1!I142*Sheet2!$B$16,"0")))))))))</f>
        <v>284491544</v>
      </c>
      <c r="L142" s="11">
        <f>IF(M142="NOK",J142,IF(Sheet1!M142="SEK",Sheet1!J142*Sheet2!$B$10,IF(M142="DKK",Sheet1!J142*Sheet2!$B$9,IF(Sheet1!M142="EUR",Sheet1!J142*Sheet2!$B$11,IF(M142="USD",J142*Sheet1!$B$12,IF(M142="CHF",J142*Sheet2!$B$13,IF(Sheet1!M142="GBP",Sheet1!J142*Sheet2!$B$14,IF(Sheet1!M142="ISK",Sheet1!J142*Sheet2!$B$15,IF(Sheet1!M142="AUD",Sheet1!J142*Sheet2!$B$16,"0")))))))))</f>
        <v>14851736</v>
      </c>
      <c r="M142" t="s">
        <v>9</v>
      </c>
      <c r="N142" t="s">
        <v>200</v>
      </c>
      <c r="O142" t="s">
        <v>201</v>
      </c>
      <c r="P142" s="12" t="s">
        <v>23</v>
      </c>
      <c r="Q142" s="13">
        <v>101.315</v>
      </c>
      <c r="R142" t="s">
        <v>424</v>
      </c>
      <c r="S142" s="14" t="s">
        <v>25</v>
      </c>
      <c r="T142">
        <v>7.36</v>
      </c>
      <c r="U142" s="13">
        <v>-7.8804364199999997</v>
      </c>
      <c r="V142" s="13">
        <v>-8.6956539149999994</v>
      </c>
      <c r="W142" s="13">
        <v>-13.722827909999999</v>
      </c>
      <c r="X142">
        <v>420.99299999999999</v>
      </c>
      <c r="Y142" s="1" t="s">
        <v>33</v>
      </c>
      <c r="Z142" t="s">
        <v>425</v>
      </c>
      <c r="AA142">
        <v>1650800</v>
      </c>
      <c r="AB142">
        <f t="shared" si="13"/>
        <v>101315000</v>
      </c>
      <c r="AC142" s="15">
        <f>T142*(1+(U142/Sheet2!$A$2))</f>
        <v>6.7799998794879999</v>
      </c>
      <c r="AD142" s="16">
        <f t="shared" si="14"/>
        <v>0.29192123574988899</v>
      </c>
      <c r="AE142" s="17">
        <f t="shared" si="4"/>
        <v>1.5239599269604697E-2</v>
      </c>
      <c r="AF142" s="70">
        <f t="shared" si="15"/>
        <v>2.8079903666781818</v>
      </c>
      <c r="AG142">
        <f t="shared" si="16"/>
        <v>0.14658970537432758</v>
      </c>
      <c r="AI142">
        <v>2015</v>
      </c>
    </row>
    <row r="143" spans="1:35" ht="12.75" customHeight="1">
      <c r="A143">
        <v>6</v>
      </c>
      <c r="B143">
        <v>12</v>
      </c>
      <c r="C143">
        <v>2015</v>
      </c>
      <c r="D143" s="9">
        <f t="shared" si="0"/>
        <v>42167</v>
      </c>
      <c r="E143" s="10">
        <v>2006</v>
      </c>
      <c r="F143" s="10">
        <f t="shared" si="1"/>
        <v>9</v>
      </c>
      <c r="G143" t="s">
        <v>426</v>
      </c>
      <c r="H143" t="s">
        <v>427</v>
      </c>
      <c r="I143" s="11">
        <v>5200000</v>
      </c>
      <c r="J143" s="11">
        <v>-2643000</v>
      </c>
      <c r="K143" s="11">
        <f>IF(M143="NOK",I143,IF(Sheet1!M143="SEK",Sheet1!I143*Sheet2!$B$10,IF(M143="DKK",Sheet1!I143*Sheet2!$B$9,IF(Sheet1!M143="EUR",Sheet1!I143*Sheet2!$B$11,IF(M143="USD",I143*Sheet1!$B$12,IF(M143="CHF",I143*Sheet2!$B$13,IF(Sheet1!M143="GBP",Sheet1!I143*Sheet2!$B$14,IF(Sheet1!M143="ISK",Sheet1!I143*Sheet2!$B$15,IF(Sheet1!M143="AUD",Sheet1!I143*Sheet2!$B$16,"0")))))))))</f>
        <v>4798040</v>
      </c>
      <c r="L143" s="11">
        <f>IF(M143="NOK",J143,IF(Sheet1!M143="SEK",Sheet1!J143*Sheet2!$B$10,IF(M143="DKK",Sheet1!J143*Sheet2!$B$9,IF(Sheet1!M143="EUR",Sheet1!J143*Sheet2!$B$11,IF(M143="USD",J143*Sheet1!$B$12,IF(M143="CHF",J143*Sheet2!$B$13,IF(Sheet1!M143="GBP",Sheet1!J143*Sheet2!$B$14,IF(Sheet1!M143="ISK",Sheet1!J143*Sheet2!$B$15,IF(Sheet1!M143="AUD",Sheet1!J143*Sheet2!$B$16,"0")))))))))</f>
        <v>-2438696.1</v>
      </c>
      <c r="M143" t="s">
        <v>4</v>
      </c>
      <c r="N143" t="s">
        <v>30</v>
      </c>
      <c r="O143" t="s">
        <v>112</v>
      </c>
      <c r="P143" s="12" t="s">
        <v>23</v>
      </c>
      <c r="Q143" s="13">
        <v>156.422</v>
      </c>
      <c r="R143" t="s">
        <v>406</v>
      </c>
      <c r="S143" s="14" t="s">
        <v>25</v>
      </c>
      <c r="T143">
        <v>50</v>
      </c>
      <c r="U143" s="13">
        <v>0</v>
      </c>
      <c r="V143" s="13">
        <v>-11</v>
      </c>
      <c r="W143" s="13">
        <v>-10</v>
      </c>
      <c r="X143">
        <v>629.28099999999995</v>
      </c>
      <c r="Y143" t="s">
        <v>124</v>
      </c>
      <c r="Z143" t="s">
        <v>38</v>
      </c>
      <c r="AA143">
        <v>3478300</v>
      </c>
      <c r="AB143">
        <f t="shared" si="13"/>
        <v>156422000</v>
      </c>
      <c r="AC143" s="15">
        <f>T143*(1+(U143/Sheet2!$A$2))</f>
        <v>50</v>
      </c>
      <c r="AD143" s="16">
        <f t="shared" si="14"/>
        <v>3.3243405659050519E-2</v>
      </c>
      <c r="AE143" s="17">
        <f t="shared" si="4"/>
        <v>-1.6896600222475099E-2</v>
      </c>
      <c r="AF143" s="70">
        <f t="shared" si="15"/>
        <v>3.0673690401605912E-2</v>
      </c>
      <c r="AG143">
        <f t="shared" si="16"/>
        <v>-1.5590493025277775E-2</v>
      </c>
      <c r="AI143">
        <v>2015</v>
      </c>
    </row>
    <row r="144" spans="1:35" ht="12.75" customHeight="1">
      <c r="A144">
        <v>6</v>
      </c>
      <c r="B144">
        <v>16</v>
      </c>
      <c r="C144">
        <v>2015</v>
      </c>
      <c r="D144" s="9">
        <f t="shared" si="0"/>
        <v>42171</v>
      </c>
      <c r="E144" s="10">
        <v>2007</v>
      </c>
      <c r="F144" s="10">
        <f t="shared" si="1"/>
        <v>8</v>
      </c>
      <c r="G144" t="s">
        <v>428</v>
      </c>
      <c r="H144" t="s">
        <v>429</v>
      </c>
      <c r="I144" s="11">
        <v>6844000000</v>
      </c>
      <c r="J144" s="11">
        <v>-82000000</v>
      </c>
      <c r="K144" s="11">
        <f>IF(M144="NOK",I144,IF(Sheet1!M144="SEK",Sheet1!I144*Sheet2!$B$10,IF(M144="DKK",Sheet1!I144*Sheet2!$B$9,IF(Sheet1!M144="EUR",Sheet1!I144*Sheet2!$B$11,IF(M144="USD",I144*Sheet1!$B$12,IF(M144="CHF",I144*Sheet2!$B$13,IF(Sheet1!M144="GBP",Sheet1!I144*Sheet2!$B$14,IF(Sheet1!M144="ISK",Sheet1!I144*Sheet2!$B$15,IF(Sheet1!M144="AUD",Sheet1!I144*Sheet2!$B$16,"0")))))))))</f>
        <v>6314958800</v>
      </c>
      <c r="L144" s="11">
        <f>IF(M144="NOK",J144,IF(Sheet1!M144="SEK",Sheet1!J144*Sheet2!$B$10,IF(M144="DKK",Sheet1!J144*Sheet2!$B$9,IF(Sheet1!M144="EUR",Sheet1!J144*Sheet2!$B$11,IF(M144="USD",J144*Sheet1!$B$12,IF(M144="CHF",J144*Sheet2!$B$13,IF(Sheet1!M144="GBP",Sheet1!J144*Sheet2!$B$14,IF(Sheet1!M144="ISK",Sheet1!J144*Sheet2!$B$15,IF(Sheet1!M144="AUD",Sheet1!J144*Sheet2!$B$16,"0")))))))))</f>
        <v>-75661400</v>
      </c>
      <c r="M144" t="s">
        <v>4</v>
      </c>
      <c r="N144" t="s">
        <v>30</v>
      </c>
      <c r="O144" t="s">
        <v>37</v>
      </c>
      <c r="P144" s="12" t="s">
        <v>23</v>
      </c>
      <c r="Q144" s="13">
        <v>2093.89</v>
      </c>
      <c r="R144" t="s">
        <v>430</v>
      </c>
      <c r="S144" s="14" t="s">
        <v>25</v>
      </c>
      <c r="T144">
        <v>38</v>
      </c>
      <c r="U144" s="13">
        <v>0</v>
      </c>
      <c r="V144" s="13">
        <v>2.6315789220000001</v>
      </c>
      <c r="W144" s="13">
        <v>1.0526316170000001</v>
      </c>
      <c r="X144">
        <v>3456.18</v>
      </c>
      <c r="Y144" s="1" t="s">
        <v>33</v>
      </c>
      <c r="Z144" t="s">
        <v>431</v>
      </c>
      <c r="AA144">
        <v>58349500</v>
      </c>
      <c r="AB144">
        <f t="shared" si="13"/>
        <v>2093889999.9999998</v>
      </c>
      <c r="AC144" s="15">
        <f>T144*(1+(U144/Sheet2!$A$2))</f>
        <v>38</v>
      </c>
      <c r="AD144" s="16">
        <f t="shared" si="14"/>
        <v>3.2685575651060947</v>
      </c>
      <c r="AE144" s="17">
        <f t="shared" si="4"/>
        <v>-3.9161560540429539E-2</v>
      </c>
      <c r="AF144" s="70">
        <f t="shared" si="15"/>
        <v>3.0158980653233938</v>
      </c>
      <c r="AG144">
        <f t="shared" si="16"/>
        <v>-3.6134371910654335E-2</v>
      </c>
      <c r="AI144">
        <v>2015</v>
      </c>
    </row>
    <row r="145" spans="1:35" ht="12.75" customHeight="1">
      <c r="A145">
        <v>6</v>
      </c>
      <c r="B145">
        <v>17</v>
      </c>
      <c r="C145">
        <v>2015</v>
      </c>
      <c r="D145" s="9">
        <f t="shared" si="0"/>
        <v>42172</v>
      </c>
      <c r="E145" s="18">
        <v>2014</v>
      </c>
      <c r="F145" s="10">
        <f t="shared" si="1"/>
        <v>1</v>
      </c>
      <c r="G145" t="s">
        <v>432</v>
      </c>
      <c r="H145" t="s">
        <v>433</v>
      </c>
      <c r="I145" s="11">
        <v>817000000</v>
      </c>
      <c r="J145" s="11">
        <v>354000000</v>
      </c>
      <c r="K145" s="11">
        <f>IF(M145="NOK",I145,IF(Sheet1!M145="SEK",Sheet1!I145*Sheet2!$B$10,IF(M145="DKK",Sheet1!I145*Sheet2!$B$9,IF(Sheet1!M145="EUR",Sheet1!I145*Sheet2!$B$11,IF(M145="USD",I145*Sheet1!$B$12,IF(M145="CHF",I145*Sheet2!$B$13,IF(Sheet1!M145="GBP",Sheet1!I145*Sheet2!$B$14,IF(Sheet1!M145="ISK",Sheet1!I145*Sheet2!$B$15,IF(Sheet1!M145="AUD",Sheet1!I145*Sheet2!$B$16,"0")))))))))</f>
        <v>753845900</v>
      </c>
      <c r="L145" s="11">
        <f>IF(M145="NOK",J145,IF(Sheet1!M145="SEK",Sheet1!J145*Sheet2!$B$10,IF(M145="DKK",Sheet1!J145*Sheet2!$B$9,IF(Sheet1!M145="EUR",Sheet1!J145*Sheet2!$B$11,IF(M145="USD",J145*Sheet1!$B$12,IF(M145="CHF",J145*Sheet2!$B$13,IF(Sheet1!M145="GBP",Sheet1!J145*Sheet2!$B$14,IF(Sheet1!M145="ISK",Sheet1!J145*Sheet2!$B$15,IF(Sheet1!M145="AUD",Sheet1!J145*Sheet2!$B$16,"0")))))))))</f>
        <v>326635800</v>
      </c>
      <c r="M145" t="s">
        <v>4</v>
      </c>
      <c r="N145" t="s">
        <v>30</v>
      </c>
      <c r="O145" s="1" t="s">
        <v>37</v>
      </c>
      <c r="P145" s="12" t="s">
        <v>32</v>
      </c>
      <c r="Q145" s="13">
        <v>2425.84</v>
      </c>
      <c r="R145" t="s">
        <v>356</v>
      </c>
      <c r="S145" s="14" t="s">
        <v>25</v>
      </c>
      <c r="T145">
        <v>45</v>
      </c>
      <c r="U145" s="13">
        <v>-2.4444444179999998</v>
      </c>
      <c r="V145" s="13">
        <v>-2.6666667460000002</v>
      </c>
      <c r="W145" s="13">
        <v>-7.3333334920000004</v>
      </c>
      <c r="X145">
        <v>4711.63</v>
      </c>
      <c r="Y145" t="s">
        <v>124</v>
      </c>
      <c r="Z145" t="s">
        <v>434</v>
      </c>
      <c r="AA145">
        <v>57519000</v>
      </c>
      <c r="AB145">
        <f t="shared" si="13"/>
        <v>2425840000</v>
      </c>
      <c r="AC145" s="15">
        <f>T145*(1+(U145/Sheet2!$A$2))</f>
        <v>43.900000011899998</v>
      </c>
      <c r="AD145" s="16">
        <f t="shared" si="14"/>
        <v>0.33679055502423905</v>
      </c>
      <c r="AE145" s="17">
        <f t="shared" si="4"/>
        <v>0.14592883289911948</v>
      </c>
      <c r="AF145" s="70">
        <f t="shared" si="15"/>
        <v>0.31075664512086537</v>
      </c>
      <c r="AG145">
        <f t="shared" si="16"/>
        <v>0.13464853411601754</v>
      </c>
      <c r="AI145">
        <v>2015</v>
      </c>
    </row>
    <row r="146" spans="1:35" ht="12.75" customHeight="1">
      <c r="A146">
        <v>6</v>
      </c>
      <c r="B146">
        <v>17</v>
      </c>
      <c r="C146">
        <v>2015</v>
      </c>
      <c r="D146" s="9">
        <f t="shared" si="0"/>
        <v>42172</v>
      </c>
      <c r="E146" s="10">
        <v>2006</v>
      </c>
      <c r="F146" s="10">
        <f t="shared" si="1"/>
        <v>9</v>
      </c>
      <c r="G146" t="s">
        <v>435</v>
      </c>
      <c r="H146" t="s">
        <v>436</v>
      </c>
      <c r="I146" s="11">
        <v>1742476000</v>
      </c>
      <c r="J146" s="11">
        <v>287656000</v>
      </c>
      <c r="K146" s="11">
        <f>IF(M146="NOK",I146,IF(Sheet1!M146="SEK",Sheet1!I146*Sheet2!$B$10,IF(M146="DKK",Sheet1!I146*Sheet2!$B$9,IF(Sheet1!M146="EUR",Sheet1!I146*Sheet2!$B$11,IF(M146="USD",I146*Sheet1!$B$12,IF(M146="CHF",I146*Sheet2!$B$13,IF(Sheet1!M146="GBP",Sheet1!I146*Sheet2!$B$14,IF(Sheet1!M146="ISK",Sheet1!I146*Sheet2!$B$15,IF(Sheet1!M146="AUD",Sheet1!I146*Sheet2!$B$16,"0")))))))))</f>
        <v>1607782605.2</v>
      </c>
      <c r="L146" s="11">
        <f>IF(M146="NOK",J146,IF(Sheet1!M146="SEK",Sheet1!J146*Sheet2!$B$10,IF(M146="DKK",Sheet1!J146*Sheet2!$B$9,IF(Sheet1!M146="EUR",Sheet1!J146*Sheet2!$B$11,IF(M146="USD",J146*Sheet1!$B$12,IF(M146="CHF",J146*Sheet2!$B$13,IF(Sheet1!M146="GBP",Sheet1!J146*Sheet2!$B$14,IF(Sheet1!M146="ISK",Sheet1!J146*Sheet2!$B$15,IF(Sheet1!M146="AUD",Sheet1!J146*Sheet2!$B$16,"0")))))))))</f>
        <v>265420191.19999999</v>
      </c>
      <c r="M146" t="s">
        <v>4</v>
      </c>
      <c r="N146" t="s">
        <v>30</v>
      </c>
      <c r="O146" t="s">
        <v>37</v>
      </c>
      <c r="P146" s="12" t="s">
        <v>23</v>
      </c>
      <c r="Q146" s="13">
        <v>1979.51</v>
      </c>
      <c r="R146" t="s">
        <v>356</v>
      </c>
      <c r="S146" s="14" t="s">
        <v>25</v>
      </c>
      <c r="T146">
        <v>93</v>
      </c>
      <c r="U146" s="13">
        <v>8.8709678650000008</v>
      </c>
      <c r="V146" s="13">
        <v>3.2258064750000002</v>
      </c>
      <c r="W146" s="13">
        <v>6.9892473219999998</v>
      </c>
      <c r="X146">
        <v>3882.26</v>
      </c>
      <c r="Y146" t="s">
        <v>48</v>
      </c>
      <c r="Z146" t="s">
        <v>437</v>
      </c>
      <c r="AA146">
        <v>19800000</v>
      </c>
      <c r="AB146">
        <f t="shared" si="13"/>
        <v>1979510000</v>
      </c>
      <c r="AC146" s="15">
        <f>T146*(1+(U146/Sheet2!$A$2))</f>
        <v>101.25000011444999</v>
      </c>
      <c r="AD146" s="16">
        <f t="shared" si="14"/>
        <v>0.88025622502538503</v>
      </c>
      <c r="AE146" s="17">
        <f t="shared" si="4"/>
        <v>0.14531677031184484</v>
      </c>
      <c r="AF146" s="70">
        <f t="shared" si="15"/>
        <v>0.81221241883092288</v>
      </c>
      <c r="AG146">
        <f t="shared" si="16"/>
        <v>0.13408378396673923</v>
      </c>
      <c r="AI146">
        <v>2015</v>
      </c>
    </row>
    <row r="147" spans="1:35" ht="12.75" customHeight="1">
      <c r="A147">
        <v>6</v>
      </c>
      <c r="B147">
        <v>18</v>
      </c>
      <c r="C147">
        <v>2015</v>
      </c>
      <c r="D147" s="9">
        <f t="shared" si="0"/>
        <v>42173</v>
      </c>
      <c r="E147" s="18">
        <v>1932</v>
      </c>
      <c r="F147" s="10">
        <f t="shared" si="1"/>
        <v>83</v>
      </c>
      <c r="G147" t="s">
        <v>438</v>
      </c>
      <c r="H147" t="s">
        <v>439</v>
      </c>
      <c r="I147" s="11">
        <v>1788800000</v>
      </c>
      <c r="J147" s="11">
        <v>1109500000</v>
      </c>
      <c r="K147" s="11">
        <f>IF(M147="NOK",I147,IF(Sheet1!M147="SEK",Sheet1!I147*Sheet2!$B$10,IF(M147="DKK",Sheet1!I147*Sheet2!$B$9,IF(Sheet1!M147="EUR",Sheet1!I147*Sheet2!$B$11,IF(M147="USD",I147*Sheet1!$B$12,IF(M147="CHF",I147*Sheet2!$B$13,IF(Sheet1!M147="GBP",Sheet1!I147*Sheet2!$B$14,IF(Sheet1!M147="ISK",Sheet1!I147*Sheet2!$B$15,IF(Sheet1!M147="AUD",Sheet1!I147*Sheet2!$B$16,"0")))))))))</f>
        <v>1650525760</v>
      </c>
      <c r="L147" s="11">
        <f>IF(M147="NOK",J147,IF(Sheet1!M147="SEK",Sheet1!J147*Sheet2!$B$10,IF(M147="DKK",Sheet1!J147*Sheet2!$B$9,IF(Sheet1!M147="EUR",Sheet1!J147*Sheet2!$B$11,IF(M147="USD",J147*Sheet1!$B$12,IF(M147="CHF",J147*Sheet2!$B$13,IF(Sheet1!M147="GBP",Sheet1!J147*Sheet2!$B$14,IF(Sheet1!M147="ISK",Sheet1!J147*Sheet2!$B$15,IF(Sheet1!M147="AUD",Sheet1!J147*Sheet2!$B$16,"0")))))))))</f>
        <v>1023735650</v>
      </c>
      <c r="M147" t="s">
        <v>4</v>
      </c>
      <c r="N147" t="s">
        <v>30</v>
      </c>
      <c r="O147" t="s">
        <v>37</v>
      </c>
      <c r="P147" s="12" t="s">
        <v>23</v>
      </c>
      <c r="Q147" s="13">
        <v>5814.64</v>
      </c>
      <c r="R147" t="s">
        <v>106</v>
      </c>
      <c r="S147" s="14" t="s">
        <v>25</v>
      </c>
      <c r="T147">
        <v>106</v>
      </c>
      <c r="U147" s="13">
        <v>1.03773582</v>
      </c>
      <c r="V147" s="13">
        <v>5.3773584369999998</v>
      </c>
      <c r="W147" s="13">
        <v>5.1886792179999999</v>
      </c>
      <c r="X147">
        <v>15229.9</v>
      </c>
      <c r="Y147" t="s">
        <v>124</v>
      </c>
      <c r="Z147" t="s">
        <v>440</v>
      </c>
      <c r="AA147">
        <v>52173900</v>
      </c>
      <c r="AB147">
        <f t="shared" si="13"/>
        <v>5814640000</v>
      </c>
      <c r="AC147" s="15">
        <f>T147*(1+(U147/Sheet2!$A$2))</f>
        <v>107.0999999692</v>
      </c>
      <c r="AD147" s="16">
        <f t="shared" si="14"/>
        <v>0.30763727419066356</v>
      </c>
      <c r="AE147" s="17">
        <f t="shared" si="4"/>
        <v>0.19081146898174264</v>
      </c>
      <c r="AF147" s="70">
        <f t="shared" si="15"/>
        <v>0.28385691289572529</v>
      </c>
      <c r="AG147">
        <f t="shared" si="16"/>
        <v>0.17606174242945394</v>
      </c>
      <c r="AI147">
        <v>2015</v>
      </c>
    </row>
    <row r="148" spans="1:35" ht="12.75" customHeight="1">
      <c r="A148">
        <v>6</v>
      </c>
      <c r="B148">
        <v>18</v>
      </c>
      <c r="C148">
        <v>2015</v>
      </c>
      <c r="D148" s="9">
        <f t="shared" si="0"/>
        <v>42173</v>
      </c>
      <c r="E148" s="10">
        <v>1999</v>
      </c>
      <c r="F148" s="10">
        <f t="shared" si="1"/>
        <v>16</v>
      </c>
      <c r="G148" t="s">
        <v>441</v>
      </c>
      <c r="H148" t="s">
        <v>442</v>
      </c>
      <c r="I148" s="11">
        <v>7269000000</v>
      </c>
      <c r="J148" s="11">
        <v>326000000</v>
      </c>
      <c r="K148" s="11">
        <f>IF(M148="NOK",I148,IF(Sheet1!M148="SEK",Sheet1!I148*Sheet2!$B$10,IF(M148="DKK",Sheet1!I148*Sheet2!$B$9,IF(Sheet1!M148="EUR",Sheet1!I148*Sheet2!$B$11,IF(M148="USD",I148*Sheet1!$B$12,IF(M148="CHF",I148*Sheet2!$B$13,IF(Sheet1!M148="GBP",Sheet1!I148*Sheet2!$B$14,IF(Sheet1!M148="ISK",Sheet1!I148*Sheet2!$B$15,IF(Sheet1!M148="AUD",Sheet1!I148*Sheet2!$B$16,"0")))))))))</f>
        <v>6707106300</v>
      </c>
      <c r="L148" s="11">
        <f>IF(M148="NOK",J148,IF(Sheet1!M148="SEK",Sheet1!J148*Sheet2!$B$10,IF(M148="DKK",Sheet1!J148*Sheet2!$B$9,IF(Sheet1!M148="EUR",Sheet1!J148*Sheet2!$B$11,IF(M148="USD",J148*Sheet1!$B$12,IF(M148="CHF",J148*Sheet2!$B$13,IF(Sheet1!M148="GBP",Sheet1!J148*Sheet2!$B$14,IF(Sheet1!M148="ISK",Sheet1!J148*Sheet2!$B$15,IF(Sheet1!M148="AUD",Sheet1!J148*Sheet2!$B$16,"0")))))))))</f>
        <v>300800200</v>
      </c>
      <c r="M148" t="s">
        <v>4</v>
      </c>
      <c r="N148" t="s">
        <v>30</v>
      </c>
      <c r="O148" t="s">
        <v>37</v>
      </c>
      <c r="P148" s="12" t="s">
        <v>23</v>
      </c>
      <c r="Q148" s="13">
        <v>1909.45</v>
      </c>
      <c r="R148" t="s">
        <v>430</v>
      </c>
      <c r="S148" s="14" t="s">
        <v>25</v>
      </c>
      <c r="T148">
        <v>34</v>
      </c>
      <c r="U148" s="13">
        <v>-5.8823528290000002</v>
      </c>
      <c r="V148" s="13">
        <v>-7.9411764140000001</v>
      </c>
      <c r="W148" s="13">
        <v>-5.294117451</v>
      </c>
      <c r="X148">
        <v>2821.73</v>
      </c>
      <c r="Y148" t="s">
        <v>48</v>
      </c>
      <c r="Z148" t="s">
        <v>443</v>
      </c>
      <c r="AA148">
        <v>61821600</v>
      </c>
      <c r="AB148">
        <f t="shared" si="13"/>
        <v>1909450000</v>
      </c>
      <c r="AC148" s="15">
        <f>T148*(1+(U148/Sheet2!$A$2))</f>
        <v>32.000000038140001</v>
      </c>
      <c r="AD148" s="16">
        <f t="shared" si="14"/>
        <v>3.8068553772028593</v>
      </c>
      <c r="AE148" s="17">
        <f t="shared" si="4"/>
        <v>0.17072979130116003</v>
      </c>
      <c r="AF148" s="70">
        <f t="shared" si="15"/>
        <v>3.5125854565450783</v>
      </c>
      <c r="AG148">
        <f t="shared" si="16"/>
        <v>0.15753237843358034</v>
      </c>
      <c r="AI148">
        <v>2015</v>
      </c>
    </row>
    <row r="149" spans="1:35" ht="12.75" customHeight="1">
      <c r="A149">
        <v>6</v>
      </c>
      <c r="B149">
        <v>19</v>
      </c>
      <c r="C149">
        <v>2015</v>
      </c>
      <c r="D149" s="9">
        <f t="shared" si="0"/>
        <v>42174</v>
      </c>
      <c r="E149" s="10">
        <v>2011</v>
      </c>
      <c r="F149" s="10">
        <f t="shared" si="1"/>
        <v>4</v>
      </c>
      <c r="G149" t="s">
        <v>444</v>
      </c>
      <c r="H149" t="s">
        <v>445</v>
      </c>
      <c r="I149" s="11">
        <v>4258837000</v>
      </c>
      <c r="J149" s="11">
        <v>335870000</v>
      </c>
      <c r="K149" s="11">
        <f>IF(M149="NOK",I149,IF(Sheet1!M149="SEK",Sheet1!I149*Sheet2!$B$10,IF(M149="DKK",Sheet1!I149*Sheet2!$B$9,IF(Sheet1!M149="EUR",Sheet1!I149*Sheet2!$B$11,IF(M149="USD",I149*Sheet1!$B$12,IF(M149="CHF",I149*Sheet2!$B$13,IF(Sheet1!M149="GBP",Sheet1!I149*Sheet2!$B$14,IF(Sheet1!M149="ISK",Sheet1!I149*Sheet2!$B$15,IF(Sheet1!M149="AUD",Sheet1!I149*Sheet2!$B$16,"0")))))))))</f>
        <v>4258837000</v>
      </c>
      <c r="L149" s="11">
        <f>IF(M149="NOK",J149,IF(Sheet1!M149="SEK",Sheet1!J149*Sheet2!$B$10,IF(M149="DKK",Sheet1!J149*Sheet2!$B$9,IF(Sheet1!M149="EUR",Sheet1!J149*Sheet2!$B$11,IF(M149="USD",J149*Sheet1!$B$12,IF(M149="CHF",J149*Sheet2!$B$13,IF(Sheet1!M149="GBP",Sheet1!J149*Sheet2!$B$14,IF(Sheet1!M149="ISK",Sheet1!J149*Sheet2!$B$15,IF(Sheet1!M149="AUD",Sheet1!J149*Sheet2!$B$16,"0")))))))))</f>
        <v>335870000</v>
      </c>
      <c r="M149" t="s">
        <v>20</v>
      </c>
      <c r="N149" t="s">
        <v>21</v>
      </c>
      <c r="O149" t="s">
        <v>22</v>
      </c>
      <c r="P149" s="12" t="s">
        <v>23</v>
      </c>
      <c r="Q149" s="13">
        <v>3850.72</v>
      </c>
      <c r="R149" t="s">
        <v>430</v>
      </c>
      <c r="S149" s="14" t="s">
        <v>25</v>
      </c>
      <c r="T149">
        <v>45</v>
      </c>
      <c r="U149" s="13">
        <v>-4.4444446559999999</v>
      </c>
      <c r="V149" s="13">
        <v>-8.4444446559999999</v>
      </c>
      <c r="W149" s="13">
        <v>-2.4444444179999998</v>
      </c>
      <c r="X149">
        <v>7513.6</v>
      </c>
      <c r="Y149" s="1" t="s">
        <v>33</v>
      </c>
      <c r="Z149" t="s">
        <v>446</v>
      </c>
      <c r="AA149">
        <v>83484400</v>
      </c>
      <c r="AB149">
        <f t="shared" si="13"/>
        <v>3850720000</v>
      </c>
      <c r="AC149" s="15">
        <f>T149*(1+(U149/Sheet2!$A$2))</f>
        <v>42.999999904799999</v>
      </c>
      <c r="AD149" s="16">
        <f t="shared" si="14"/>
        <v>1.1059845950887106</v>
      </c>
      <c r="AE149" s="17">
        <f t="shared" si="4"/>
        <v>8.7222649270785726E-2</v>
      </c>
      <c r="AF149" s="70">
        <f t="shared" si="15"/>
        <v>1.1059845950887106</v>
      </c>
      <c r="AG149">
        <f t="shared" si="16"/>
        <v>8.7222649270785726E-2</v>
      </c>
      <c r="AI149">
        <v>2015</v>
      </c>
    </row>
    <row r="150" spans="1:35" ht="12.75" customHeight="1">
      <c r="A150">
        <v>6</v>
      </c>
      <c r="B150">
        <v>19</v>
      </c>
      <c r="C150">
        <v>2015</v>
      </c>
      <c r="D150" s="9">
        <f t="shared" si="0"/>
        <v>42174</v>
      </c>
      <c r="E150" s="18">
        <v>2015</v>
      </c>
      <c r="F150" s="10">
        <f t="shared" si="1"/>
        <v>0</v>
      </c>
      <c r="G150" t="s">
        <v>447</v>
      </c>
      <c r="H150" t="s">
        <v>448</v>
      </c>
      <c r="I150" s="11">
        <v>52969000</v>
      </c>
      <c r="J150" s="11">
        <v>44717000</v>
      </c>
      <c r="K150" s="11">
        <f>IF(M150="NOK",I150,IF(Sheet1!M150="SEK",Sheet1!I150*Sheet2!$B$10,IF(M150="DKK",Sheet1!I150*Sheet2!$B$9,IF(Sheet1!M150="EUR",Sheet1!I150*Sheet2!$B$11,IF(M150="USD",I150*Sheet1!$B$12,IF(M150="CHF",I150*Sheet2!$B$13,IF(Sheet1!M150="GBP",Sheet1!I150*Sheet2!$B$14,IF(Sheet1!M150="ISK",Sheet1!I150*Sheet2!$B$15,IF(Sheet1!M150="AUD",Sheet1!I150*Sheet2!$B$16,"0")))))))))</f>
        <v>52969000</v>
      </c>
      <c r="L150" s="11">
        <f>IF(M150="NOK",J150,IF(Sheet1!M150="SEK",Sheet1!J150*Sheet2!$B$10,IF(M150="DKK",Sheet1!J150*Sheet2!$B$9,IF(Sheet1!M150="EUR",Sheet1!J150*Sheet2!$B$11,IF(M150="USD",J150*Sheet1!$B$12,IF(M150="CHF",J150*Sheet2!$B$13,IF(Sheet1!M150="GBP",Sheet1!J150*Sheet2!$B$14,IF(Sheet1!M150="ISK",Sheet1!J150*Sheet2!$B$15,IF(Sheet1!M150="AUD",Sheet1!J150*Sheet2!$B$16,"0")))))))))</f>
        <v>44717000</v>
      </c>
      <c r="M150" t="s">
        <v>20</v>
      </c>
      <c r="N150" t="s">
        <v>21</v>
      </c>
      <c r="O150" t="s">
        <v>22</v>
      </c>
      <c r="P150" s="12" t="s">
        <v>23</v>
      </c>
      <c r="Q150" s="13">
        <v>66.87</v>
      </c>
      <c r="R150" t="s">
        <v>449</v>
      </c>
      <c r="S150" s="14" t="s">
        <v>25</v>
      </c>
      <c r="T150">
        <v>100</v>
      </c>
      <c r="U150" s="13">
        <v>5</v>
      </c>
      <c r="V150" s="13">
        <v>-0.5</v>
      </c>
      <c r="W150" s="13">
        <v>-1.5</v>
      </c>
      <c r="X150">
        <v>650</v>
      </c>
      <c r="Y150" t="s">
        <v>124</v>
      </c>
      <c r="Z150" t="s">
        <v>450</v>
      </c>
      <c r="AA150">
        <v>668700</v>
      </c>
      <c r="AB150">
        <f t="shared" si="13"/>
        <v>66870000.000000007</v>
      </c>
      <c r="AC150" s="15">
        <f>T150*(1+(U150/Sheet2!$A$2))</f>
        <v>105</v>
      </c>
      <c r="AD150" s="16">
        <f t="shared" si="14"/>
        <v>0.79211903693734098</v>
      </c>
      <c r="AE150" s="17">
        <f t="shared" si="4"/>
        <v>0.66871541797517564</v>
      </c>
      <c r="AF150" s="70">
        <f t="shared" si="15"/>
        <v>0.79211903693734098</v>
      </c>
      <c r="AG150">
        <f t="shared" si="16"/>
        <v>0.66871541797517564</v>
      </c>
      <c r="AI150">
        <v>2015</v>
      </c>
    </row>
    <row r="151" spans="1:35" ht="12.75" customHeight="1">
      <c r="A151">
        <v>6</v>
      </c>
      <c r="B151">
        <v>26</v>
      </c>
      <c r="C151">
        <v>2015</v>
      </c>
      <c r="D151" s="9">
        <f t="shared" si="0"/>
        <v>42181</v>
      </c>
      <c r="E151" s="10">
        <v>2011</v>
      </c>
      <c r="F151" s="10">
        <f t="shared" si="1"/>
        <v>4</v>
      </c>
      <c r="G151" t="s">
        <v>451</v>
      </c>
      <c r="H151" t="s">
        <v>452</v>
      </c>
      <c r="I151" s="11">
        <v>6344000</v>
      </c>
      <c r="J151" s="11">
        <v>-5280000</v>
      </c>
      <c r="K151" s="11">
        <f>IF(M151="NOK",I151,IF(Sheet1!M151="SEK",Sheet1!I151*Sheet2!$B$10,IF(M151="DKK",Sheet1!I151*Sheet2!$B$9,IF(Sheet1!M151="EUR",Sheet1!I151*Sheet2!$B$11,IF(M151="USD",I151*Sheet1!$B$12,IF(M151="CHF",I151*Sheet2!$B$13,IF(Sheet1!M151="GBP",Sheet1!I151*Sheet2!$B$14,IF(Sheet1!M151="ISK",Sheet1!I151*Sheet2!$B$15,IF(Sheet1!M151="AUD",Sheet1!I151*Sheet2!$B$16,"0")))))))))</f>
        <v>6344000</v>
      </c>
      <c r="L151" s="11">
        <f>IF(M151="NOK",J151,IF(Sheet1!M151="SEK",Sheet1!J151*Sheet2!$B$10,IF(M151="DKK",Sheet1!J151*Sheet2!$B$9,IF(Sheet1!M151="EUR",Sheet1!J151*Sheet2!$B$11,IF(M151="USD",J151*Sheet1!$B$12,IF(M151="CHF",J151*Sheet2!$B$13,IF(Sheet1!M151="GBP",Sheet1!J151*Sheet2!$B$14,IF(Sheet1!M151="ISK",Sheet1!J151*Sheet2!$B$15,IF(Sheet1!M151="AUD",Sheet1!J151*Sheet2!$B$16,"0")))))))))</f>
        <v>-5280000</v>
      </c>
      <c r="M151" t="s">
        <v>20</v>
      </c>
      <c r="N151" t="s">
        <v>66</v>
      </c>
      <c r="O151" t="s">
        <v>22</v>
      </c>
      <c r="P151" s="12" t="s">
        <v>23</v>
      </c>
      <c r="Q151" s="13">
        <v>55</v>
      </c>
      <c r="R151" t="s">
        <v>24</v>
      </c>
      <c r="S151" s="14" t="s">
        <v>25</v>
      </c>
      <c r="T151">
        <v>11</v>
      </c>
      <c r="U151" s="13">
        <v>7.2727274890000002</v>
      </c>
      <c r="V151" s="13">
        <v>10</v>
      </c>
      <c r="W151" s="13">
        <v>-22.909090039999999</v>
      </c>
      <c r="X151">
        <v>275</v>
      </c>
      <c r="Y151" t="s">
        <v>76</v>
      </c>
      <c r="Z151" t="s">
        <v>318</v>
      </c>
      <c r="AA151">
        <v>5000000</v>
      </c>
      <c r="AB151">
        <f t="shared" si="13"/>
        <v>55000000</v>
      </c>
      <c r="AC151" s="15">
        <f>T151*(1+(U151/Sheet2!$A$2))</f>
        <v>11.800000023790002</v>
      </c>
      <c r="AD151" s="16">
        <f t="shared" si="14"/>
        <v>0.11534545454545454</v>
      </c>
      <c r="AE151" s="17">
        <f t="shared" si="4"/>
        <v>-9.6000000000000002E-2</v>
      </c>
      <c r="AF151" s="70">
        <f t="shared" si="15"/>
        <v>0.11534545454545454</v>
      </c>
      <c r="AG151">
        <f t="shared" si="16"/>
        <v>-9.6000000000000002E-2</v>
      </c>
      <c r="AI151">
        <v>2015</v>
      </c>
    </row>
    <row r="152" spans="1:35" ht="12.75" customHeight="1">
      <c r="A152">
        <v>6</v>
      </c>
      <c r="B152">
        <v>30</v>
      </c>
      <c r="C152">
        <v>2015</v>
      </c>
      <c r="D152" s="9">
        <f t="shared" si="0"/>
        <v>42185</v>
      </c>
      <c r="E152" s="10">
        <v>2006</v>
      </c>
      <c r="F152" s="10">
        <f t="shared" si="1"/>
        <v>9</v>
      </c>
      <c r="G152" t="s">
        <v>453</v>
      </c>
      <c r="H152" t="s">
        <v>454</v>
      </c>
      <c r="I152" s="11">
        <v>13200000000</v>
      </c>
      <c r="J152" s="11">
        <v>407000000</v>
      </c>
      <c r="K152" s="11">
        <f>IF(M152="NOK",I152,IF(Sheet1!M152="SEK",Sheet1!I152*Sheet2!$B$10,IF(M152="DKK",Sheet1!I152*Sheet2!$B$9,IF(Sheet1!M152="EUR",Sheet1!I152*Sheet2!$B$11,IF(M152="USD",I152*Sheet1!$B$12,IF(M152="CHF",I152*Sheet2!$B$13,IF(Sheet1!M152="GBP",Sheet1!I152*Sheet2!$B$14,IF(Sheet1!M152="ISK",Sheet1!I152*Sheet2!$B$15,IF(Sheet1!M152="AUD",Sheet1!I152*Sheet2!$B$16,"0")))))))))</f>
        <v>12179640000</v>
      </c>
      <c r="L152" s="11">
        <f>IF(M152="NOK",J152,IF(Sheet1!M152="SEK",Sheet1!J152*Sheet2!$B$10,IF(M152="DKK",Sheet1!J152*Sheet2!$B$9,IF(Sheet1!M152="EUR",Sheet1!J152*Sheet2!$B$11,IF(M152="USD",J152*Sheet1!$B$12,IF(M152="CHF",J152*Sheet2!$B$13,IF(Sheet1!M152="GBP",Sheet1!J152*Sheet2!$B$14,IF(Sheet1!M152="ISK",Sheet1!J152*Sheet2!$B$15,IF(Sheet1!M152="AUD",Sheet1!J152*Sheet2!$B$16,"0")))))))))</f>
        <v>375538900</v>
      </c>
      <c r="M152" t="s">
        <v>4</v>
      </c>
      <c r="N152" t="s">
        <v>30</v>
      </c>
      <c r="O152" s="1" t="s">
        <v>37</v>
      </c>
      <c r="P152" s="12" t="s">
        <v>32</v>
      </c>
      <c r="Q152" s="13">
        <v>2406.94</v>
      </c>
      <c r="R152" t="s">
        <v>430</v>
      </c>
      <c r="S152" s="14" t="s">
        <v>25</v>
      </c>
      <c r="T152">
        <v>48.5</v>
      </c>
      <c r="U152" s="13">
        <v>0</v>
      </c>
      <c r="V152" s="13">
        <v>1.6494845149999999</v>
      </c>
      <c r="W152" s="13">
        <v>24.742267609999999</v>
      </c>
      <c r="X152">
        <v>6491.62</v>
      </c>
      <c r="Y152" s="1" t="s">
        <v>33</v>
      </c>
      <c r="Z152" t="s">
        <v>455</v>
      </c>
      <c r="AA152">
        <v>48122600</v>
      </c>
      <c r="AB152">
        <f t="shared" si="13"/>
        <v>2406940000</v>
      </c>
      <c r="AC152" s="15">
        <f>T152*(1+(U152/Sheet2!$A$2))</f>
        <v>48.5</v>
      </c>
      <c r="AD152" s="16">
        <f t="shared" si="14"/>
        <v>5.4841416902789435</v>
      </c>
      <c r="AE152" s="17">
        <f t="shared" si="4"/>
        <v>0.16909436878360076</v>
      </c>
      <c r="AF152" s="70">
        <f t="shared" si="15"/>
        <v>5.0602175376203808</v>
      </c>
      <c r="AG152">
        <f t="shared" si="16"/>
        <v>0.15602337407662842</v>
      </c>
      <c r="AI152">
        <v>2015</v>
      </c>
    </row>
    <row r="153" spans="1:35" ht="12.75" customHeight="1">
      <c r="A153">
        <v>7</v>
      </c>
      <c r="B153">
        <v>1</v>
      </c>
      <c r="C153">
        <v>2015</v>
      </c>
      <c r="D153" s="9">
        <f t="shared" si="0"/>
        <v>42186</v>
      </c>
      <c r="E153" s="10">
        <v>1995</v>
      </c>
      <c r="F153" s="10">
        <f t="shared" si="1"/>
        <v>20</v>
      </c>
      <c r="G153" t="s">
        <v>456</v>
      </c>
      <c r="H153" t="s">
        <v>457</v>
      </c>
      <c r="I153" s="11">
        <v>30000</v>
      </c>
      <c r="J153" s="11">
        <v>-2290719.66</v>
      </c>
      <c r="K153" s="11">
        <f>IF(M153="NOK",I153,IF(Sheet1!M153="SEK",Sheet1!I153*Sheet2!$B$10,IF(M153="DKK",Sheet1!I153*Sheet2!$B$9,IF(Sheet1!M153="EUR",Sheet1!I153*Sheet2!$B$11,IF(M153="USD",I153*Sheet1!$B$12,IF(M153="CHF",I153*Sheet2!$B$13,IF(Sheet1!M153="GBP",Sheet1!I153*Sheet2!$B$14,IF(Sheet1!M153="ISK",Sheet1!I153*Sheet2!$B$15,IF(Sheet1!M153="AUD",Sheet1!I153*Sheet2!$B$16,"0")))))))))</f>
        <v>288570</v>
      </c>
      <c r="L153" s="11">
        <f>IF(M153="NOK",J153,IF(Sheet1!M153="SEK",Sheet1!J153*Sheet2!$B$10,IF(M153="DKK",Sheet1!J153*Sheet2!$B$9,IF(Sheet1!M153="EUR",Sheet1!J153*Sheet2!$B$11,IF(M153="USD",J153*Sheet1!$B$12,IF(M153="CHF",J153*Sheet2!$B$13,IF(Sheet1!M153="GBP",Sheet1!J153*Sheet2!$B$14,IF(Sheet1!M153="ISK",Sheet1!J153*Sheet2!$B$15,IF(Sheet1!M153="AUD",Sheet1!J153*Sheet2!$B$16,"0")))))))))</f>
        <v>-22034432.409540001</v>
      </c>
      <c r="M153" t="s">
        <v>9</v>
      </c>
      <c r="N153" t="s">
        <v>200</v>
      </c>
      <c r="O153" s="1" t="s">
        <v>278</v>
      </c>
      <c r="P153" s="12" t="s">
        <v>23</v>
      </c>
      <c r="Q153" s="13">
        <v>66.048199999999994</v>
      </c>
      <c r="R153" t="s">
        <v>458</v>
      </c>
      <c r="S153" s="14" t="s">
        <v>25</v>
      </c>
      <c r="T153">
        <v>1.56</v>
      </c>
      <c r="U153" s="13">
        <v>-33.333332059999996</v>
      </c>
      <c r="V153" s="13">
        <v>-35.256408690000001</v>
      </c>
      <c r="W153" s="13">
        <v>-33.333332059999996</v>
      </c>
      <c r="X153">
        <v>373.71800000000002</v>
      </c>
      <c r="Y153" s="1" t="s">
        <v>33</v>
      </c>
      <c r="Z153" t="s">
        <v>337</v>
      </c>
      <c r="AA153">
        <v>4872000</v>
      </c>
      <c r="AB153">
        <f t="shared" si="13"/>
        <v>66048199.999999993</v>
      </c>
      <c r="AC153" s="15">
        <f>T153*(1+(U153/Sheet2!$A$2))</f>
        <v>1.040000019864</v>
      </c>
      <c r="AD153" s="16">
        <f t="shared" si="14"/>
        <v>4.5421374087408899E-4</v>
      </c>
      <c r="AE153" s="17">
        <f t="shared" si="4"/>
        <v>-3.4682544868747375E-2</v>
      </c>
      <c r="AF153" s="70">
        <f t="shared" si="15"/>
        <v>4.3690819734678622E-3</v>
      </c>
      <c r="AG153">
        <f t="shared" si="16"/>
        <v>-0.333611399092481</v>
      </c>
      <c r="AI153">
        <v>2015</v>
      </c>
    </row>
    <row r="154" spans="1:35" ht="12.75" customHeight="1">
      <c r="A154">
        <v>7</v>
      </c>
      <c r="B154">
        <v>7</v>
      </c>
      <c r="C154">
        <v>2015</v>
      </c>
      <c r="D154" s="9">
        <f t="shared" si="0"/>
        <v>42192</v>
      </c>
      <c r="E154" s="10">
        <v>2011</v>
      </c>
      <c r="F154" s="10">
        <f t="shared" si="1"/>
        <v>4</v>
      </c>
      <c r="G154" t="s">
        <v>459</v>
      </c>
      <c r="H154" t="s">
        <v>460</v>
      </c>
      <c r="I154" s="11">
        <v>52226000</v>
      </c>
      <c r="J154" s="11">
        <v>3794000</v>
      </c>
      <c r="K154" s="11">
        <f>IF(M154="NOK",I154,IF(Sheet1!M154="SEK",Sheet1!I154*Sheet2!$B$10,IF(M154="DKK",Sheet1!I154*Sheet2!$B$9,IF(Sheet1!M154="EUR",Sheet1!I154*Sheet2!$B$11,IF(M154="USD",I154*Sheet1!$B$12,IF(M154="CHF",I154*Sheet2!$B$13,IF(Sheet1!M154="GBP",Sheet1!I154*Sheet2!$B$14,IF(Sheet1!M154="ISK",Sheet1!I154*Sheet2!$B$15,IF(Sheet1!M154="AUD",Sheet1!I154*Sheet2!$B$16,"0")))))))))</f>
        <v>502361894</v>
      </c>
      <c r="L154" s="11">
        <f>IF(M154="NOK",J154,IF(Sheet1!M154="SEK",Sheet1!J154*Sheet2!$B$10,IF(M154="DKK",Sheet1!J154*Sheet2!$B$9,IF(Sheet1!M154="EUR",Sheet1!J154*Sheet2!$B$11,IF(M154="USD",J154*Sheet1!$B$12,IF(M154="CHF",J154*Sheet2!$B$13,IF(Sheet1!M154="GBP",Sheet1!J154*Sheet2!$B$14,IF(Sheet1!M154="ISK",Sheet1!J154*Sheet2!$B$15,IF(Sheet1!M154="AUD",Sheet1!J154*Sheet2!$B$16,"0")))))))))</f>
        <v>36494486</v>
      </c>
      <c r="M154" t="s">
        <v>9</v>
      </c>
      <c r="N154" t="s">
        <v>200</v>
      </c>
      <c r="O154" t="s">
        <v>201</v>
      </c>
      <c r="P154" s="12" t="s">
        <v>23</v>
      </c>
      <c r="Q154" s="13">
        <v>214.14599999999999</v>
      </c>
      <c r="R154" t="s">
        <v>301</v>
      </c>
      <c r="S154" s="14" t="s">
        <v>25</v>
      </c>
      <c r="T154">
        <v>5</v>
      </c>
      <c r="U154" s="13">
        <v>3.7999999519999998</v>
      </c>
      <c r="V154" s="13">
        <v>3</v>
      </c>
      <c r="W154" s="13">
        <v>0.20000000300000001</v>
      </c>
      <c r="X154">
        <v>279.27199999999999</v>
      </c>
      <c r="Y154" s="1" t="s">
        <v>33</v>
      </c>
      <c r="Z154" t="s">
        <v>461</v>
      </c>
      <c r="AA154">
        <v>5100000</v>
      </c>
      <c r="AB154">
        <f t="shared" si="13"/>
        <v>214146000</v>
      </c>
      <c r="AC154" s="15">
        <f>T154*(1+(U154/Sheet2!$A$2))</f>
        <v>5.1899999976000002</v>
      </c>
      <c r="AD154" s="16">
        <f t="shared" si="14"/>
        <v>0.24388034331717615</v>
      </c>
      <c r="AE154" s="17">
        <f t="shared" si="4"/>
        <v>1.7716884742185239E-2</v>
      </c>
      <c r="AF154" s="70">
        <f t="shared" si="15"/>
        <v>2.3458850223679173</v>
      </c>
      <c r="AG154">
        <f t="shared" si="16"/>
        <v>0.1704187143350798</v>
      </c>
      <c r="AI154">
        <v>2015</v>
      </c>
    </row>
    <row r="155" spans="1:35" ht="12.75" customHeight="1">
      <c r="A155">
        <v>7</v>
      </c>
      <c r="B155">
        <v>13</v>
      </c>
      <c r="C155">
        <v>2015</v>
      </c>
      <c r="D155" s="9">
        <f t="shared" si="0"/>
        <v>42198</v>
      </c>
      <c r="E155" s="10">
        <v>2010</v>
      </c>
      <c r="F155" s="10">
        <f t="shared" si="1"/>
        <v>5</v>
      </c>
      <c r="G155" t="s">
        <v>462</v>
      </c>
      <c r="H155" t="s">
        <v>463</v>
      </c>
      <c r="I155" s="11">
        <v>221864000</v>
      </c>
      <c r="J155" s="11">
        <v>-57575000</v>
      </c>
      <c r="K155" s="11">
        <f>IF(M155="NOK",I155,IF(Sheet1!M155="SEK",Sheet1!I155*Sheet2!$B$10,IF(M155="DKK",Sheet1!I155*Sheet2!$B$9,IF(Sheet1!M155="EUR",Sheet1!I155*Sheet2!$B$11,IF(M155="USD",I155*Sheet1!$B$12,IF(M155="CHF",I155*Sheet2!$B$13,IF(Sheet1!M155="GBP",Sheet1!I155*Sheet2!$B$14,IF(Sheet1!M155="ISK",Sheet1!I155*Sheet2!$B$15,IF(Sheet1!M155="AUD",Sheet1!I155*Sheet2!$B$16,"0")))))))))</f>
        <v>204713912.79999998</v>
      </c>
      <c r="L155" s="11">
        <f>IF(M155="NOK",J155,IF(Sheet1!M155="SEK",Sheet1!J155*Sheet2!$B$10,IF(M155="DKK",Sheet1!J155*Sheet2!$B$9,IF(Sheet1!M155="EUR",Sheet1!J155*Sheet2!$B$11,IF(M155="USD",J155*Sheet1!$B$12,IF(M155="CHF",J155*Sheet2!$B$13,IF(Sheet1!M155="GBP",Sheet1!J155*Sheet2!$B$14,IF(Sheet1!M155="ISK",Sheet1!J155*Sheet2!$B$15,IF(Sheet1!M155="AUD",Sheet1!J155*Sheet2!$B$16,"0")))))))))</f>
        <v>-53124452.5</v>
      </c>
      <c r="M155" t="s">
        <v>4</v>
      </c>
      <c r="N155" t="s">
        <v>30</v>
      </c>
      <c r="O155" t="s">
        <v>112</v>
      </c>
      <c r="P155" s="12" t="s">
        <v>23</v>
      </c>
      <c r="Q155" s="13">
        <v>51.574800000000003</v>
      </c>
      <c r="R155" t="s">
        <v>464</v>
      </c>
      <c r="S155" s="14" t="s">
        <v>25</v>
      </c>
      <c r="T155">
        <v>100</v>
      </c>
      <c r="U155" s="13">
        <v>1</v>
      </c>
      <c r="V155" s="13">
        <v>1</v>
      </c>
      <c r="W155" s="13">
        <v>0.5</v>
      </c>
      <c r="X155">
        <v>5877.53</v>
      </c>
      <c r="Y155" t="s">
        <v>94</v>
      </c>
      <c r="Z155" t="s">
        <v>54</v>
      </c>
      <c r="AA155">
        <v>550300</v>
      </c>
      <c r="AB155">
        <f t="shared" si="13"/>
        <v>51574800</v>
      </c>
      <c r="AC155" s="15">
        <f>T155*(1+(U155/Sheet2!$A$2))</f>
        <v>101</v>
      </c>
      <c r="AD155" s="16">
        <f t="shared" si="14"/>
        <v>4.3017907970559266</v>
      </c>
      <c r="AE155" s="17">
        <f t="shared" si="4"/>
        <v>-1.1163397628299092</v>
      </c>
      <c r="AF155" s="70">
        <f t="shared" si="15"/>
        <v>3.9692623684435029</v>
      </c>
      <c r="AG155">
        <f t="shared" si="16"/>
        <v>-1.0300466991631572</v>
      </c>
      <c r="AI155">
        <v>2015</v>
      </c>
    </row>
    <row r="156" spans="1:35" ht="12.75" customHeight="1">
      <c r="A156">
        <v>7</v>
      </c>
      <c r="B156">
        <v>22</v>
      </c>
      <c r="C156">
        <v>2015</v>
      </c>
      <c r="D156" s="9">
        <f t="shared" si="0"/>
        <v>42207</v>
      </c>
      <c r="E156" s="18">
        <v>2015</v>
      </c>
      <c r="F156" s="10">
        <f t="shared" si="1"/>
        <v>0</v>
      </c>
      <c r="G156" t="s">
        <v>465</v>
      </c>
      <c r="H156" t="s">
        <v>466</v>
      </c>
      <c r="I156" s="11">
        <v>4315459</v>
      </c>
      <c r="J156" s="11">
        <v>-7074742</v>
      </c>
      <c r="K156" s="11">
        <f>IF(M156="NOK",I156,IF(Sheet1!M156="SEK",Sheet1!I156*Sheet2!$B$10,IF(M156="DKK",Sheet1!I156*Sheet2!$B$9,IF(Sheet1!M156="EUR",Sheet1!I156*Sheet2!$B$11,IF(M156="USD",I156*Sheet1!$B$12,IF(M156="CHF",I156*Sheet2!$B$13,IF(Sheet1!M156="GBP",Sheet1!I156*Sheet2!$B$14,IF(Sheet1!M156="ISK",Sheet1!I156*Sheet2!$B$15,IF(Sheet1!M156="AUD",Sheet1!I156*Sheet2!$B$16,"0")))))))))</f>
        <v>5560468.9215000002</v>
      </c>
      <c r="L156" s="11">
        <f>IF(M156="NOK",J156,IF(Sheet1!M156="SEK",Sheet1!J156*Sheet2!$B$10,IF(M156="DKK",Sheet1!J156*Sheet2!$B$9,IF(Sheet1!M156="EUR",Sheet1!J156*Sheet2!$B$11,IF(M156="USD",J156*Sheet1!$B$12,IF(M156="CHF",J156*Sheet2!$B$13,IF(Sheet1!M156="GBP",Sheet1!J156*Sheet2!$B$14,IF(Sheet1!M156="ISK",Sheet1!J156*Sheet2!$B$15,IF(Sheet1!M156="AUD",Sheet1!J156*Sheet2!$B$16,"0")))))))))</f>
        <v>-9115805.0669999998</v>
      </c>
      <c r="M156" s="1" t="s">
        <v>2</v>
      </c>
      <c r="N156" t="s">
        <v>66</v>
      </c>
      <c r="O156" s="1" t="s">
        <v>31</v>
      </c>
      <c r="P156" s="12" t="s">
        <v>32</v>
      </c>
      <c r="Q156" s="13">
        <v>19.934899999999999</v>
      </c>
      <c r="R156" t="s">
        <v>166</v>
      </c>
      <c r="S156" s="14" t="s">
        <v>25</v>
      </c>
      <c r="T156">
        <v>7.4</v>
      </c>
      <c r="U156" s="13">
        <v>21.621620180000001</v>
      </c>
      <c r="V156" s="13">
        <v>59.459457399999998</v>
      </c>
      <c r="W156" s="13">
        <v>42.56756592</v>
      </c>
      <c r="X156">
        <v>50.772300000000001</v>
      </c>
      <c r="Y156" s="1" t="s">
        <v>33</v>
      </c>
      <c r="Z156" t="s">
        <v>54</v>
      </c>
      <c r="AA156">
        <v>2840000</v>
      </c>
      <c r="AB156">
        <f t="shared" si="13"/>
        <v>19934900</v>
      </c>
      <c r="AC156" s="15">
        <f>T156*(1+(U156/Sheet2!$A$2))</f>
        <v>8.9999998933200001</v>
      </c>
      <c r="AD156" s="16">
        <f t="shared" si="14"/>
        <v>0.2164775845376701</v>
      </c>
      <c r="AE156" s="17">
        <f t="shared" si="4"/>
        <v>-0.35489227435301907</v>
      </c>
      <c r="AF156" s="70">
        <f t="shared" si="15"/>
        <v>0.27893136767678794</v>
      </c>
      <c r="AG156">
        <f t="shared" si="16"/>
        <v>-0.45727869550386507</v>
      </c>
      <c r="AI156">
        <v>2015</v>
      </c>
    </row>
    <row r="157" spans="1:35" ht="12.75" customHeight="1">
      <c r="A157">
        <v>10</v>
      </c>
      <c r="B157">
        <v>2</v>
      </c>
      <c r="C157">
        <v>2015</v>
      </c>
      <c r="D157" s="9">
        <f t="shared" si="0"/>
        <v>42279</v>
      </c>
      <c r="E157" s="10">
        <v>2011</v>
      </c>
      <c r="F157" s="10">
        <f t="shared" si="1"/>
        <v>4</v>
      </c>
      <c r="G157" t="s">
        <v>467</v>
      </c>
      <c r="H157" t="s">
        <v>468</v>
      </c>
      <c r="I157" s="11">
        <v>138336000</v>
      </c>
      <c r="J157" s="11">
        <v>12947000</v>
      </c>
      <c r="K157" s="11">
        <f>IF(M157="NOK",I157,IF(Sheet1!M157="SEK",Sheet1!I157*Sheet2!$B$10,IF(M157="DKK",Sheet1!I157*Sheet2!$B$9,IF(Sheet1!M157="EUR",Sheet1!I157*Sheet2!$B$11,IF(M157="USD",I157*Sheet1!$B$12,IF(M157="CHF",I157*Sheet2!$B$13,IF(Sheet1!M157="GBP",Sheet1!I157*Sheet2!$B$14,IF(Sheet1!M157="ISK",Sheet1!I157*Sheet2!$B$15,IF(Sheet1!M157="AUD",Sheet1!I157*Sheet2!$B$16,"0")))))))))</f>
        <v>127642627.19999999</v>
      </c>
      <c r="L157" s="11">
        <f>IF(M157="NOK",J157,IF(Sheet1!M157="SEK",Sheet1!J157*Sheet2!$B$10,IF(M157="DKK",Sheet1!J157*Sheet2!$B$9,IF(Sheet1!M157="EUR",Sheet1!J157*Sheet2!$B$11,IF(M157="USD",J157*Sheet1!$B$12,IF(M157="CHF",J157*Sheet2!$B$13,IF(Sheet1!M157="GBP",Sheet1!J157*Sheet2!$B$14,IF(Sheet1!M157="ISK",Sheet1!J157*Sheet2!$B$15,IF(Sheet1!M157="AUD",Sheet1!J157*Sheet2!$B$16,"0")))))))))</f>
        <v>11946196.9</v>
      </c>
      <c r="M157" t="s">
        <v>4</v>
      </c>
      <c r="N157" t="s">
        <v>30</v>
      </c>
      <c r="O157" t="s">
        <v>112</v>
      </c>
      <c r="P157" s="12" t="s">
        <v>23</v>
      </c>
      <c r="Q157" s="13">
        <v>18.637</v>
      </c>
      <c r="R157" t="s">
        <v>106</v>
      </c>
      <c r="S157" s="14" t="s">
        <v>25</v>
      </c>
      <c r="T157">
        <v>27</v>
      </c>
      <c r="U157" s="13">
        <v>24.07407379</v>
      </c>
      <c r="V157" s="13">
        <v>23.333333970000002</v>
      </c>
      <c r="W157" s="13">
        <v>27.407407760000002</v>
      </c>
      <c r="X157">
        <v>70.013900000000007</v>
      </c>
      <c r="Y157" s="1" t="s">
        <v>33</v>
      </c>
      <c r="Z157" t="s">
        <v>54</v>
      </c>
      <c r="AA157">
        <v>703700</v>
      </c>
      <c r="AB157">
        <f t="shared" si="13"/>
        <v>18637000</v>
      </c>
      <c r="AC157" s="15">
        <f>T157*(1+(U157/Sheet2!$A$2))</f>
        <v>33.499999923299995</v>
      </c>
      <c r="AD157" s="16">
        <f t="shared" si="14"/>
        <v>7.4226538605998815</v>
      </c>
      <c r="AE157" s="17">
        <f t="shared" si="4"/>
        <v>0.69469335193432424</v>
      </c>
      <c r="AF157" s="70">
        <f t="shared" si="15"/>
        <v>6.8488827171755107</v>
      </c>
      <c r="AG157">
        <f t="shared" si="16"/>
        <v>0.640993555829801</v>
      </c>
      <c r="AI157">
        <v>2015</v>
      </c>
    </row>
    <row r="158" spans="1:35" ht="12.75" customHeight="1">
      <c r="A158">
        <v>10</v>
      </c>
      <c r="B158">
        <v>8</v>
      </c>
      <c r="C158">
        <v>2015</v>
      </c>
      <c r="D158" s="9">
        <f t="shared" si="0"/>
        <v>42285</v>
      </c>
      <c r="E158" s="10">
        <v>2012</v>
      </c>
      <c r="F158" s="10">
        <f t="shared" si="1"/>
        <v>3</v>
      </c>
      <c r="G158" t="s">
        <v>469</v>
      </c>
      <c r="H158" t="s">
        <v>470</v>
      </c>
      <c r="I158" s="11">
        <v>606000000</v>
      </c>
      <c r="J158" s="11">
        <v>76000000</v>
      </c>
      <c r="K158" s="11">
        <f>IF(M158="NOK",I158,IF(Sheet1!M158="SEK",Sheet1!I158*Sheet2!$B$10,IF(M158="DKK",Sheet1!I158*Sheet2!$B$9,IF(Sheet1!M158="EUR",Sheet1!I158*Sheet2!$B$11,IF(M158="USD",I158*Sheet1!$B$12,IF(M158="CHF",I158*Sheet2!$B$13,IF(Sheet1!M158="GBP",Sheet1!I158*Sheet2!$B$14,IF(Sheet1!M158="ISK",Sheet1!I158*Sheet2!$B$15,IF(Sheet1!M158="AUD",Sheet1!I158*Sheet2!$B$16,"0")))))))))</f>
        <v>559156200</v>
      </c>
      <c r="L158" s="11">
        <f>IF(M158="NOK",J158,IF(Sheet1!M158="SEK",Sheet1!J158*Sheet2!$B$10,IF(M158="DKK",Sheet1!J158*Sheet2!$B$9,IF(Sheet1!M158="EUR",Sheet1!J158*Sheet2!$B$11,IF(M158="USD",J158*Sheet1!$B$12,IF(M158="CHF",J158*Sheet2!$B$13,IF(Sheet1!M158="GBP",Sheet1!J158*Sheet2!$B$14,IF(Sheet1!M158="ISK",Sheet1!J158*Sheet2!$B$15,IF(Sheet1!M158="AUD",Sheet1!J158*Sheet2!$B$16,"0")))))))))</f>
        <v>70125200</v>
      </c>
      <c r="M158" t="s">
        <v>4</v>
      </c>
      <c r="N158" t="s">
        <v>30</v>
      </c>
      <c r="O158" t="s">
        <v>37</v>
      </c>
      <c r="P158" s="12" t="s">
        <v>23</v>
      </c>
      <c r="Q158" s="13">
        <v>838.63800000000003</v>
      </c>
      <c r="R158" t="s">
        <v>411</v>
      </c>
      <c r="S158" s="14" t="s">
        <v>25</v>
      </c>
      <c r="T158">
        <v>59</v>
      </c>
      <c r="U158" s="13">
        <v>27.118644710000002</v>
      </c>
      <c r="V158" s="13">
        <v>38.9830513</v>
      </c>
      <c r="W158" s="13">
        <v>49.152542109999999</v>
      </c>
      <c r="X158">
        <v>1891.1</v>
      </c>
      <c r="Y158" t="s">
        <v>76</v>
      </c>
      <c r="Z158" t="s">
        <v>263</v>
      </c>
      <c r="AA158">
        <v>12545700</v>
      </c>
      <c r="AB158">
        <f t="shared" si="13"/>
        <v>838638000</v>
      </c>
      <c r="AC158" s="15">
        <f>T158*(1+(U158/Sheet2!$A$2))</f>
        <v>75.000000378899998</v>
      </c>
      <c r="AD158" s="16">
        <f t="shared" si="14"/>
        <v>0.72260021606461911</v>
      </c>
      <c r="AE158" s="17">
        <f t="shared" si="4"/>
        <v>9.0623129407443978E-2</v>
      </c>
      <c r="AF158" s="70">
        <f t="shared" si="15"/>
        <v>0.66674321936282399</v>
      </c>
      <c r="AG158">
        <f t="shared" si="16"/>
        <v>8.361796150424855E-2</v>
      </c>
      <c r="AI158">
        <v>2015</v>
      </c>
    </row>
    <row r="159" spans="1:35" ht="12.75" customHeight="1">
      <c r="A159">
        <v>10</v>
      </c>
      <c r="B159">
        <v>16</v>
      </c>
      <c r="C159">
        <v>2015</v>
      </c>
      <c r="D159" s="9">
        <f t="shared" si="0"/>
        <v>42293</v>
      </c>
      <c r="E159" s="10">
        <v>2012</v>
      </c>
      <c r="F159" s="10">
        <f t="shared" si="1"/>
        <v>3</v>
      </c>
      <c r="G159" t="s">
        <v>471</v>
      </c>
      <c r="H159" t="s">
        <v>472</v>
      </c>
      <c r="I159" s="11">
        <v>12000000000</v>
      </c>
      <c r="J159" s="11">
        <v>705000000</v>
      </c>
      <c r="K159" s="11">
        <f>IF(M159="NOK",I159,IF(Sheet1!M159="SEK",Sheet1!I159*Sheet2!$B$10,IF(M159="DKK",Sheet1!I159*Sheet2!$B$9,IF(Sheet1!M159="EUR",Sheet1!I159*Sheet2!$B$11,IF(M159="USD",I159*Sheet1!$B$12,IF(M159="CHF",I159*Sheet2!$B$13,IF(Sheet1!M159="GBP",Sheet1!I159*Sheet2!$B$14,IF(Sheet1!M159="ISK",Sheet1!I159*Sheet2!$B$15,IF(Sheet1!M159="AUD",Sheet1!I159*Sheet2!$B$16,"0")))))))))</f>
        <v>11072400000</v>
      </c>
      <c r="L159" s="11">
        <f>IF(M159="NOK",J159,IF(Sheet1!M159="SEK",Sheet1!J159*Sheet2!$B$10,IF(M159="DKK",Sheet1!J159*Sheet2!$B$9,IF(Sheet1!M159="EUR",Sheet1!J159*Sheet2!$B$11,IF(M159="USD",J159*Sheet1!$B$12,IF(M159="CHF",J159*Sheet2!$B$13,IF(Sheet1!M159="GBP",Sheet1!J159*Sheet2!$B$14,IF(Sheet1!M159="ISK",Sheet1!J159*Sheet2!$B$15,IF(Sheet1!M159="AUD",Sheet1!J159*Sheet2!$B$16,"0")))))))))</f>
        <v>650503500</v>
      </c>
      <c r="M159" t="s">
        <v>4</v>
      </c>
      <c r="N159" t="s">
        <v>30</v>
      </c>
      <c r="O159" t="s">
        <v>37</v>
      </c>
      <c r="P159" s="12" t="s">
        <v>23</v>
      </c>
      <c r="Q159" s="13">
        <v>3195.98</v>
      </c>
      <c r="R159" t="s">
        <v>449</v>
      </c>
      <c r="S159" s="14" t="s">
        <v>25</v>
      </c>
      <c r="T159">
        <v>40</v>
      </c>
      <c r="U159" s="13">
        <v>7.5</v>
      </c>
      <c r="V159" s="13">
        <v>12</v>
      </c>
      <c r="W159" s="13">
        <v>21.25</v>
      </c>
      <c r="X159">
        <v>7938.99</v>
      </c>
      <c r="Y159" s="1" t="s">
        <v>33</v>
      </c>
      <c r="Z159" t="s">
        <v>473</v>
      </c>
      <c r="AA159">
        <v>70548300</v>
      </c>
      <c r="AB159">
        <f t="shared" si="13"/>
        <v>3195980000</v>
      </c>
      <c r="AC159" s="15">
        <f>T159*(1+(U159/Sheet2!$A$2))</f>
        <v>43</v>
      </c>
      <c r="AD159" s="16">
        <f t="shared" si="14"/>
        <v>3.754716863059218</v>
      </c>
      <c r="AE159" s="17">
        <f t="shared" si="4"/>
        <v>0.22058961570472907</v>
      </c>
      <c r="AF159" s="70">
        <f t="shared" si="15"/>
        <v>3.4644772495447405</v>
      </c>
      <c r="AG159">
        <f t="shared" si="16"/>
        <v>0.20353803841075352</v>
      </c>
      <c r="AI159">
        <v>2015</v>
      </c>
    </row>
    <row r="160" spans="1:35" ht="12.75" customHeight="1">
      <c r="A160">
        <v>10</v>
      </c>
      <c r="B160">
        <v>23</v>
      </c>
      <c r="C160">
        <v>2015</v>
      </c>
      <c r="D160" s="9">
        <f t="shared" si="0"/>
        <v>42300</v>
      </c>
      <c r="E160" s="10">
        <v>1999</v>
      </c>
      <c r="F160" s="10">
        <f t="shared" si="1"/>
        <v>16</v>
      </c>
      <c r="G160" t="s">
        <v>474</v>
      </c>
      <c r="H160" t="s">
        <v>475</v>
      </c>
      <c r="I160" s="11">
        <v>490000</v>
      </c>
      <c r="J160" s="11">
        <v>151910</v>
      </c>
      <c r="K160" s="11">
        <f>IF(M160="NOK",I160,IF(Sheet1!M160="SEK",Sheet1!I160*Sheet2!$B$10,IF(M160="DKK",Sheet1!I160*Sheet2!$B$9,IF(Sheet1!M160="EUR",Sheet1!I160*Sheet2!$B$11,IF(M160="USD",I160*Sheet1!$B$12,IF(M160="CHF",I160*Sheet2!$B$13,IF(Sheet1!M160="GBP",Sheet1!I160*Sheet2!$B$14,IF(Sheet1!M160="ISK",Sheet1!I160*Sheet2!$B$15,IF(Sheet1!M160="AUD",Sheet1!I160*Sheet2!$B$16,"0")))))))))</f>
        <v>452123</v>
      </c>
      <c r="L160" s="11">
        <f>IF(M160="NOK",J160,IF(Sheet1!M160="SEK",Sheet1!J160*Sheet2!$B$10,IF(M160="DKK",Sheet1!J160*Sheet2!$B$9,IF(Sheet1!M160="EUR",Sheet1!J160*Sheet2!$B$11,IF(M160="USD",J160*Sheet1!$B$12,IF(M160="CHF",J160*Sheet2!$B$13,IF(Sheet1!M160="GBP",Sheet1!J160*Sheet2!$B$14,IF(Sheet1!M160="ISK",Sheet1!J160*Sheet2!$B$15,IF(Sheet1!M160="AUD",Sheet1!J160*Sheet2!$B$16,"0")))))))))</f>
        <v>140167.35699999999</v>
      </c>
      <c r="M160" t="s">
        <v>4</v>
      </c>
      <c r="N160" t="s">
        <v>30</v>
      </c>
      <c r="O160" t="s">
        <v>31</v>
      </c>
      <c r="P160" s="12" t="s">
        <v>23</v>
      </c>
      <c r="Q160" s="13">
        <v>24.348700000000001</v>
      </c>
      <c r="R160" t="s">
        <v>166</v>
      </c>
      <c r="S160" s="14" t="s">
        <v>25</v>
      </c>
      <c r="T160">
        <v>4.5</v>
      </c>
      <c r="U160" s="13">
        <v>55.55555725</v>
      </c>
      <c r="V160" s="13">
        <v>103.33333589999999</v>
      </c>
      <c r="W160" s="13">
        <v>196.66667179999999</v>
      </c>
      <c r="X160">
        <v>111.506</v>
      </c>
      <c r="Y160" s="1" t="s">
        <v>33</v>
      </c>
      <c r="Z160" t="s">
        <v>54</v>
      </c>
      <c r="AA160">
        <v>5500000</v>
      </c>
      <c r="AB160">
        <f t="shared" si="13"/>
        <v>24348700</v>
      </c>
      <c r="AC160" s="15">
        <f>T160*(1+(U160/Sheet2!$A$2))</f>
        <v>7.0000000762499992</v>
      </c>
      <c r="AD160" s="16">
        <f t="shared" si="14"/>
        <v>2.0124277682176051E-2</v>
      </c>
      <c r="AE160" s="17">
        <f t="shared" si="4"/>
        <v>6.2389367810191101E-3</v>
      </c>
      <c r="AF160" s="70">
        <f t="shared" si="15"/>
        <v>1.856867101734384E-2</v>
      </c>
      <c r="AG160">
        <f t="shared" si="16"/>
        <v>5.7566669678463323E-3</v>
      </c>
      <c r="AI160">
        <v>2015</v>
      </c>
    </row>
    <row r="161" spans="1:35" ht="12.75" customHeight="1">
      <c r="A161">
        <v>11</v>
      </c>
      <c r="B161">
        <v>2</v>
      </c>
      <c r="C161">
        <v>2015</v>
      </c>
      <c r="D161" s="9">
        <f t="shared" si="0"/>
        <v>42310</v>
      </c>
      <c r="E161" s="33">
        <v>2015</v>
      </c>
      <c r="F161" s="10">
        <f t="shared" si="1"/>
        <v>0</v>
      </c>
      <c r="G161" t="s">
        <v>476</v>
      </c>
      <c r="H161" t="s">
        <v>477</v>
      </c>
      <c r="I161" s="11">
        <v>845187000</v>
      </c>
      <c r="J161" s="11">
        <v>515500000</v>
      </c>
      <c r="K161" s="11">
        <f>IF(M161="NOK",I161,IF(Sheet1!M161="SEK",Sheet1!I161*Sheet2!$B$10,IF(M161="DKK",Sheet1!I161*Sheet2!$B$9,IF(Sheet1!M161="EUR",Sheet1!I161*Sheet2!$B$11,IF(M161="USD",I161*Sheet1!$B$12,IF(M161="CHF",I161*Sheet2!$B$13,IF(Sheet1!M161="GBP",Sheet1!I161*Sheet2!$B$14,IF(Sheet1!M161="ISK",Sheet1!I161*Sheet2!$B$15,IF(Sheet1!M161="AUD",Sheet1!I161*Sheet2!$B$16,"0")))))))))</f>
        <v>845187000</v>
      </c>
      <c r="L161" s="11">
        <f>IF(M161="NOK",J161,IF(Sheet1!M161="SEK",Sheet1!J161*Sheet2!$B$10,IF(M161="DKK",Sheet1!J161*Sheet2!$B$9,IF(Sheet1!M161="EUR",Sheet1!J161*Sheet2!$B$11,IF(M161="USD",J161*Sheet1!$B$12,IF(M161="CHF",J161*Sheet2!$B$13,IF(Sheet1!M161="GBP",Sheet1!J161*Sheet2!$B$14,IF(Sheet1!M161="ISK",Sheet1!J161*Sheet2!$B$15,IF(Sheet1!M161="AUD",Sheet1!J161*Sheet2!$B$16,"0")))))))))</f>
        <v>515500000</v>
      </c>
      <c r="M161" t="s">
        <v>20</v>
      </c>
      <c r="N161" t="s">
        <v>21</v>
      </c>
      <c r="O161" t="s">
        <v>22</v>
      </c>
      <c r="P161" s="12" t="s">
        <v>23</v>
      </c>
      <c r="Q161" s="13">
        <v>3430.2</v>
      </c>
      <c r="R161" t="s">
        <v>389</v>
      </c>
      <c r="S161" s="14" t="s">
        <v>25</v>
      </c>
      <c r="T161">
        <v>46</v>
      </c>
      <c r="U161" s="13">
        <v>-5.4347825050000003</v>
      </c>
      <c r="V161" s="13">
        <v>-5.2173914909999999</v>
      </c>
      <c r="W161" s="13">
        <v>-4.7826085090000001</v>
      </c>
      <c r="X161">
        <v>4900.1499999999996</v>
      </c>
      <c r="Y161" t="s">
        <v>124</v>
      </c>
      <c r="Z161" t="s">
        <v>383</v>
      </c>
      <c r="AA161">
        <v>74575000</v>
      </c>
      <c r="AB161">
        <f t="shared" si="13"/>
        <v>3430200000</v>
      </c>
      <c r="AC161" s="15">
        <f>T161*(1+(U161/Sheet2!$A$2))</f>
        <v>43.500000047699999</v>
      </c>
      <c r="AD161" s="16">
        <f t="shared" si="14"/>
        <v>0.24639583697743572</v>
      </c>
      <c r="AE161" s="17">
        <f t="shared" si="4"/>
        <v>0.15028278234505277</v>
      </c>
      <c r="AF161" s="70">
        <f t="shared" si="15"/>
        <v>0.24639583697743572</v>
      </c>
      <c r="AG161">
        <f t="shared" si="16"/>
        <v>0.15028278234505277</v>
      </c>
      <c r="AI161">
        <v>2015</v>
      </c>
    </row>
    <row r="162" spans="1:35" ht="12.75" customHeight="1">
      <c r="A162">
        <v>11</v>
      </c>
      <c r="B162">
        <v>2</v>
      </c>
      <c r="C162">
        <v>2015</v>
      </c>
      <c r="D162" s="9">
        <f t="shared" si="0"/>
        <v>42310</v>
      </c>
      <c r="E162" s="10">
        <v>2005</v>
      </c>
      <c r="F162" s="10">
        <f t="shared" si="1"/>
        <v>10</v>
      </c>
      <c r="G162" t="s">
        <v>478</v>
      </c>
      <c r="H162" t="s">
        <v>479</v>
      </c>
      <c r="I162" s="11">
        <v>1136104000</v>
      </c>
      <c r="J162" s="11">
        <v>154610000</v>
      </c>
      <c r="K162" s="11">
        <f>IF(M162="NOK",I162,IF(Sheet1!M162="SEK",Sheet1!I162*Sheet2!$B$10,IF(M162="DKK",Sheet1!I162*Sheet2!$B$9,IF(Sheet1!M162="EUR",Sheet1!I162*Sheet2!$B$11,IF(M162="USD",I162*Sheet1!$B$12,IF(M162="CHF",I162*Sheet2!$B$13,IF(Sheet1!M162="GBP",Sheet1!I162*Sheet2!$B$14,IF(Sheet1!M162="ISK",Sheet1!I162*Sheet2!$B$15,IF(Sheet1!M162="AUD",Sheet1!I162*Sheet2!$B$16,"0")))))))))</f>
        <v>1136104000</v>
      </c>
      <c r="L162" s="11">
        <f>IF(M162="NOK",J162,IF(Sheet1!M162="SEK",Sheet1!J162*Sheet2!$B$10,IF(M162="DKK",Sheet1!J162*Sheet2!$B$9,IF(Sheet1!M162="EUR",Sheet1!J162*Sheet2!$B$11,IF(M162="USD",J162*Sheet1!$B$12,IF(M162="CHF",J162*Sheet2!$B$13,IF(Sheet1!M162="GBP",Sheet1!J162*Sheet2!$B$14,IF(Sheet1!M162="ISK",Sheet1!J162*Sheet2!$B$15,IF(Sheet1!M162="AUD",Sheet1!J162*Sheet2!$B$16,"0")))))))))</f>
        <v>154610000</v>
      </c>
      <c r="M162" t="s">
        <v>20</v>
      </c>
      <c r="N162" t="s">
        <v>21</v>
      </c>
      <c r="O162" t="s">
        <v>22</v>
      </c>
      <c r="P162" s="12" t="s">
        <v>23</v>
      </c>
      <c r="Q162" s="13">
        <v>730.95799999999997</v>
      </c>
      <c r="R162" t="s">
        <v>389</v>
      </c>
      <c r="S162" s="14" t="s">
        <v>25</v>
      </c>
      <c r="T162">
        <v>31</v>
      </c>
      <c r="U162" s="13">
        <v>-3.5483870510000002</v>
      </c>
      <c r="V162" s="13">
        <v>-2.5806450839999999</v>
      </c>
      <c r="W162" s="13">
        <v>-4.1935482029999998</v>
      </c>
      <c r="X162">
        <v>1260</v>
      </c>
      <c r="Y162" s="1" t="s">
        <v>33</v>
      </c>
      <c r="Z162" t="s">
        <v>412</v>
      </c>
      <c r="AA162">
        <v>20645200</v>
      </c>
      <c r="AB162">
        <f t="shared" ref="AB162:AB174" si="17">Q162*$AH$2</f>
        <v>730958000</v>
      </c>
      <c r="AC162" s="15">
        <f>T162*(1+(U162/Sheet2!$A$2))</f>
        <v>29.900000014189999</v>
      </c>
      <c r="AD162" s="16">
        <f t="shared" si="14"/>
        <v>1.5542671398356678</v>
      </c>
      <c r="AE162" s="17">
        <f t="shared" si="4"/>
        <v>0.21151694078182331</v>
      </c>
      <c r="AF162" s="70">
        <f t="shared" si="15"/>
        <v>1.5542671398356678</v>
      </c>
      <c r="AG162">
        <f t="shared" si="16"/>
        <v>0.21151694078182331</v>
      </c>
      <c r="AI162">
        <v>2015</v>
      </c>
    </row>
    <row r="163" spans="1:35" ht="12.75" customHeight="1">
      <c r="A163">
        <v>11</v>
      </c>
      <c r="B163">
        <v>9</v>
      </c>
      <c r="C163">
        <v>2015</v>
      </c>
      <c r="D163" s="9">
        <f t="shared" si="0"/>
        <v>42317</v>
      </c>
      <c r="E163" s="18">
        <v>2000</v>
      </c>
      <c r="F163" s="10">
        <f t="shared" si="1"/>
        <v>15</v>
      </c>
      <c r="G163" t="s">
        <v>480</v>
      </c>
      <c r="H163" t="s">
        <v>481</v>
      </c>
      <c r="I163" s="11">
        <v>12439112</v>
      </c>
      <c r="J163" s="11">
        <v>-10118291</v>
      </c>
      <c r="K163" s="11">
        <f>IF(M163="NOK",I163,IF(Sheet1!M163="SEK",Sheet1!I163*Sheet2!$B$10,IF(M163="DKK",Sheet1!I163*Sheet2!$B$9,IF(Sheet1!M163="EUR",Sheet1!I163*Sheet2!$B$11,IF(M163="USD",I163*Sheet1!$B$12,IF(M163="CHF",I163*Sheet2!$B$13,IF(Sheet1!M163="GBP",Sheet1!I163*Sheet2!$B$14,IF(Sheet1!M163="ISK",Sheet1!I163*Sheet2!$B$15,IF(Sheet1!M163="AUD",Sheet1!I163*Sheet2!$B$16,"0")))))))))</f>
        <v>11477568.6424</v>
      </c>
      <c r="L163" s="11">
        <f>IF(M163="NOK",J163,IF(Sheet1!M163="SEK",Sheet1!J163*Sheet2!$B$10,IF(M163="DKK",Sheet1!J163*Sheet2!$B$9,IF(Sheet1!M163="EUR",Sheet1!J163*Sheet2!$B$11,IF(M163="USD",J163*Sheet1!$B$12,IF(M163="CHF",J163*Sheet2!$B$13,IF(Sheet1!M163="GBP",Sheet1!J163*Sheet2!$B$14,IF(Sheet1!M163="ISK",Sheet1!J163*Sheet2!$B$15,IF(Sheet1!M163="AUD",Sheet1!J163*Sheet2!$B$16,"0")))))))))</f>
        <v>-9336147.1056999993</v>
      </c>
      <c r="M163" t="s">
        <v>4</v>
      </c>
      <c r="N163" t="s">
        <v>30</v>
      </c>
      <c r="O163" t="s">
        <v>112</v>
      </c>
      <c r="P163" s="12" t="s">
        <v>23</v>
      </c>
      <c r="Q163" s="13">
        <v>107.06100000000001</v>
      </c>
      <c r="R163" t="s">
        <v>458</v>
      </c>
      <c r="S163" s="14" t="s">
        <v>25</v>
      </c>
      <c r="T163">
        <v>5.6</v>
      </c>
      <c r="U163" s="13">
        <v>30.35714531</v>
      </c>
      <c r="V163" s="13">
        <v>39.285717009999999</v>
      </c>
      <c r="W163" s="13">
        <v>51.785717009999999</v>
      </c>
      <c r="X163">
        <v>348.65</v>
      </c>
      <c r="Y163" t="s">
        <v>26</v>
      </c>
      <c r="Z163" t="s">
        <v>54</v>
      </c>
      <c r="AA163">
        <v>18920000</v>
      </c>
      <c r="AB163">
        <f t="shared" si="17"/>
        <v>107061000</v>
      </c>
      <c r="AC163" s="15">
        <f>T163*(1+(U163/Sheet2!$A$2))</f>
        <v>7.3000001373599996</v>
      </c>
      <c r="AD163" s="16">
        <f t="shared" si="14"/>
        <v>0.11618714564594017</v>
      </c>
      <c r="AE163" s="17">
        <f t="shared" si="4"/>
        <v>-9.4509587991892477E-2</v>
      </c>
      <c r="AF163" s="70">
        <f t="shared" si="15"/>
        <v>0.10720587928750899</v>
      </c>
      <c r="AG163">
        <f t="shared" si="16"/>
        <v>-8.7203996840119175E-2</v>
      </c>
      <c r="AI163">
        <v>2015</v>
      </c>
    </row>
    <row r="164" spans="1:35" ht="12.75" customHeight="1">
      <c r="A164">
        <v>11</v>
      </c>
      <c r="B164">
        <v>12</v>
      </c>
      <c r="C164">
        <v>2015</v>
      </c>
      <c r="D164" s="9">
        <f t="shared" si="0"/>
        <v>42320</v>
      </c>
      <c r="E164" s="10">
        <v>2012</v>
      </c>
      <c r="F164" s="10">
        <f t="shared" si="1"/>
        <v>3</v>
      </c>
      <c r="G164" t="s">
        <v>482</v>
      </c>
      <c r="H164" t="s">
        <v>483</v>
      </c>
      <c r="I164" s="11">
        <v>63468000</v>
      </c>
      <c r="J164" s="11">
        <v>7529000</v>
      </c>
      <c r="K164" s="11">
        <f>IF(M164="NOK",I164,IF(Sheet1!M164="SEK",Sheet1!I164*Sheet2!$B$10,IF(M164="DKK",Sheet1!I164*Sheet2!$B$9,IF(Sheet1!M164="EUR",Sheet1!I164*Sheet2!$B$11,IF(M164="USD",I164*Sheet1!$B$12,IF(M164="CHF",I164*Sheet2!$B$13,IF(Sheet1!M164="GBP",Sheet1!I164*Sheet2!$B$14,IF(Sheet1!M164="ISK",Sheet1!I164*Sheet2!$B$15,IF(Sheet1!M164="AUD",Sheet1!I164*Sheet2!$B$16,"0")))))))))</f>
        <v>58561923.599999994</v>
      </c>
      <c r="L164" s="11">
        <f>IF(M164="NOK",J164,IF(Sheet1!M164="SEK",Sheet1!J164*Sheet2!$B$10,IF(M164="DKK",Sheet1!J164*Sheet2!$B$9,IF(Sheet1!M164="EUR",Sheet1!J164*Sheet2!$B$11,IF(M164="USD",J164*Sheet1!$B$12,IF(M164="CHF",J164*Sheet2!$B$13,IF(Sheet1!M164="GBP",Sheet1!J164*Sheet2!$B$14,IF(Sheet1!M164="ISK",Sheet1!J164*Sheet2!$B$15,IF(Sheet1!M164="AUD",Sheet1!J164*Sheet2!$B$16,"0")))))))))</f>
        <v>6947008.2999999998</v>
      </c>
      <c r="M164" t="s">
        <v>4</v>
      </c>
      <c r="N164" t="s">
        <v>30</v>
      </c>
      <c r="O164" t="s">
        <v>112</v>
      </c>
      <c r="P164" s="12" t="s">
        <v>23</v>
      </c>
      <c r="Q164" s="13">
        <v>34.336500000000001</v>
      </c>
      <c r="R164" t="s">
        <v>406</v>
      </c>
      <c r="S164" s="14" t="s">
        <v>25</v>
      </c>
      <c r="T164">
        <v>22</v>
      </c>
      <c r="U164" s="13">
        <v>-0.45454546810000002</v>
      </c>
      <c r="V164" s="13">
        <v>-11.36363602</v>
      </c>
      <c r="W164" s="13">
        <v>-31.818181989999999</v>
      </c>
      <c r="X164">
        <v>149.14400000000001</v>
      </c>
      <c r="Y164" t="s">
        <v>94</v>
      </c>
      <c r="Z164" t="s">
        <v>484</v>
      </c>
      <c r="AA164">
        <v>1363000</v>
      </c>
      <c r="AB164">
        <f t="shared" si="17"/>
        <v>34336500</v>
      </c>
      <c r="AC164" s="15">
        <f>T164*(1+(U164/Sheet2!$A$2))</f>
        <v>21.899999997018</v>
      </c>
      <c r="AD164" s="16">
        <f t="shared" si="14"/>
        <v>1.8484120396662445</v>
      </c>
      <c r="AE164" s="17">
        <f t="shared" si="4"/>
        <v>0.21927103810813567</v>
      </c>
      <c r="AF164" s="70">
        <f t="shared" si="15"/>
        <v>1.7055297890000436</v>
      </c>
      <c r="AG164">
        <f t="shared" si="16"/>
        <v>0.20232138686237677</v>
      </c>
      <c r="AI164">
        <v>2015</v>
      </c>
    </row>
    <row r="165" spans="1:35" ht="12.75" customHeight="1">
      <c r="A165">
        <v>11</v>
      </c>
      <c r="B165">
        <v>20</v>
      </c>
      <c r="C165">
        <v>2015</v>
      </c>
      <c r="D165" s="9">
        <f t="shared" si="0"/>
        <v>42328</v>
      </c>
      <c r="E165" s="10">
        <v>2009</v>
      </c>
      <c r="F165" s="10">
        <f t="shared" si="1"/>
        <v>6</v>
      </c>
      <c r="G165" t="s">
        <v>485</v>
      </c>
      <c r="H165" t="s">
        <v>486</v>
      </c>
      <c r="I165" s="11">
        <v>3817045</v>
      </c>
      <c r="J165" s="11">
        <v>-1635677</v>
      </c>
      <c r="K165" s="11">
        <f>IF(M165="NOK",I165,IF(Sheet1!M165="SEK",Sheet1!I165*Sheet2!$B$10,IF(M165="DKK",Sheet1!I165*Sheet2!$B$9,IF(Sheet1!M165="EUR",Sheet1!I165*Sheet2!$B$11,IF(M165="USD",I165*Sheet1!$B$12,IF(M165="CHF",I165*Sheet2!$B$13,IF(Sheet1!M165="GBP",Sheet1!I165*Sheet2!$B$14,IF(Sheet1!M165="ISK",Sheet1!I165*Sheet2!$B$15,IF(Sheet1!M165="AUD",Sheet1!I165*Sheet2!$B$16,"0")))))))))</f>
        <v>4918262.4824999999</v>
      </c>
      <c r="L165" s="11">
        <f>IF(M165="NOK",J165,IF(Sheet1!M165="SEK",Sheet1!J165*Sheet2!$B$10,IF(M165="DKK",Sheet1!J165*Sheet2!$B$9,IF(Sheet1!M165="EUR",Sheet1!J165*Sheet2!$B$11,IF(M165="USD",J165*Sheet1!$B$12,IF(M165="CHF",J165*Sheet2!$B$13,IF(Sheet1!M165="GBP",Sheet1!J165*Sheet2!$B$14,IF(Sheet1!M165="ISK",Sheet1!J165*Sheet2!$B$15,IF(Sheet1!M165="AUD",Sheet1!J165*Sheet2!$B$16,"0")))))))))</f>
        <v>-2107569.8144999999</v>
      </c>
      <c r="M165" s="1" t="s">
        <v>2</v>
      </c>
      <c r="N165" t="s">
        <v>66</v>
      </c>
      <c r="O165" t="s">
        <v>112</v>
      </c>
      <c r="P165" s="12" t="s">
        <v>23</v>
      </c>
      <c r="Q165" s="13">
        <v>27.873200000000001</v>
      </c>
      <c r="R165" t="s">
        <v>24</v>
      </c>
      <c r="S165" s="14" t="s">
        <v>25</v>
      </c>
      <c r="T165">
        <v>29</v>
      </c>
      <c r="U165" s="13">
        <v>-12.172308920000001</v>
      </c>
      <c r="V165" s="13">
        <v>5.6133494380000002</v>
      </c>
      <c r="W165" s="13">
        <v>-20.446714400000001</v>
      </c>
      <c r="X165">
        <v>92.085899999999995</v>
      </c>
      <c r="Y165" t="s">
        <v>48</v>
      </c>
      <c r="Z165" t="s">
        <v>487</v>
      </c>
      <c r="AA165">
        <v>775000</v>
      </c>
      <c r="AB165">
        <f t="shared" si="17"/>
        <v>27873200</v>
      </c>
      <c r="AC165" s="15">
        <f>T165*(1+(U165/Sheet2!$A$2))</f>
        <v>25.4700304132</v>
      </c>
      <c r="AD165" s="16">
        <f t="shared" si="14"/>
        <v>0.13694319274428482</v>
      </c>
      <c r="AE165" s="17">
        <f t="shared" si="4"/>
        <v>-5.8682784897320726E-2</v>
      </c>
      <c r="AF165" s="70">
        <f t="shared" si="15"/>
        <v>0.17645130385101102</v>
      </c>
      <c r="AG165">
        <f t="shared" si="16"/>
        <v>-7.5612768340197742E-2</v>
      </c>
      <c r="AI165">
        <v>2015</v>
      </c>
    </row>
    <row r="166" spans="1:35" ht="12.75" customHeight="1">
      <c r="A166">
        <v>11</v>
      </c>
      <c r="B166">
        <v>23</v>
      </c>
      <c r="C166">
        <v>2015</v>
      </c>
      <c r="D166" s="9">
        <f t="shared" si="0"/>
        <v>42331</v>
      </c>
      <c r="E166" s="10">
        <v>2003</v>
      </c>
      <c r="F166" s="10">
        <f t="shared" si="1"/>
        <v>12</v>
      </c>
      <c r="G166" t="s">
        <v>488</v>
      </c>
      <c r="H166" t="s">
        <v>489</v>
      </c>
      <c r="I166" s="11">
        <v>72436000</v>
      </c>
      <c r="J166" s="11">
        <v>2615065</v>
      </c>
      <c r="K166" s="11">
        <f>IF(M166="NOK",I166,IF(Sheet1!M166="SEK",Sheet1!I166*Sheet2!$B$10,IF(M166="DKK",Sheet1!I166*Sheet2!$B$9,IF(Sheet1!M166="EUR",Sheet1!I166*Sheet2!$B$11,IF(M166="USD",I166*Sheet1!$B$12,IF(M166="CHF",I166*Sheet2!$B$13,IF(Sheet1!M166="GBP",Sheet1!I166*Sheet2!$B$14,IF(Sheet1!M166="ISK",Sheet1!I166*Sheet2!$B$15,IF(Sheet1!M166="AUD",Sheet1!I166*Sheet2!$B$16,"0")))))))))</f>
        <v>66836697.199999996</v>
      </c>
      <c r="L166" s="11">
        <f>IF(M166="NOK",J166,IF(Sheet1!M166="SEK",Sheet1!J166*Sheet2!$B$10,IF(M166="DKK",Sheet1!J166*Sheet2!$B$9,IF(Sheet1!M166="EUR",Sheet1!J166*Sheet2!$B$11,IF(M166="USD",J166*Sheet1!$B$12,IF(M166="CHF",J166*Sheet2!$B$13,IF(Sheet1!M166="GBP",Sheet1!J166*Sheet2!$B$14,IF(Sheet1!M166="ISK",Sheet1!J166*Sheet2!$B$15,IF(Sheet1!M166="AUD",Sheet1!J166*Sheet2!$B$16,"0")))))))))</f>
        <v>2412920.4754999997</v>
      </c>
      <c r="M166" t="s">
        <v>4</v>
      </c>
      <c r="N166" t="s">
        <v>30</v>
      </c>
      <c r="O166" t="s">
        <v>112</v>
      </c>
      <c r="P166" s="12" t="s">
        <v>23</v>
      </c>
      <c r="Q166" s="13">
        <v>19.923200000000001</v>
      </c>
      <c r="R166" t="s">
        <v>166</v>
      </c>
      <c r="S166" s="14" t="s">
        <v>25</v>
      </c>
      <c r="T166">
        <v>7.5</v>
      </c>
      <c r="U166" s="13">
        <v>-15.33333302</v>
      </c>
      <c r="V166" s="13">
        <v>-12</v>
      </c>
      <c r="W166" s="13">
        <v>-14</v>
      </c>
      <c r="X166">
        <v>94.634500000000003</v>
      </c>
      <c r="Y166" s="1" t="s">
        <v>33</v>
      </c>
      <c r="Z166" t="s">
        <v>54</v>
      </c>
      <c r="AA166">
        <v>2666700</v>
      </c>
      <c r="AB166">
        <f t="shared" si="17"/>
        <v>19923200</v>
      </c>
      <c r="AC166" s="15">
        <f>T166*(1+(U166/Sheet2!$A$2))</f>
        <v>6.3500000235000007</v>
      </c>
      <c r="AD166" s="16">
        <f t="shared" si="14"/>
        <v>3.6357613234821717</v>
      </c>
      <c r="AE166" s="17">
        <f t="shared" si="4"/>
        <v>0.1312572779473177</v>
      </c>
      <c r="AF166" s="70">
        <f t="shared" si="15"/>
        <v>3.3547169731769992</v>
      </c>
      <c r="AG166">
        <f t="shared" si="16"/>
        <v>0.12111109036199003</v>
      </c>
      <c r="AI166">
        <v>2015</v>
      </c>
    </row>
    <row r="167" spans="1:35" ht="12.75" customHeight="1">
      <c r="A167">
        <v>11</v>
      </c>
      <c r="B167">
        <v>25</v>
      </c>
      <c r="C167">
        <v>2015</v>
      </c>
      <c r="D167" s="9">
        <f t="shared" si="0"/>
        <v>42333</v>
      </c>
      <c r="E167" s="10">
        <v>2010</v>
      </c>
      <c r="F167" s="10">
        <f t="shared" si="1"/>
        <v>5</v>
      </c>
      <c r="G167" t="s">
        <v>490</v>
      </c>
      <c r="H167" t="s">
        <v>491</v>
      </c>
      <c r="I167" s="11">
        <v>8806000000</v>
      </c>
      <c r="J167" s="11">
        <v>937000000</v>
      </c>
      <c r="K167" s="11">
        <f>IF(M167="NOK",I167,IF(Sheet1!M167="SEK",Sheet1!I167*Sheet2!$B$10,IF(M167="DKK",Sheet1!I167*Sheet2!$B$9,IF(Sheet1!M167="EUR",Sheet1!I167*Sheet2!$B$11,IF(M167="USD",I167*Sheet1!$B$12,IF(M167="CHF",I167*Sheet2!$B$13,IF(Sheet1!M167="GBP",Sheet1!I167*Sheet2!$B$14,IF(Sheet1!M167="ISK",Sheet1!I167*Sheet2!$B$15,IF(Sheet1!M167="AUD",Sheet1!I167*Sheet2!$B$16,"0")))))))))</f>
        <v>8125296200</v>
      </c>
      <c r="L167" s="11">
        <f>IF(M167="NOK",J167,IF(Sheet1!M167="SEK",Sheet1!J167*Sheet2!$B$10,IF(M167="DKK",Sheet1!J167*Sheet2!$B$9,IF(Sheet1!M167="EUR",Sheet1!J167*Sheet2!$B$11,IF(M167="USD",J167*Sheet1!$B$12,IF(M167="CHF",J167*Sheet2!$B$13,IF(Sheet1!M167="GBP",Sheet1!J167*Sheet2!$B$14,IF(Sheet1!M167="ISK",Sheet1!J167*Sheet2!$B$15,IF(Sheet1!M167="AUD",Sheet1!J167*Sheet2!$B$16,"0")))))))))</f>
        <v>864569900</v>
      </c>
      <c r="M167" t="s">
        <v>4</v>
      </c>
      <c r="N167" t="s">
        <v>30</v>
      </c>
      <c r="O167" t="s">
        <v>37</v>
      </c>
      <c r="P167" s="12" t="s">
        <v>23</v>
      </c>
      <c r="Q167" s="13">
        <v>5375.39</v>
      </c>
      <c r="R167" t="s">
        <v>362</v>
      </c>
      <c r="S167" s="14" t="s">
        <v>25</v>
      </c>
      <c r="T167">
        <v>48</v>
      </c>
      <c r="U167" s="13">
        <v>15.41666698</v>
      </c>
      <c r="V167" s="13">
        <v>19.166666029999998</v>
      </c>
      <c r="W167" s="13">
        <v>13.75</v>
      </c>
      <c r="X167">
        <v>14594.2</v>
      </c>
      <c r="Y167" s="1" t="s">
        <v>33</v>
      </c>
      <c r="Z167" t="s">
        <v>492</v>
      </c>
      <c r="AA167">
        <v>97756600</v>
      </c>
      <c r="AB167">
        <f t="shared" si="17"/>
        <v>5375390000</v>
      </c>
      <c r="AC167" s="15">
        <f>T167*(1+(U167/Sheet2!$A$2))</f>
        <v>55.400000150399997</v>
      </c>
      <c r="AD167" s="16">
        <f t="shared" si="14"/>
        <v>1.6382067161638505</v>
      </c>
      <c r="AE167" s="17">
        <f t="shared" si="4"/>
        <v>0.17431293357319189</v>
      </c>
      <c r="AF167" s="70">
        <f t="shared" si="15"/>
        <v>1.5115733370043849</v>
      </c>
      <c r="AG167">
        <f t="shared" si="16"/>
        <v>0.16083854380798415</v>
      </c>
      <c r="AI167">
        <v>2015</v>
      </c>
    </row>
    <row r="168" spans="1:35" ht="12.75" customHeight="1">
      <c r="A168">
        <v>11</v>
      </c>
      <c r="B168">
        <v>30</v>
      </c>
      <c r="C168">
        <v>2015</v>
      </c>
      <c r="D168" s="9">
        <f t="shared" si="0"/>
        <v>42338</v>
      </c>
      <c r="E168" s="10">
        <v>2015</v>
      </c>
      <c r="F168" s="10">
        <f t="shared" si="1"/>
        <v>0</v>
      </c>
      <c r="G168" t="s">
        <v>493</v>
      </c>
      <c r="H168" t="s">
        <v>494</v>
      </c>
      <c r="I168" s="11">
        <v>9045000000</v>
      </c>
      <c r="J168" s="11">
        <v>807000000</v>
      </c>
      <c r="K168" s="11">
        <f>IF(M168="NOK",I168,IF(Sheet1!M168="SEK",Sheet1!I168*Sheet2!$B$10,IF(M168="DKK",Sheet1!I168*Sheet2!$B$9,IF(Sheet1!M168="EUR",Sheet1!I168*Sheet2!$B$11,IF(M168="USD",I168*Sheet1!$B$12,IF(M168="CHF",I168*Sheet2!$B$13,IF(Sheet1!M168="GBP",Sheet1!I168*Sheet2!$B$14,IF(Sheet1!M168="ISK",Sheet1!I168*Sheet2!$B$15,IF(Sheet1!M168="AUD",Sheet1!I168*Sheet2!$B$16,"0")))))))))</f>
        <v>8345821500</v>
      </c>
      <c r="L168" s="11">
        <f>IF(M168="NOK",J168,IF(Sheet1!M168="SEK",Sheet1!J168*Sheet2!$B$10,IF(M168="DKK",Sheet1!J168*Sheet2!$B$9,IF(Sheet1!M168="EUR",Sheet1!J168*Sheet2!$B$11,IF(M168="USD",J168*Sheet1!$B$12,IF(M168="CHF",J168*Sheet2!$B$13,IF(Sheet1!M168="GBP",Sheet1!J168*Sheet2!$B$14,IF(Sheet1!M168="ISK",Sheet1!J168*Sheet2!$B$15,IF(Sheet1!M168="AUD",Sheet1!J168*Sheet2!$B$16,"0")))))))))</f>
        <v>744618900</v>
      </c>
      <c r="M168" t="s">
        <v>4</v>
      </c>
      <c r="N168" t="s">
        <v>30</v>
      </c>
      <c r="O168" t="s">
        <v>37</v>
      </c>
      <c r="P168" s="12" t="s">
        <v>23</v>
      </c>
      <c r="Q168" s="13">
        <v>4725.42</v>
      </c>
      <c r="R168" t="s">
        <v>330</v>
      </c>
      <c r="S168" s="14" t="s">
        <v>25</v>
      </c>
      <c r="T168">
        <v>50</v>
      </c>
      <c r="U168" s="13">
        <v>40</v>
      </c>
      <c r="V168" s="13">
        <v>42.5</v>
      </c>
      <c r="W168" s="13">
        <v>41</v>
      </c>
      <c r="X168">
        <v>7924.2</v>
      </c>
      <c r="Y168" s="1" t="s">
        <v>33</v>
      </c>
      <c r="Z168" t="s">
        <v>495</v>
      </c>
      <c r="AA168">
        <v>86640000</v>
      </c>
      <c r="AB168">
        <f t="shared" si="17"/>
        <v>4725420000</v>
      </c>
      <c r="AC168" s="15">
        <f>T168*(1+(U168/Sheet2!$A$2))</f>
        <v>70</v>
      </c>
      <c r="AD168" s="16">
        <f t="shared" si="14"/>
        <v>1.9141155706794317</v>
      </c>
      <c r="AE168" s="17">
        <f t="shared" si="4"/>
        <v>0.17077847048516323</v>
      </c>
      <c r="AF168" s="70">
        <f t="shared" si="15"/>
        <v>1.7661544370659117</v>
      </c>
      <c r="AG168">
        <f t="shared" si="16"/>
        <v>0.1575772947166601</v>
      </c>
      <c r="AI168">
        <v>2015</v>
      </c>
    </row>
    <row r="169" spans="1:35" ht="12.75" customHeight="1">
      <c r="A169">
        <v>11</v>
      </c>
      <c r="B169">
        <v>30</v>
      </c>
      <c r="C169">
        <v>2015</v>
      </c>
      <c r="D169" s="9">
        <f t="shared" si="0"/>
        <v>42338</v>
      </c>
      <c r="E169" s="18">
        <v>2014</v>
      </c>
      <c r="F169" s="10">
        <f t="shared" si="1"/>
        <v>1</v>
      </c>
      <c r="G169" t="s">
        <v>496</v>
      </c>
      <c r="H169" t="s">
        <v>497</v>
      </c>
      <c r="I169" s="11">
        <v>50859000</v>
      </c>
      <c r="J169" s="11">
        <v>8904000</v>
      </c>
      <c r="K169" s="11">
        <f>IF(M169="NOK",I169,IF(Sheet1!M169="SEK",Sheet1!I169*Sheet2!$B$10,IF(M169="DKK",Sheet1!I169*Sheet2!$B$9,IF(Sheet1!M169="EUR",Sheet1!I169*Sheet2!$B$11,IF(M169="USD",I169*Sheet1!$B$12,IF(M169="CHF",I169*Sheet2!$B$13,IF(Sheet1!M169="GBP",Sheet1!I169*Sheet2!$B$14,IF(Sheet1!M169="ISK",Sheet1!I169*Sheet2!$B$15,IF(Sheet1!M169="AUD",Sheet1!I169*Sheet2!$B$16,"0")))))))))</f>
        <v>489212721</v>
      </c>
      <c r="L169" s="11">
        <f>IF(M169="NOK",J169,IF(Sheet1!M169="SEK",Sheet1!J169*Sheet2!$B$10,IF(M169="DKK",Sheet1!J169*Sheet2!$B$9,IF(Sheet1!M169="EUR",Sheet1!J169*Sheet2!$B$11,IF(M169="USD",J169*Sheet1!$B$12,IF(M169="CHF",J169*Sheet2!$B$13,IF(Sheet1!M169="GBP",Sheet1!J169*Sheet2!$B$14,IF(Sheet1!M169="ISK",Sheet1!J169*Sheet2!$B$15,IF(Sheet1!M169="AUD",Sheet1!J169*Sheet2!$B$16,"0")))))))))</f>
        <v>85647576</v>
      </c>
      <c r="M169" t="s">
        <v>9</v>
      </c>
      <c r="N169" t="s">
        <v>200</v>
      </c>
      <c r="O169" t="s">
        <v>278</v>
      </c>
      <c r="P169" s="12" t="s">
        <v>23</v>
      </c>
      <c r="Q169" s="13">
        <v>46.884099999999997</v>
      </c>
      <c r="R169" t="s">
        <v>24</v>
      </c>
      <c r="S169" s="14" t="s">
        <v>25</v>
      </c>
      <c r="T169">
        <v>5</v>
      </c>
      <c r="U169" s="13">
        <v>5.4000000950000002</v>
      </c>
      <c r="V169" s="13">
        <v>-3.5999999049999998</v>
      </c>
      <c r="W169" s="13">
        <v>-2.5999999049999998</v>
      </c>
      <c r="X169">
        <v>50.6629</v>
      </c>
      <c r="Y169" t="s">
        <v>124</v>
      </c>
      <c r="Z169" t="s">
        <v>337</v>
      </c>
      <c r="AA169">
        <v>1000000</v>
      </c>
      <c r="AB169">
        <f t="shared" si="17"/>
        <v>46884100</v>
      </c>
      <c r="AC169" s="15">
        <f>T169*(1+(U169/Sheet2!$A$2))</f>
        <v>5.2700000047499991</v>
      </c>
      <c r="AD169" s="16">
        <f t="shared" si="14"/>
        <v>1.0847814077693716</v>
      </c>
      <c r="AE169" s="17">
        <f t="shared" si="4"/>
        <v>0.18991513114254086</v>
      </c>
      <c r="AF169" s="70">
        <f t="shared" si="15"/>
        <v>10.434512361333587</v>
      </c>
      <c r="AG169">
        <f t="shared" si="16"/>
        <v>1.8267936464601005</v>
      </c>
      <c r="AI169">
        <v>2015</v>
      </c>
    </row>
    <row r="170" spans="1:35" ht="12.75" customHeight="1">
      <c r="A170">
        <v>12</v>
      </c>
      <c r="B170">
        <v>1</v>
      </c>
      <c r="C170">
        <v>2015</v>
      </c>
      <c r="D170" s="9">
        <f t="shared" si="0"/>
        <v>42339</v>
      </c>
      <c r="E170" s="10">
        <v>2007</v>
      </c>
      <c r="F170" s="10">
        <f t="shared" si="1"/>
        <v>8</v>
      </c>
      <c r="G170" t="s">
        <v>498</v>
      </c>
      <c r="H170" t="s">
        <v>499</v>
      </c>
      <c r="I170" s="11">
        <v>534408</v>
      </c>
      <c r="J170" s="11">
        <v>-8959499</v>
      </c>
      <c r="K170" s="11">
        <f>IF(M170="NOK",I170,IF(Sheet1!M170="SEK",Sheet1!I170*Sheet2!$B$10,IF(M170="DKK",Sheet1!I170*Sheet2!$B$9,IF(Sheet1!M170="EUR",Sheet1!I170*Sheet2!$B$11,IF(M170="USD",I170*Sheet1!$B$12,IF(M170="CHF",I170*Sheet2!$B$13,IF(Sheet1!M170="GBP",Sheet1!I170*Sheet2!$B$14,IF(Sheet1!M170="ISK",Sheet1!I170*Sheet2!$B$15,IF(Sheet1!M170="AUD",Sheet1!I170*Sheet2!$B$16,"0")))))))))</f>
        <v>493098.26159999997</v>
      </c>
      <c r="L170" s="11">
        <f>IF(M170="NOK",J170,IF(Sheet1!M170="SEK",Sheet1!J170*Sheet2!$B$10,IF(M170="DKK",Sheet1!J170*Sheet2!$B$9,IF(Sheet1!M170="EUR",Sheet1!J170*Sheet2!$B$11,IF(M170="USD",J170*Sheet1!$B$12,IF(M170="CHF",J170*Sheet2!$B$13,IF(Sheet1!M170="GBP",Sheet1!J170*Sheet2!$B$14,IF(Sheet1!M170="ISK",Sheet1!J170*Sheet2!$B$15,IF(Sheet1!M170="AUD",Sheet1!J170*Sheet2!$B$16,"0")))))))))</f>
        <v>-8266929.7272999994</v>
      </c>
      <c r="M170" t="s">
        <v>4</v>
      </c>
      <c r="N170" t="s">
        <v>30</v>
      </c>
      <c r="O170" t="s">
        <v>37</v>
      </c>
      <c r="P170" s="12" t="s">
        <v>23</v>
      </c>
      <c r="Q170" s="13">
        <v>59.771599999999999</v>
      </c>
      <c r="R170" t="s">
        <v>424</v>
      </c>
      <c r="S170" s="14" t="s">
        <v>25</v>
      </c>
      <c r="T170">
        <v>18.5</v>
      </c>
      <c r="U170" s="13">
        <v>60.540538789999999</v>
      </c>
      <c r="V170" s="13">
        <v>64.324325560000005</v>
      </c>
      <c r="W170" s="13">
        <v>83.783782959999996</v>
      </c>
      <c r="X170">
        <v>263.238</v>
      </c>
      <c r="Y170" s="1" t="s">
        <v>33</v>
      </c>
      <c r="Z170" t="s">
        <v>54</v>
      </c>
      <c r="AA170">
        <v>3245000</v>
      </c>
      <c r="AB170">
        <f t="shared" si="17"/>
        <v>59771600</v>
      </c>
      <c r="AC170" s="15">
        <f>T170*(1+(U170/Sheet2!$A$2))</f>
        <v>29.699999676149996</v>
      </c>
      <c r="AD170" s="16">
        <f t="shared" si="14"/>
        <v>8.9408347777205233E-3</v>
      </c>
      <c r="AE170" s="17">
        <f t="shared" si="4"/>
        <v>-0.14989558586352048</v>
      </c>
      <c r="AF170" s="70">
        <f t="shared" si="15"/>
        <v>8.2497082494027256E-3</v>
      </c>
      <c r="AG170">
        <f t="shared" si="16"/>
        <v>-0.13830865707627032</v>
      </c>
      <c r="AI170">
        <v>2015</v>
      </c>
    </row>
    <row r="171" spans="1:35" ht="12.75" customHeight="1">
      <c r="A171">
        <v>12</v>
      </c>
      <c r="B171">
        <v>2</v>
      </c>
      <c r="C171">
        <v>2015</v>
      </c>
      <c r="D171" s="9">
        <f t="shared" si="0"/>
        <v>42340</v>
      </c>
      <c r="E171" s="10">
        <v>2006</v>
      </c>
      <c r="F171" s="10">
        <f t="shared" si="1"/>
        <v>9</v>
      </c>
      <c r="G171" t="s">
        <v>500</v>
      </c>
      <c r="H171" t="s">
        <v>501</v>
      </c>
      <c r="I171" s="11">
        <v>10841300000</v>
      </c>
      <c r="J171" s="11">
        <v>544500000</v>
      </c>
      <c r="K171" s="11">
        <f>IF(M171="NOK",I171,IF(Sheet1!M171="SEK",Sheet1!I171*Sheet2!$B$10,IF(M171="DKK",Sheet1!I171*Sheet2!$B$9,IF(Sheet1!M171="EUR",Sheet1!I171*Sheet2!$B$11,IF(M171="USD",I171*Sheet1!$B$12,IF(M171="CHF",I171*Sheet2!$B$13,IF(Sheet1!M171="GBP",Sheet1!I171*Sheet2!$B$14,IF(Sheet1!M171="ISK",Sheet1!I171*Sheet2!$B$15,IF(Sheet1!M171="AUD",Sheet1!I171*Sheet2!$B$16,"0")))))))))</f>
        <v>10003267510</v>
      </c>
      <c r="L171" s="11">
        <f>IF(M171="NOK",J171,IF(Sheet1!M171="SEK",Sheet1!J171*Sheet2!$B$10,IF(M171="DKK",Sheet1!J171*Sheet2!$B$9,IF(Sheet1!M171="EUR",Sheet1!J171*Sheet2!$B$11,IF(M171="USD",J171*Sheet1!$B$12,IF(M171="CHF",J171*Sheet2!$B$13,IF(Sheet1!M171="GBP",Sheet1!J171*Sheet2!$B$14,IF(Sheet1!M171="ISK",Sheet1!J171*Sheet2!$B$15,IF(Sheet1!M171="AUD",Sheet1!J171*Sheet2!$B$16,"0")))))))))</f>
        <v>502410150</v>
      </c>
      <c r="M171" t="s">
        <v>4</v>
      </c>
      <c r="N171" t="s">
        <v>30</v>
      </c>
      <c r="O171" t="s">
        <v>37</v>
      </c>
      <c r="P171" s="12" t="s">
        <v>23</v>
      </c>
      <c r="Q171" s="13">
        <v>3041.72</v>
      </c>
      <c r="R171" t="s">
        <v>430</v>
      </c>
      <c r="S171" s="14" t="s">
        <v>25</v>
      </c>
      <c r="T171">
        <v>67</v>
      </c>
      <c r="U171" s="13">
        <v>-4.8507461550000004</v>
      </c>
      <c r="V171" s="13">
        <v>-7.0895524019999998</v>
      </c>
      <c r="W171" s="13">
        <v>0.74626862999999999</v>
      </c>
      <c r="X171">
        <v>6898.46</v>
      </c>
      <c r="Y171" s="1" t="s">
        <v>33</v>
      </c>
      <c r="Z171" t="s">
        <v>502</v>
      </c>
      <c r="AA171">
        <v>45074600</v>
      </c>
      <c r="AB171">
        <f t="shared" si="17"/>
        <v>3041720000</v>
      </c>
      <c r="AC171" s="15">
        <f>T171*(1+(U171/Sheet2!$A$2))</f>
        <v>63.750000076150002</v>
      </c>
      <c r="AD171" s="16">
        <f t="shared" si="14"/>
        <v>3.5642005181279015</v>
      </c>
      <c r="AE171" s="17">
        <f t="shared" si="4"/>
        <v>0.1790105598148416</v>
      </c>
      <c r="AF171" s="70">
        <f t="shared" si="15"/>
        <v>3.2886878180766144</v>
      </c>
      <c r="AG171">
        <f t="shared" si="16"/>
        <v>0.16517304354115434</v>
      </c>
      <c r="AI171">
        <v>2015</v>
      </c>
    </row>
    <row r="172" spans="1:35" ht="12.75" customHeight="1">
      <c r="A172">
        <v>12</v>
      </c>
      <c r="B172">
        <v>2</v>
      </c>
      <c r="C172">
        <v>2015</v>
      </c>
      <c r="D172" s="9">
        <f t="shared" si="0"/>
        <v>42340</v>
      </c>
      <c r="E172" s="18">
        <v>1985</v>
      </c>
      <c r="F172" s="10">
        <f t="shared" si="1"/>
        <v>30</v>
      </c>
      <c r="G172" t="s">
        <v>503</v>
      </c>
      <c r="H172" t="s">
        <v>239</v>
      </c>
      <c r="I172" s="11">
        <v>59700000</v>
      </c>
      <c r="J172" s="11">
        <v>9800000</v>
      </c>
      <c r="K172" s="11">
        <f>IF(M172="NOK",I172,IF(Sheet1!M172="SEK",Sheet1!I172*Sheet2!$B$10,IF(M172="DKK",Sheet1!I172*Sheet2!$B$9,IF(Sheet1!M172="EUR",Sheet1!I172*Sheet2!$B$11,IF(M172="USD",I172*Sheet1!$B$12,IF(M172="CHF",I172*Sheet2!$B$13,IF(Sheet1!M172="GBP",Sheet1!I172*Sheet2!$B$14,IF(Sheet1!M172="ISK",Sheet1!I172*Sheet2!$B$15,IF(Sheet1!M172="AUD",Sheet1!I172*Sheet2!$B$16,"0")))))))))</f>
        <v>574254300</v>
      </c>
      <c r="L172" s="11">
        <f>IF(M172="NOK",J172,IF(Sheet1!M172="SEK",Sheet1!J172*Sheet2!$B$10,IF(M172="DKK",Sheet1!J172*Sheet2!$B$9,IF(Sheet1!M172="EUR",Sheet1!J172*Sheet2!$B$11,IF(M172="USD",J172*Sheet1!$B$12,IF(M172="CHF",J172*Sheet2!$B$13,IF(Sheet1!M172="GBP",Sheet1!J172*Sheet2!$B$14,IF(Sheet1!M172="ISK",Sheet1!J172*Sheet2!$B$15,IF(Sheet1!M172="AUD",Sheet1!J172*Sheet2!$B$16,"0")))))))))</f>
        <v>94266200</v>
      </c>
      <c r="M172" t="s">
        <v>9</v>
      </c>
      <c r="N172" t="s">
        <v>200</v>
      </c>
      <c r="O172" t="s">
        <v>201</v>
      </c>
      <c r="P172" s="12" t="s">
        <v>23</v>
      </c>
      <c r="Q172" s="13">
        <v>132.33699999999999</v>
      </c>
      <c r="R172" t="s">
        <v>24</v>
      </c>
      <c r="S172" s="14" t="s">
        <v>25</v>
      </c>
      <c r="T172">
        <v>6.75</v>
      </c>
      <c r="U172" s="13">
        <v>24</v>
      </c>
      <c r="V172" s="13">
        <v>21.481481550000002</v>
      </c>
      <c r="W172" s="13">
        <v>21.333333970000002</v>
      </c>
      <c r="X172">
        <v>1469.18</v>
      </c>
      <c r="Y172" t="s">
        <v>124</v>
      </c>
      <c r="Z172" t="s">
        <v>504</v>
      </c>
      <c r="AA172">
        <v>2100000</v>
      </c>
      <c r="AB172">
        <f t="shared" si="17"/>
        <v>132336999.99999999</v>
      </c>
      <c r="AC172" s="15">
        <f>T172*(1+(U172/Sheet2!$A$2))</f>
        <v>8.3699999999999992</v>
      </c>
      <c r="AD172" s="16">
        <f t="shared" si="14"/>
        <v>0.45112100168509189</v>
      </c>
      <c r="AE172" s="17">
        <f t="shared" si="4"/>
        <v>7.405336376070186E-2</v>
      </c>
      <c r="AF172" s="70">
        <f t="shared" si="15"/>
        <v>4.3393329152088986</v>
      </c>
      <c r="AG172">
        <f t="shared" si="16"/>
        <v>0.71231930601419113</v>
      </c>
      <c r="AI172">
        <v>2015</v>
      </c>
    </row>
    <row r="173" spans="1:35" ht="12.75" customHeight="1">
      <c r="A173">
        <v>12</v>
      </c>
      <c r="B173">
        <v>3</v>
      </c>
      <c r="C173">
        <v>2015</v>
      </c>
      <c r="D173" s="9">
        <f t="shared" si="0"/>
        <v>42341</v>
      </c>
      <c r="E173" s="10">
        <v>2004</v>
      </c>
      <c r="F173" s="10">
        <f t="shared" si="1"/>
        <v>11</v>
      </c>
      <c r="G173" t="s">
        <v>505</v>
      </c>
      <c r="H173" t="s">
        <v>506</v>
      </c>
      <c r="I173" s="11">
        <v>208207000</v>
      </c>
      <c r="J173" s="11">
        <v>62319000</v>
      </c>
      <c r="K173" s="11">
        <f>IF(M173="NOK",I173,IF(Sheet1!M173="SEK",Sheet1!I173*Sheet2!$B$10,IF(M173="DKK",Sheet1!I173*Sheet2!$B$9,IF(Sheet1!M173="EUR",Sheet1!I173*Sheet2!$B$11,IF(M173="USD",I173*Sheet1!$B$12,IF(M173="CHF",I173*Sheet2!$B$13,IF(Sheet1!M173="GBP",Sheet1!I173*Sheet2!$B$14,IF(Sheet1!M173="ISK",Sheet1!I173*Sheet2!$B$15,IF(Sheet1!M173="AUD",Sheet1!I173*Sheet2!$B$16,"0")))))))))</f>
        <v>192112598.90000001</v>
      </c>
      <c r="L173" s="11">
        <f>IF(M173="NOK",J173,IF(Sheet1!M173="SEK",Sheet1!J173*Sheet2!$B$10,IF(M173="DKK",Sheet1!J173*Sheet2!$B$9,IF(Sheet1!M173="EUR",Sheet1!J173*Sheet2!$B$11,IF(M173="USD",J173*Sheet1!$B$12,IF(M173="CHF",J173*Sheet2!$B$13,IF(Sheet1!M173="GBP",Sheet1!J173*Sheet2!$B$14,IF(Sheet1!M173="ISK",Sheet1!J173*Sheet2!$B$15,IF(Sheet1!M173="AUD",Sheet1!J173*Sheet2!$B$16,"0")))))))))</f>
        <v>57501741.299999997</v>
      </c>
      <c r="M173" t="s">
        <v>4</v>
      </c>
      <c r="N173" t="s">
        <v>30</v>
      </c>
      <c r="O173" t="s">
        <v>37</v>
      </c>
      <c r="P173" s="12" t="s">
        <v>23</v>
      </c>
      <c r="Q173" s="13">
        <v>630.59500000000003</v>
      </c>
      <c r="R173" t="s">
        <v>507</v>
      </c>
      <c r="S173" s="14" t="s">
        <v>25</v>
      </c>
      <c r="T173">
        <v>57</v>
      </c>
      <c r="U173" s="13">
        <v>15.78947353</v>
      </c>
      <c r="V173" s="13">
        <v>36.403507230000002</v>
      </c>
      <c r="W173" s="13">
        <v>29.824562069999999</v>
      </c>
      <c r="X173">
        <v>2122.98</v>
      </c>
      <c r="Y173" s="1" t="s">
        <v>33</v>
      </c>
      <c r="Z173" t="s">
        <v>159</v>
      </c>
      <c r="AA173">
        <v>11142600</v>
      </c>
      <c r="AB173">
        <f t="shared" si="17"/>
        <v>630595000</v>
      </c>
      <c r="AC173" s="15">
        <f>T173*(1+(U173/Sheet2!$A$2))</f>
        <v>65.999999912099995</v>
      </c>
      <c r="AD173" s="16">
        <f t="shared" si="14"/>
        <v>0.33017546919972407</v>
      </c>
      <c r="AE173" s="17">
        <f t="shared" si="4"/>
        <v>9.8825712224169235E-2</v>
      </c>
      <c r="AF173" s="70">
        <f t="shared" si="15"/>
        <v>0.30465290543058543</v>
      </c>
      <c r="AG173">
        <f t="shared" si="16"/>
        <v>9.1186484669240953E-2</v>
      </c>
      <c r="AI173">
        <v>2015</v>
      </c>
    </row>
    <row r="174" spans="1:35" ht="12.75" customHeight="1">
      <c r="A174">
        <v>12</v>
      </c>
      <c r="B174">
        <v>7</v>
      </c>
      <c r="C174">
        <v>2015</v>
      </c>
      <c r="D174" s="9">
        <f t="shared" si="0"/>
        <v>42345</v>
      </c>
      <c r="E174" s="10">
        <v>2009</v>
      </c>
      <c r="F174" s="10">
        <f t="shared" si="1"/>
        <v>6</v>
      </c>
      <c r="G174" t="s">
        <v>508</v>
      </c>
      <c r="H174" t="s">
        <v>509</v>
      </c>
      <c r="I174" s="11">
        <v>39501000</v>
      </c>
      <c r="J174" s="11">
        <v>-12964000</v>
      </c>
      <c r="K174" s="11">
        <f>IF(M174="NOK",I174,IF(Sheet1!M174="SEK",Sheet1!I174*Sheet2!$B$10,IF(M174="DKK",Sheet1!I174*Sheet2!$B$9,IF(Sheet1!M174="EUR",Sheet1!I174*Sheet2!$B$11,IF(M174="USD",I174*Sheet1!$B$12,IF(M174="CHF",I174*Sheet2!$B$13,IF(Sheet1!M174="GBP",Sheet1!I174*Sheet2!$B$14,IF(Sheet1!M174="ISK",Sheet1!I174*Sheet2!$B$15,IF(Sheet1!M174="AUD",Sheet1!I174*Sheet2!$B$16,"0")))))))))</f>
        <v>36447572.699999996</v>
      </c>
      <c r="L174" s="11">
        <f>IF(M174="NOK",J174,IF(Sheet1!M174="SEK",Sheet1!J174*Sheet2!$B$10,IF(M174="DKK",Sheet1!J174*Sheet2!$B$9,IF(Sheet1!M174="EUR",Sheet1!J174*Sheet2!$B$11,IF(M174="USD",J174*Sheet1!$B$12,IF(M174="CHF",J174*Sheet2!$B$13,IF(Sheet1!M174="GBP",Sheet1!J174*Sheet2!$B$14,IF(Sheet1!M174="ISK",Sheet1!J174*Sheet2!$B$15,IF(Sheet1!M174="AUD",Sheet1!J174*Sheet2!$B$16,"0")))))))))</f>
        <v>-11961882.799999999</v>
      </c>
      <c r="M174" t="s">
        <v>4</v>
      </c>
      <c r="N174" t="s">
        <v>30</v>
      </c>
      <c r="O174" t="s">
        <v>31</v>
      </c>
      <c r="P174" s="12" t="s">
        <v>23</v>
      </c>
      <c r="Q174" s="13">
        <v>24.422000000000001</v>
      </c>
      <c r="R174" t="s">
        <v>166</v>
      </c>
      <c r="S174" s="14" t="s">
        <v>25</v>
      </c>
      <c r="T174">
        <v>8</v>
      </c>
      <c r="U174" s="13">
        <v>-11.25</v>
      </c>
      <c r="V174" s="13">
        <v>32.5</v>
      </c>
      <c r="W174" s="13">
        <v>162.5</v>
      </c>
      <c r="X174">
        <v>195.376</v>
      </c>
      <c r="Y174" t="s">
        <v>48</v>
      </c>
      <c r="Z174" t="s">
        <v>54</v>
      </c>
      <c r="AA174">
        <v>3125000</v>
      </c>
      <c r="AB174">
        <f t="shared" si="17"/>
        <v>24422000</v>
      </c>
      <c r="AC174" s="15">
        <f>T174*(1+(U174/Sheet2!$A$2))</f>
        <v>7.1</v>
      </c>
      <c r="AD174" s="16">
        <f t="shared" si="14"/>
        <v>1.6174350995004505</v>
      </c>
      <c r="AE174" s="17">
        <f t="shared" si="4"/>
        <v>-0.53083285562198013</v>
      </c>
      <c r="AF174" s="70">
        <f t="shared" si="15"/>
        <v>1.4924073663090653</v>
      </c>
      <c r="AG174">
        <f t="shared" si="16"/>
        <v>-0.48979947588240108</v>
      </c>
      <c r="AI174">
        <v>2015</v>
      </c>
    </row>
    <row r="175" spans="1:35" ht="12.75" customHeight="1">
      <c r="A175">
        <v>12</v>
      </c>
      <c r="B175">
        <v>8</v>
      </c>
      <c r="C175">
        <v>2015</v>
      </c>
      <c r="D175" s="9">
        <f t="shared" si="0"/>
        <v>42346</v>
      </c>
      <c r="E175" s="10">
        <v>2007</v>
      </c>
      <c r="F175" s="10">
        <f t="shared" si="1"/>
        <v>8</v>
      </c>
      <c r="G175" t="s">
        <v>510</v>
      </c>
      <c r="H175" t="s">
        <v>511</v>
      </c>
      <c r="I175" s="11">
        <v>30958203</v>
      </c>
      <c r="J175" s="11">
        <v>-23148915</v>
      </c>
      <c r="K175" s="11">
        <f>IF(M175="NOK",I175,IF(Sheet1!M175="SEK",Sheet1!I175*Sheet2!$B$10,IF(M175="DKK",Sheet1!I175*Sheet2!$B$9,IF(Sheet1!M175="EUR",Sheet1!I175*Sheet2!$B$11,IF(M175="USD",I175*Sheet1!$B$12,IF(M175="CHF",I175*Sheet2!$B$13,IF(Sheet1!M175="GBP",Sheet1!I175*Sheet2!$B$14,IF(Sheet1!M175="ISK",Sheet1!I175*Sheet2!$B$15,IF(Sheet1!M175="AUD",Sheet1!I175*Sheet2!$B$16,"0")))))))))</f>
        <v>28565133.908099998</v>
      </c>
      <c r="L175" s="11">
        <f>IF(M175="NOK",J175,IF(Sheet1!M175="SEK",Sheet1!J175*Sheet2!$B$10,IF(M175="DKK",Sheet1!J175*Sheet2!$B$9,IF(Sheet1!M175="EUR",Sheet1!J175*Sheet2!$B$11,IF(M175="USD",J175*Sheet1!$B$12,IF(M175="CHF",J175*Sheet2!$B$13,IF(Sheet1!M175="GBP",Sheet1!J175*Sheet2!$B$14,IF(Sheet1!M175="ISK",Sheet1!J175*Sheet2!$B$15,IF(Sheet1!M175="AUD",Sheet1!J175*Sheet2!$B$16,"0")))))))))</f>
        <v>-21359503.870499998</v>
      </c>
      <c r="M175" t="s">
        <v>4</v>
      </c>
      <c r="N175" t="s">
        <v>30</v>
      </c>
      <c r="O175" t="s">
        <v>112</v>
      </c>
      <c r="P175" s="12" t="s">
        <v>23</v>
      </c>
      <c r="Q175" s="13">
        <v>78.144300000000001</v>
      </c>
      <c r="R175" t="s">
        <v>68</v>
      </c>
      <c r="S175" s="14" t="s">
        <v>25</v>
      </c>
      <c r="T175">
        <v>39</v>
      </c>
      <c r="U175" s="13">
        <v>78.205131530000003</v>
      </c>
      <c r="V175" s="13">
        <v>42.307693479999998</v>
      </c>
      <c r="W175" s="13">
        <v>133.97436519999999</v>
      </c>
      <c r="X175">
        <v>119.113</v>
      </c>
      <c r="Y175" t="s">
        <v>76</v>
      </c>
      <c r="Z175" t="s">
        <v>322</v>
      </c>
      <c r="AA175">
        <v>2023000</v>
      </c>
      <c r="AB175">
        <f t="shared" ref="AB175:AB456" si="18">AA175*T175</f>
        <v>78897000</v>
      </c>
      <c r="AC175" s="15">
        <f>T175*(1+(U175/Sheet2!$A$2))</f>
        <v>69.500001296699992</v>
      </c>
      <c r="AD175" s="16">
        <f t="shared" si="14"/>
        <v>0.39238758127685464</v>
      </c>
      <c r="AE175" s="17">
        <f t="shared" si="4"/>
        <v>-0.29340678352789079</v>
      </c>
      <c r="AF175" s="70">
        <f t="shared" si="15"/>
        <v>0.36205602124415376</v>
      </c>
      <c r="AG175">
        <f t="shared" si="16"/>
        <v>-0.27072643916118483</v>
      </c>
      <c r="AI175">
        <v>2015</v>
      </c>
    </row>
    <row r="176" spans="1:35" ht="12.75" customHeight="1">
      <c r="A176">
        <v>12</v>
      </c>
      <c r="B176">
        <v>9</v>
      </c>
      <c r="C176">
        <v>2015</v>
      </c>
      <c r="D176" s="9">
        <f t="shared" si="0"/>
        <v>42347</v>
      </c>
      <c r="E176" s="10">
        <v>2014</v>
      </c>
      <c r="F176" s="10">
        <f t="shared" si="1"/>
        <v>1</v>
      </c>
      <c r="G176" t="s">
        <v>512</v>
      </c>
      <c r="H176" t="s">
        <v>513</v>
      </c>
      <c r="I176" s="11">
        <v>1021859000</v>
      </c>
      <c r="J176" s="11">
        <v>176087000</v>
      </c>
      <c r="K176" s="11">
        <f>IF(M176="NOK",I176,IF(Sheet1!M176="SEK",Sheet1!I176*Sheet2!$B$10,IF(M176="DKK",Sheet1!I176*Sheet2!$B$9,IF(Sheet1!M176="EUR",Sheet1!I176*Sheet2!$B$11,IF(M176="USD",I176*Sheet1!$B$12,IF(M176="CHF",I176*Sheet2!$B$13,IF(Sheet1!M176="GBP",Sheet1!I176*Sheet2!$B$14,IF(Sheet1!M176="ISK",Sheet1!I176*Sheet2!$B$15,IF(Sheet1!M176="AUD",Sheet1!I176*Sheet2!$B$16,"0")))))))))</f>
        <v>1316665321.5</v>
      </c>
      <c r="L176" s="11">
        <f>IF(M176="NOK",J176,IF(Sheet1!M176="SEK",Sheet1!J176*Sheet2!$B$10,IF(M176="DKK",Sheet1!J176*Sheet2!$B$9,IF(Sheet1!M176="EUR",Sheet1!J176*Sheet2!$B$11,IF(M176="USD",J176*Sheet1!$B$12,IF(M176="CHF",J176*Sheet2!$B$13,IF(Sheet1!M176="GBP",Sheet1!J176*Sheet2!$B$14,IF(Sheet1!M176="ISK",Sheet1!J176*Sheet2!$B$15,IF(Sheet1!M176="AUD",Sheet1!J176*Sheet2!$B$16,"0")))))))))</f>
        <v>226888099.5</v>
      </c>
      <c r="M176" t="s">
        <v>2</v>
      </c>
      <c r="N176" t="s">
        <v>66</v>
      </c>
      <c r="O176" t="s">
        <v>67</v>
      </c>
      <c r="P176" s="12" t="s">
        <v>23</v>
      </c>
      <c r="Q176" s="13">
        <v>1608.39</v>
      </c>
      <c r="R176" t="s">
        <v>514</v>
      </c>
      <c r="S176" s="14" t="s">
        <v>25</v>
      </c>
      <c r="T176">
        <v>100</v>
      </c>
      <c r="U176" s="13">
        <v>-5</v>
      </c>
      <c r="V176" s="13">
        <v>-10</v>
      </c>
      <c r="W176" s="13">
        <v>-8.5</v>
      </c>
      <c r="X176">
        <v>1617.4</v>
      </c>
      <c r="Y176" t="s">
        <v>124</v>
      </c>
      <c r="Z176" t="s">
        <v>54</v>
      </c>
      <c r="AA176">
        <v>13031200</v>
      </c>
      <c r="AB176">
        <f t="shared" si="18"/>
        <v>1303120000</v>
      </c>
      <c r="AC176" s="15">
        <f>T176*(1+(U176/Sheet2!$A$2))</f>
        <v>95</v>
      </c>
      <c r="AD176" s="16">
        <f t="shared" si="14"/>
        <v>0.78416339247344835</v>
      </c>
      <c r="AE176" s="17">
        <f t="shared" si="4"/>
        <v>0.13512723310209343</v>
      </c>
      <c r="AF176" s="70">
        <f t="shared" si="15"/>
        <v>1.0103945312020381</v>
      </c>
      <c r="AG176">
        <f t="shared" si="16"/>
        <v>0.17411143985204738</v>
      </c>
      <c r="AI176">
        <v>2015</v>
      </c>
    </row>
    <row r="177" spans="1:43" ht="12.75" customHeight="1">
      <c r="A177">
        <v>12</v>
      </c>
      <c r="B177">
        <v>11</v>
      </c>
      <c r="C177">
        <v>2015</v>
      </c>
      <c r="D177" s="9">
        <f t="shared" si="0"/>
        <v>42349</v>
      </c>
      <c r="E177" s="10">
        <v>2008</v>
      </c>
      <c r="F177" s="10">
        <f t="shared" si="1"/>
        <v>7</v>
      </c>
      <c r="G177" t="s">
        <v>515</v>
      </c>
      <c r="H177" t="s">
        <v>516</v>
      </c>
      <c r="I177" s="11">
        <v>215933000</v>
      </c>
      <c r="J177" s="11">
        <v>7839000</v>
      </c>
      <c r="K177" s="11">
        <f>IF(M177="NOK",I177,IF(Sheet1!M177="SEK",Sheet1!I177*Sheet2!$B$10,IF(M177="DKK",Sheet1!I177*Sheet2!$B$9,IF(Sheet1!M177="EUR",Sheet1!I177*Sheet2!$B$11,IF(M177="USD",I177*Sheet1!$B$12,IF(M177="CHF",I177*Sheet2!$B$13,IF(Sheet1!M177="GBP",Sheet1!I177*Sheet2!$B$14,IF(Sheet1!M177="ISK",Sheet1!I177*Sheet2!$B$15,IF(Sheet1!M177="AUD",Sheet1!I177*Sheet2!$B$16,"0")))))))))</f>
        <v>2077059527</v>
      </c>
      <c r="L177" s="11">
        <f>IF(M177="NOK",J177,IF(Sheet1!M177="SEK",Sheet1!J177*Sheet2!$B$10,IF(M177="DKK",Sheet1!J177*Sheet2!$B$9,IF(Sheet1!M177="EUR",Sheet1!J177*Sheet2!$B$11,IF(M177="USD",J177*Sheet1!$B$12,IF(M177="CHF",J177*Sheet2!$B$13,IF(Sheet1!M177="GBP",Sheet1!J177*Sheet2!$B$14,IF(Sheet1!M177="ISK",Sheet1!J177*Sheet2!$B$15,IF(Sheet1!M177="AUD",Sheet1!J177*Sheet2!$B$16,"0")))))))))</f>
        <v>75403341</v>
      </c>
      <c r="M177" t="s">
        <v>9</v>
      </c>
      <c r="N177" t="s">
        <v>200</v>
      </c>
      <c r="O177" t="s">
        <v>201</v>
      </c>
      <c r="P177" s="12" t="s">
        <v>23</v>
      </c>
      <c r="Q177" s="13">
        <v>405.59399999999999</v>
      </c>
      <c r="R177" t="s">
        <v>82</v>
      </c>
      <c r="S177" s="14" t="s">
        <v>25</v>
      </c>
      <c r="T177">
        <v>9.5</v>
      </c>
      <c r="U177" s="13">
        <v>3.1578948499999999</v>
      </c>
      <c r="V177" s="13">
        <v>0</v>
      </c>
      <c r="W177" s="13">
        <v>-0.2105263174</v>
      </c>
      <c r="X177">
        <v>706.59900000000005</v>
      </c>
      <c r="Y177" s="1" t="s">
        <v>33</v>
      </c>
      <c r="Z177" t="s">
        <v>393</v>
      </c>
      <c r="AA177">
        <v>4046000</v>
      </c>
      <c r="AB177">
        <f t="shared" si="18"/>
        <v>38437000</v>
      </c>
      <c r="AC177" s="15">
        <f>T177*(1+(U177/Sheet2!$A$2))</f>
        <v>9.8000000107500007</v>
      </c>
      <c r="AD177" s="16">
        <f t="shared" si="14"/>
        <v>5.6178421833129537</v>
      </c>
      <c r="AE177" s="17">
        <f t="shared" si="4"/>
        <v>0.20394411634622889</v>
      </c>
      <c r="AF177" s="70">
        <f t="shared" si="15"/>
        <v>54.038023961287301</v>
      </c>
      <c r="AG177">
        <f t="shared" si="16"/>
        <v>1.9617384551343757</v>
      </c>
      <c r="AI177">
        <v>2015</v>
      </c>
    </row>
    <row r="178" spans="1:43" ht="12.75" customHeight="1">
      <c r="A178">
        <v>12</v>
      </c>
      <c r="B178">
        <v>11</v>
      </c>
      <c r="C178">
        <v>2015</v>
      </c>
      <c r="D178" s="9">
        <f t="shared" si="0"/>
        <v>42349</v>
      </c>
      <c r="E178" s="10">
        <v>2003</v>
      </c>
      <c r="F178" s="10">
        <f t="shared" si="1"/>
        <v>12</v>
      </c>
      <c r="G178" t="s">
        <v>517</v>
      </c>
      <c r="H178" t="s">
        <v>518</v>
      </c>
      <c r="I178" s="11">
        <v>141598506</v>
      </c>
      <c r="J178" s="11">
        <v>9185083</v>
      </c>
      <c r="K178" s="11">
        <f>IF(M178="NOK",I178,IF(Sheet1!M178="SEK",Sheet1!I178*Sheet2!$B$10,IF(M178="DKK",Sheet1!I178*Sheet2!$B$9,IF(Sheet1!M178="EUR",Sheet1!I178*Sheet2!$B$11,IF(M178="USD",I178*Sheet1!$B$12,IF(M178="CHF",I178*Sheet2!$B$13,IF(Sheet1!M178="GBP",Sheet1!I178*Sheet2!$B$14,IF(Sheet1!M178="ISK",Sheet1!I178*Sheet2!$B$15,IF(Sheet1!M178="AUD",Sheet1!I178*Sheet2!$B$16,"0")))))))))</f>
        <v>130652941.48619999</v>
      </c>
      <c r="L178" s="11">
        <f>IF(M178="NOK",J178,IF(Sheet1!M178="SEK",Sheet1!J178*Sheet2!$B$10,IF(M178="DKK",Sheet1!J178*Sheet2!$B$9,IF(Sheet1!M178="EUR",Sheet1!J178*Sheet2!$B$11,IF(M178="USD",J178*Sheet1!$B$12,IF(M178="CHF",J178*Sheet2!$B$13,IF(Sheet1!M178="GBP",Sheet1!J178*Sheet2!$B$14,IF(Sheet1!M178="ISK",Sheet1!J178*Sheet2!$B$15,IF(Sheet1!M178="AUD",Sheet1!J178*Sheet2!$B$16,"0")))))))))</f>
        <v>8475076.0841000006</v>
      </c>
      <c r="M178" t="s">
        <v>4</v>
      </c>
      <c r="N178" t="s">
        <v>30</v>
      </c>
      <c r="O178" t="s">
        <v>112</v>
      </c>
      <c r="P178" s="12" t="s">
        <v>23</v>
      </c>
      <c r="Q178" s="13">
        <f>(T178*X178)/1000000</f>
        <v>18</v>
      </c>
      <c r="R178" t="s">
        <v>519</v>
      </c>
      <c r="S178" s="14" t="s">
        <v>25</v>
      </c>
      <c r="T178" s="1">
        <v>30</v>
      </c>
      <c r="U178" s="34">
        <v>-16.170000000000002</v>
      </c>
      <c r="V178" s="13"/>
      <c r="W178" s="13"/>
      <c r="X178">
        <f>(2833254-2233254)</f>
        <v>600000</v>
      </c>
      <c r="Y178" s="1" t="s">
        <v>33</v>
      </c>
      <c r="Z178" t="s">
        <v>54</v>
      </c>
      <c r="AA178" s="1">
        <v>600000</v>
      </c>
      <c r="AB178">
        <f t="shared" si="18"/>
        <v>18000000</v>
      </c>
      <c r="AC178" s="15">
        <f>T178*(1+(U178/Sheet2!$A$2))</f>
        <v>25.149000000000001</v>
      </c>
      <c r="AD178" s="16">
        <f t="shared" si="14"/>
        <v>7.8665836666666671</v>
      </c>
      <c r="AE178" s="17">
        <f t="shared" si="4"/>
        <v>0.51028238888888888</v>
      </c>
      <c r="AF178" s="70">
        <f t="shared" si="15"/>
        <v>7.2584967492333332</v>
      </c>
      <c r="AG178">
        <f t="shared" si="16"/>
        <v>0.47083756022777778</v>
      </c>
      <c r="AI178">
        <v>2015</v>
      </c>
    </row>
    <row r="179" spans="1:43" ht="12.75" customHeight="1">
      <c r="A179">
        <v>12</v>
      </c>
      <c r="B179">
        <v>16</v>
      </c>
      <c r="C179">
        <v>2015</v>
      </c>
      <c r="D179" s="9">
        <f t="shared" si="0"/>
        <v>42354</v>
      </c>
      <c r="E179" s="10">
        <v>2011</v>
      </c>
      <c r="F179" s="10">
        <f t="shared" si="1"/>
        <v>4</v>
      </c>
      <c r="G179" t="s">
        <v>520</v>
      </c>
      <c r="H179" t="s">
        <v>521</v>
      </c>
      <c r="I179" s="11">
        <v>1573805</v>
      </c>
      <c r="J179" s="11">
        <v>-765570</v>
      </c>
      <c r="K179" s="11">
        <f>IF(M179="NOK",I179,IF(Sheet1!M179="SEK",Sheet1!I179*Sheet2!$B$10,IF(M179="DKK",Sheet1!I179*Sheet2!$B$9,IF(Sheet1!M179="EUR",Sheet1!I179*Sheet2!$B$11,IF(M179="USD",I179*Sheet1!$B$12,IF(M179="CHF",I179*Sheet2!$B$13,IF(Sheet1!M179="GBP",Sheet1!I179*Sheet2!$B$14,IF(Sheet1!M179="ISK",Sheet1!I179*Sheet2!$B$15,IF(Sheet1!M179="AUD",Sheet1!I179*Sheet2!$B$16,"0")))))))))</f>
        <v>1452149.8735</v>
      </c>
      <c r="L179" s="11">
        <f>IF(M179="NOK",J179,IF(Sheet1!M179="SEK",Sheet1!J179*Sheet2!$B$10,IF(M179="DKK",Sheet1!J179*Sheet2!$B$9,IF(Sheet1!M179="EUR",Sheet1!J179*Sheet2!$B$11,IF(M179="USD",J179*Sheet1!$B$12,IF(M179="CHF",J179*Sheet2!$B$13,IF(Sheet1!M179="GBP",Sheet1!J179*Sheet2!$B$14,IF(Sheet1!M179="ISK",Sheet1!J179*Sheet2!$B$15,IF(Sheet1!M179="AUD",Sheet1!J179*Sheet2!$B$16,"0")))))))))</f>
        <v>-706391.43900000001</v>
      </c>
      <c r="M179" t="s">
        <v>4</v>
      </c>
      <c r="N179" t="s">
        <v>30</v>
      </c>
      <c r="O179" t="s">
        <v>31</v>
      </c>
      <c r="P179" s="12" t="s">
        <v>23</v>
      </c>
      <c r="Q179" s="13">
        <v>19.711200000000002</v>
      </c>
      <c r="R179" t="s">
        <v>464</v>
      </c>
      <c r="S179" s="14" t="s">
        <v>25</v>
      </c>
      <c r="T179">
        <v>7.3</v>
      </c>
      <c r="U179" s="13">
        <v>23.972599030000001</v>
      </c>
      <c r="V179" s="13">
        <v>41.780818940000003</v>
      </c>
      <c r="W179" s="13">
        <v>11.64383316</v>
      </c>
      <c r="X179">
        <v>56.639299999999999</v>
      </c>
      <c r="Y179" s="1" t="s">
        <v>33</v>
      </c>
      <c r="Z179" t="s">
        <v>54</v>
      </c>
      <c r="AA179">
        <v>2750000</v>
      </c>
      <c r="AB179">
        <f t="shared" si="18"/>
        <v>20075000</v>
      </c>
      <c r="AC179" s="15">
        <f>T179*(1+(U179/Sheet2!$A$2))</f>
        <v>9.0499997291899987</v>
      </c>
      <c r="AD179" s="16">
        <f t="shared" si="14"/>
        <v>7.8396264009962635E-2</v>
      </c>
      <c r="AE179" s="17">
        <f t="shared" si="4"/>
        <v>-3.8135491905354917E-2</v>
      </c>
      <c r="AF179" s="70">
        <f t="shared" si="15"/>
        <v>7.2336232801992528E-2</v>
      </c>
      <c r="AG179">
        <f t="shared" si="16"/>
        <v>-3.5187618381070984E-2</v>
      </c>
      <c r="AI179">
        <v>2015</v>
      </c>
    </row>
    <row r="180" spans="1:43" ht="12.75" customHeight="1">
      <c r="A180" s="35">
        <v>1</v>
      </c>
      <c r="B180" s="35">
        <v>8</v>
      </c>
      <c r="C180" s="35">
        <v>2016</v>
      </c>
      <c r="D180" s="36">
        <f t="shared" si="0"/>
        <v>42377</v>
      </c>
      <c r="E180" s="37">
        <v>2009</v>
      </c>
      <c r="F180" s="37">
        <f t="shared" si="1"/>
        <v>7</v>
      </c>
      <c r="G180" s="35" t="s">
        <v>522</v>
      </c>
      <c r="H180" s="35" t="s">
        <v>523</v>
      </c>
      <c r="I180" s="20">
        <v>1414191</v>
      </c>
      <c r="J180" s="20">
        <v>-1785428</v>
      </c>
      <c r="K180" s="11">
        <f>IF(M180="NOK",I180,IF(Sheet1!M180="SEK",Sheet1!I180*Sheet2!$B$10,IF(M180="DKK",Sheet1!I180*Sheet2!$B$9,IF(Sheet1!M180="EUR",Sheet1!I180*Sheet2!$B$11,IF(M180="USD",I180*Sheet1!$B$12,IF(M180="CHF",I180*Sheet2!$B$13,IF(Sheet1!M180="GBP",Sheet1!I180*Sheet2!$B$14,IF(Sheet1!M180="ISK",Sheet1!I180*Sheet2!$B$15,IF(Sheet1!M180="AUD",Sheet1!I180*Sheet2!$B$16,"0")))))))))</f>
        <v>1304874.0356999999</v>
      </c>
      <c r="L180" s="11">
        <f>IF(M180="NOK",J180,IF(Sheet1!M180="SEK",Sheet1!J180*Sheet2!$B$10,IF(M180="DKK",Sheet1!J180*Sheet2!$B$9,IF(Sheet1!M180="EUR",Sheet1!J180*Sheet2!$B$11,IF(M180="USD",J180*Sheet1!$B$12,IF(M180="CHF",J180*Sheet2!$B$13,IF(Sheet1!M180="GBP",Sheet1!J180*Sheet2!$B$14,IF(Sheet1!M180="ISK",Sheet1!J180*Sheet2!$B$15,IF(Sheet1!M180="AUD",Sheet1!J180*Sheet2!$B$16,"0")))))))))</f>
        <v>-1647414.4155999999</v>
      </c>
      <c r="M180" s="35" t="s">
        <v>4</v>
      </c>
      <c r="N180" s="35" t="s">
        <v>30</v>
      </c>
      <c r="O180" s="35" t="s">
        <v>31</v>
      </c>
      <c r="P180" s="38" t="s">
        <v>23</v>
      </c>
      <c r="Q180" s="39">
        <v>7.31806</v>
      </c>
      <c r="R180" s="35" t="s">
        <v>24</v>
      </c>
      <c r="S180" s="40" t="s">
        <v>25</v>
      </c>
      <c r="T180" s="35">
        <v>5.6</v>
      </c>
      <c r="U180" s="39">
        <v>310.71429439999997</v>
      </c>
      <c r="V180" s="39">
        <v>136.60714719999999</v>
      </c>
      <c r="W180" s="39">
        <v>337.5</v>
      </c>
      <c r="X180" s="35">
        <v>30.555700000000002</v>
      </c>
      <c r="Y180" s="35" t="s">
        <v>48</v>
      </c>
      <c r="Z180" s="35" t="s">
        <v>54</v>
      </c>
      <c r="AA180" s="35">
        <v>1300000</v>
      </c>
      <c r="AB180">
        <f t="shared" si="18"/>
        <v>7280000</v>
      </c>
      <c r="AC180" s="41">
        <f>T180*(1+(U180/Sheet2!$A$2))</f>
        <v>23.000000486399998</v>
      </c>
      <c r="AD180" s="16">
        <f t="shared" si="14"/>
        <v>0.1942570054945055</v>
      </c>
      <c r="AE180" s="17">
        <f t="shared" si="4"/>
        <v>-0.24525109890109889</v>
      </c>
      <c r="AF180" s="70">
        <f t="shared" si="15"/>
        <v>0.17924093896978022</v>
      </c>
      <c r="AG180">
        <f t="shared" si="16"/>
        <v>-0.22629318895604394</v>
      </c>
      <c r="AH180" s="35"/>
      <c r="AI180" s="35">
        <v>2016</v>
      </c>
      <c r="AJ180" s="35"/>
      <c r="AK180" s="35"/>
      <c r="AL180" s="35"/>
      <c r="AM180" s="35"/>
      <c r="AN180" s="35"/>
      <c r="AO180" s="35"/>
      <c r="AP180" s="35"/>
      <c r="AQ180" s="35"/>
    </row>
    <row r="181" spans="1:43" ht="12.75" customHeight="1">
      <c r="A181">
        <v>1</v>
      </c>
      <c r="B181">
        <v>11</v>
      </c>
      <c r="C181">
        <v>2016</v>
      </c>
      <c r="D181" s="9">
        <f t="shared" si="0"/>
        <v>42380</v>
      </c>
      <c r="E181" s="10">
        <v>2015</v>
      </c>
      <c r="F181" s="10">
        <f t="shared" si="1"/>
        <v>1</v>
      </c>
      <c r="G181" t="s">
        <v>524</v>
      </c>
      <c r="H181" t="s">
        <v>525</v>
      </c>
      <c r="I181" s="11">
        <v>474600</v>
      </c>
      <c r="J181" s="11">
        <v>-2345264</v>
      </c>
      <c r="K181" s="11">
        <f>IF(M181="NOK",I181,IF(Sheet1!M181="SEK",Sheet1!I181*Sheet2!$B$10,IF(M181="DKK",Sheet1!I181*Sheet2!$B$9,IF(Sheet1!M181="EUR",Sheet1!I181*Sheet2!$B$11,IF(M181="USD",I181*Sheet1!$B$12,IF(M181="CHF",I181*Sheet2!$B$13,IF(Sheet1!M181="GBP",Sheet1!I181*Sheet2!$B$14,IF(Sheet1!M181="ISK",Sheet1!I181*Sheet2!$B$15,IF(Sheet1!M181="AUD",Sheet1!I181*Sheet2!$B$16,"0")))))))))</f>
        <v>437913.42</v>
      </c>
      <c r="L181" s="11">
        <f>IF(M181="NOK",J181,IF(Sheet1!M181="SEK",Sheet1!J181*Sheet2!$B$10,IF(M181="DKK",Sheet1!J181*Sheet2!$B$9,IF(Sheet1!M181="EUR",Sheet1!J181*Sheet2!$B$11,IF(M181="USD",J181*Sheet1!$B$12,IF(M181="CHF",J181*Sheet2!$B$13,IF(Sheet1!M181="GBP",Sheet1!J181*Sheet2!$B$14,IF(Sheet1!M181="ISK",Sheet1!J181*Sheet2!$B$15,IF(Sheet1!M181="AUD",Sheet1!J181*Sheet2!$B$16,"0")))))))))</f>
        <v>-2163975.0927999998</v>
      </c>
      <c r="M181" t="s">
        <v>4</v>
      </c>
      <c r="N181" t="s">
        <v>30</v>
      </c>
      <c r="O181" t="s">
        <v>31</v>
      </c>
      <c r="P181" s="12" t="s">
        <v>23</v>
      </c>
      <c r="Q181" s="13">
        <v>5.4548300000000003</v>
      </c>
      <c r="R181" t="s">
        <v>24</v>
      </c>
      <c r="S181" s="14" t="s">
        <v>25</v>
      </c>
      <c r="T181">
        <v>1</v>
      </c>
      <c r="U181" s="13">
        <v>-10</v>
      </c>
      <c r="V181" s="13">
        <v>125</v>
      </c>
      <c r="W181" s="13">
        <v>61</v>
      </c>
      <c r="X181">
        <v>47.605800000000002</v>
      </c>
      <c r="Y181" t="s">
        <v>76</v>
      </c>
      <c r="Z181" t="s">
        <v>54</v>
      </c>
      <c r="AA181">
        <v>5500000</v>
      </c>
      <c r="AB181">
        <f t="shared" si="18"/>
        <v>5500000</v>
      </c>
      <c r="AC181" s="15">
        <f>T181*(1+(U181/Sheet2!$A$2))</f>
        <v>0.9</v>
      </c>
      <c r="AD181" s="16">
        <f t="shared" si="14"/>
        <v>8.6290909090909085E-2</v>
      </c>
      <c r="AE181" s="17">
        <f t="shared" si="4"/>
        <v>-0.42641163636363638</v>
      </c>
      <c r="AF181" s="70">
        <f t="shared" si="15"/>
        <v>7.9620621818181816E-2</v>
      </c>
      <c r="AG181">
        <f t="shared" si="16"/>
        <v>-0.39345001687272724</v>
      </c>
      <c r="AI181">
        <v>2016</v>
      </c>
    </row>
    <row r="182" spans="1:43" ht="12.75" customHeight="1">
      <c r="A182">
        <v>1</v>
      </c>
      <c r="B182">
        <v>15</v>
      </c>
      <c r="C182">
        <v>2016</v>
      </c>
      <c r="D182" s="9">
        <f t="shared" si="0"/>
        <v>42384</v>
      </c>
      <c r="E182" s="10">
        <v>2011</v>
      </c>
      <c r="F182" s="10">
        <f t="shared" si="1"/>
        <v>5</v>
      </c>
      <c r="G182" t="s">
        <v>526</v>
      </c>
      <c r="H182" t="s">
        <v>527</v>
      </c>
      <c r="I182" s="11">
        <v>47932502</v>
      </c>
      <c r="J182" s="11">
        <v>-4462853</v>
      </c>
      <c r="K182" s="11">
        <f>IF(M182="NOK",I182,IF(Sheet1!M182="SEK",Sheet1!I182*Sheet2!$B$10,IF(M182="DKK",Sheet1!I182*Sheet2!$B$9,IF(Sheet1!M182="EUR",Sheet1!I182*Sheet2!$B$11,IF(M182="USD",I182*Sheet1!$B$12,IF(M182="CHF",I182*Sheet2!$B$13,IF(Sheet1!M182="GBP",Sheet1!I182*Sheet2!$B$14,IF(Sheet1!M182="ISK",Sheet1!I182*Sheet2!$B$15,IF(Sheet1!M182="AUD",Sheet1!I182*Sheet2!$B$16,"0")))))))))</f>
        <v>44227319.595399998</v>
      </c>
      <c r="L182" s="11">
        <f>IF(M182="NOK",J182,IF(Sheet1!M182="SEK",Sheet1!J182*Sheet2!$B$10,IF(M182="DKK",Sheet1!J182*Sheet2!$B$9,IF(Sheet1!M182="EUR",Sheet1!J182*Sheet2!$B$11,IF(M182="USD",J182*Sheet1!$B$12,IF(M182="CHF",J182*Sheet2!$B$13,IF(Sheet1!M182="GBP",Sheet1!J182*Sheet2!$B$14,IF(Sheet1!M182="ISK",Sheet1!J182*Sheet2!$B$15,IF(Sheet1!M182="AUD",Sheet1!J182*Sheet2!$B$16,"0")))))))))</f>
        <v>-4117874.4630999998</v>
      </c>
      <c r="M182" t="s">
        <v>4</v>
      </c>
      <c r="N182" t="s">
        <v>30</v>
      </c>
      <c r="O182" t="s">
        <v>31</v>
      </c>
      <c r="P182" s="12" t="s">
        <v>23</v>
      </c>
      <c r="Q182" s="13">
        <v>40.777200000000001</v>
      </c>
      <c r="R182" t="s">
        <v>166</v>
      </c>
      <c r="S182" s="14" t="s">
        <v>25</v>
      </c>
      <c r="T182">
        <v>6.5</v>
      </c>
      <c r="U182" s="13">
        <v>-12.307692530000001</v>
      </c>
      <c r="V182" s="13">
        <v>-16.153846739999999</v>
      </c>
      <c r="W182" s="13">
        <v>-33.846153260000001</v>
      </c>
      <c r="X182">
        <v>40.777200000000001</v>
      </c>
      <c r="Y182" t="s">
        <v>94</v>
      </c>
      <c r="Z182" t="s">
        <v>54</v>
      </c>
      <c r="AA182">
        <v>1230000</v>
      </c>
      <c r="AB182">
        <f t="shared" si="18"/>
        <v>7995000</v>
      </c>
      <c r="AC182" s="15">
        <f>T182*(1+(U182/Sheet2!$A$2))</f>
        <v>5.6999999855499999</v>
      </c>
      <c r="AD182" s="16">
        <f t="shared" si="14"/>
        <v>5.995309818636648</v>
      </c>
      <c r="AE182" s="17">
        <f t="shared" si="4"/>
        <v>-0.55820550343964981</v>
      </c>
      <c r="AF182" s="70">
        <f t="shared" si="15"/>
        <v>5.5318723696560346</v>
      </c>
      <c r="AG182">
        <f t="shared" si="16"/>
        <v>-0.51505621802376478</v>
      </c>
      <c r="AI182">
        <v>2016</v>
      </c>
    </row>
    <row r="183" spans="1:43" ht="12.75" customHeight="1">
      <c r="A183">
        <v>2</v>
      </c>
      <c r="B183">
        <v>3</v>
      </c>
      <c r="C183">
        <v>2016</v>
      </c>
      <c r="D183" s="9">
        <f t="shared" si="0"/>
        <v>42403</v>
      </c>
      <c r="E183" s="10">
        <v>2008</v>
      </c>
      <c r="F183" s="10">
        <f t="shared" si="1"/>
        <v>8</v>
      </c>
      <c r="G183" t="s">
        <v>528</v>
      </c>
      <c r="H183" t="s">
        <v>529</v>
      </c>
      <c r="I183" s="11">
        <v>943236</v>
      </c>
      <c r="J183" s="11">
        <v>-11550797</v>
      </c>
      <c r="K183" s="11">
        <f>IF(M183="NOK",I183,IF(Sheet1!M183="SEK",Sheet1!I183*Sheet2!$B$10,IF(M183="DKK",Sheet1!I183*Sheet2!$B$9,IF(Sheet1!M183="EUR",Sheet1!I183*Sheet2!$B$11,IF(M183="USD",I183*Sheet1!$B$12,IF(M183="CHF",I183*Sheet2!$B$13,IF(Sheet1!M183="GBP",Sheet1!I183*Sheet2!$B$14,IF(Sheet1!M183="ISK",Sheet1!I183*Sheet2!$B$15,IF(Sheet1!M183="AUD",Sheet1!I183*Sheet2!$B$16,"0")))))))))</f>
        <v>870323.85719999997</v>
      </c>
      <c r="L183" s="11">
        <f>IF(M183="NOK",J183,IF(Sheet1!M183="SEK",Sheet1!J183*Sheet2!$B$10,IF(M183="DKK",Sheet1!J183*Sheet2!$B$9,IF(Sheet1!M183="EUR",Sheet1!J183*Sheet2!$B$11,IF(M183="USD",J183*Sheet1!$B$12,IF(M183="CHF",J183*Sheet2!$B$13,IF(Sheet1!M183="GBP",Sheet1!J183*Sheet2!$B$14,IF(Sheet1!M183="ISK",Sheet1!J183*Sheet2!$B$15,IF(Sheet1!M183="AUD",Sheet1!J183*Sheet2!$B$16,"0")))))))))</f>
        <v>-10657920.391899999</v>
      </c>
      <c r="M183" t="s">
        <v>4</v>
      </c>
      <c r="N183" t="s">
        <v>30</v>
      </c>
      <c r="O183" t="s">
        <v>112</v>
      </c>
      <c r="P183" s="12" t="s">
        <v>23</v>
      </c>
      <c r="Q183" s="13">
        <v>104.943</v>
      </c>
      <c r="R183" t="s">
        <v>166</v>
      </c>
      <c r="S183" s="14" t="s">
        <v>25</v>
      </c>
      <c r="T183">
        <v>42.5</v>
      </c>
      <c r="U183" s="13">
        <v>-16.470588679999999</v>
      </c>
      <c r="V183" s="13">
        <v>-25.882352829999999</v>
      </c>
      <c r="W183" s="13">
        <v>-20</v>
      </c>
      <c r="X183">
        <v>204.119</v>
      </c>
      <c r="Y183" s="1" t="s">
        <v>33</v>
      </c>
      <c r="Z183" t="s">
        <v>54</v>
      </c>
      <c r="AA183">
        <v>2360000</v>
      </c>
      <c r="AB183">
        <f t="shared" si="18"/>
        <v>100300000</v>
      </c>
      <c r="AC183" s="15">
        <f>T183*(1+(U183/Sheet2!$A$2))</f>
        <v>35.499999811000002</v>
      </c>
      <c r="AD183" s="16">
        <f t="shared" si="14"/>
        <v>9.4041475573280152E-3</v>
      </c>
      <c r="AE183" s="17">
        <f t="shared" si="4"/>
        <v>-0.11516248255234297</v>
      </c>
      <c r="AF183" s="70">
        <f t="shared" si="15"/>
        <v>8.6772069511465606E-3</v>
      </c>
      <c r="AG183">
        <f t="shared" si="16"/>
        <v>-0.10626042265104685</v>
      </c>
      <c r="AI183">
        <v>2016</v>
      </c>
    </row>
    <row r="184" spans="1:43" ht="12.75" customHeight="1">
      <c r="A184">
        <v>2</v>
      </c>
      <c r="B184">
        <v>10</v>
      </c>
      <c r="C184">
        <v>2016</v>
      </c>
      <c r="D184" s="9">
        <f t="shared" si="0"/>
        <v>42410</v>
      </c>
      <c r="E184" s="10">
        <v>2007</v>
      </c>
      <c r="F184" s="10">
        <f t="shared" si="1"/>
        <v>9</v>
      </c>
      <c r="G184" t="s">
        <v>530</v>
      </c>
      <c r="H184" t="s">
        <v>531</v>
      </c>
      <c r="I184" s="11">
        <v>6732000000</v>
      </c>
      <c r="J184" s="11">
        <v>908000000</v>
      </c>
      <c r="K184" s="11">
        <f>IF(M184="NOK",I184,IF(Sheet1!M184="SEK",Sheet1!I184*Sheet2!$B$10,IF(M184="DKK",Sheet1!I184*Sheet2!$B$9,IF(Sheet1!M184="EUR",Sheet1!I184*Sheet2!$B$11,IF(M184="USD",I184*Sheet1!$B$12,IF(M184="CHF",I184*Sheet2!$B$13,IF(Sheet1!M184="GBP",Sheet1!I184*Sheet2!$B$14,IF(Sheet1!M184="ISK",Sheet1!I184*Sheet2!$B$15,IF(Sheet1!M184="AUD",Sheet1!I184*Sheet2!$B$16,"0")))))))))</f>
        <v>8674182000</v>
      </c>
      <c r="L184" s="11">
        <f>IF(M184="NOK",J184,IF(Sheet1!M184="SEK",Sheet1!J184*Sheet2!$B$10,IF(M184="DKK",Sheet1!J184*Sheet2!$B$9,IF(Sheet1!M184="EUR",Sheet1!J184*Sheet2!$B$11,IF(M184="USD",J184*Sheet1!$B$12,IF(M184="CHF",J184*Sheet2!$B$13,IF(Sheet1!M184="GBP",Sheet1!J184*Sheet2!$B$14,IF(Sheet1!M184="ISK",Sheet1!J184*Sheet2!$B$15,IF(Sheet1!M184="AUD",Sheet1!J184*Sheet2!$B$16,"0")))))))))</f>
        <v>1169958000</v>
      </c>
      <c r="M184" t="s">
        <v>2</v>
      </c>
      <c r="N184" t="s">
        <v>66</v>
      </c>
      <c r="O184" t="s">
        <v>67</v>
      </c>
      <c r="P184" s="12" t="s">
        <v>23</v>
      </c>
      <c r="Q184" s="13">
        <v>4579.92</v>
      </c>
      <c r="R184" t="s">
        <v>374</v>
      </c>
      <c r="S184" s="14" t="s">
        <v>25</v>
      </c>
      <c r="T184">
        <v>100</v>
      </c>
      <c r="U184" s="13">
        <v>0</v>
      </c>
      <c r="V184" s="13">
        <v>0.20000000300000001</v>
      </c>
      <c r="W184" s="13">
        <v>6.1999998090000004</v>
      </c>
      <c r="X184">
        <v>12859.9</v>
      </c>
      <c r="Y184" s="1" t="s">
        <v>33</v>
      </c>
      <c r="Z184" t="s">
        <v>532</v>
      </c>
      <c r="AA184">
        <v>35600000</v>
      </c>
      <c r="AB184">
        <f t="shared" si="18"/>
        <v>3560000000</v>
      </c>
      <c r="AC184" s="15">
        <f>T184*(1+(U184/Sheet2!$A$2))</f>
        <v>100</v>
      </c>
      <c r="AD184" s="16">
        <f t="shared" si="14"/>
        <v>1.8910112359550562</v>
      </c>
      <c r="AE184" s="17">
        <f t="shared" si="4"/>
        <v>0.25505617977528089</v>
      </c>
      <c r="AF184" s="70">
        <f t="shared" si="15"/>
        <v>2.4365679775280897</v>
      </c>
      <c r="AG184">
        <f t="shared" si="16"/>
        <v>0.32863988764044944</v>
      </c>
      <c r="AI184">
        <v>2016</v>
      </c>
    </row>
    <row r="185" spans="1:43" ht="12.75" customHeight="1">
      <c r="A185">
        <v>2</v>
      </c>
      <c r="B185">
        <v>11</v>
      </c>
      <c r="C185">
        <v>2016</v>
      </c>
      <c r="D185" s="9">
        <f t="shared" si="0"/>
        <v>42411</v>
      </c>
      <c r="E185" s="18">
        <v>2012</v>
      </c>
      <c r="F185" s="10">
        <f t="shared" si="1"/>
        <v>4</v>
      </c>
      <c r="G185" t="s">
        <v>533</v>
      </c>
      <c r="H185" t="s">
        <v>534</v>
      </c>
      <c r="I185" s="11">
        <v>14938857</v>
      </c>
      <c r="J185" s="11">
        <v>8938237</v>
      </c>
      <c r="K185" s="11">
        <f>IF(M185="NOK",I185,IF(Sheet1!M185="SEK",Sheet1!I185*Sheet2!$B$10,IF(M185="DKK",Sheet1!I185*Sheet2!$B$9,IF(Sheet1!M185="EUR",Sheet1!I185*Sheet2!$B$11,IF(M185="USD",I185*Sheet1!$B$12,IF(M185="CHF",I185*Sheet2!$B$13,IF(Sheet1!M185="GBP",Sheet1!I185*Sheet2!$B$14,IF(Sheet1!M185="ISK",Sheet1!I185*Sheet2!$B$15,IF(Sheet1!M185="AUD",Sheet1!I185*Sheet2!$B$16,"0")))))))))</f>
        <v>143696865.48300001</v>
      </c>
      <c r="L185" s="11">
        <f>IF(M185="NOK",J185,IF(Sheet1!M185="SEK",Sheet1!J185*Sheet2!$B$10,IF(M185="DKK",Sheet1!J185*Sheet2!$B$9,IF(Sheet1!M185="EUR",Sheet1!J185*Sheet2!$B$11,IF(M185="USD",J185*Sheet1!$B$12,IF(M185="CHF",J185*Sheet2!$B$13,IF(Sheet1!M185="GBP",Sheet1!J185*Sheet2!$B$14,IF(Sheet1!M185="ISK",Sheet1!J185*Sheet2!$B$15,IF(Sheet1!M185="AUD",Sheet1!J185*Sheet2!$B$16,"0")))))))))</f>
        <v>85976901.702999994</v>
      </c>
      <c r="M185" s="1" t="s">
        <v>9</v>
      </c>
      <c r="N185" t="s">
        <v>535</v>
      </c>
      <c r="O185" t="s">
        <v>37</v>
      </c>
      <c r="P185" s="12" t="s">
        <v>23</v>
      </c>
      <c r="Q185" s="13">
        <v>996.29700000000003</v>
      </c>
      <c r="R185" t="s">
        <v>406</v>
      </c>
      <c r="S185" s="14" t="s">
        <v>25</v>
      </c>
      <c r="T185">
        <v>33</v>
      </c>
      <c r="U185" s="13">
        <v>21.818181989999999</v>
      </c>
      <c r="V185" s="13">
        <v>14.242424010000001</v>
      </c>
      <c r="W185" s="13">
        <v>28.787878039999999</v>
      </c>
      <c r="X185">
        <v>1493.42</v>
      </c>
      <c r="Y185" t="s">
        <v>94</v>
      </c>
      <c r="Z185" t="s">
        <v>536</v>
      </c>
      <c r="AA185">
        <v>25722600</v>
      </c>
      <c r="AB185">
        <f t="shared" si="18"/>
        <v>848845800</v>
      </c>
      <c r="AC185" s="15">
        <f>T185*(1+(U185/Sheet2!$A$2))</f>
        <v>40.200000056700006</v>
      </c>
      <c r="AD185" s="16">
        <f t="shared" si="14"/>
        <v>1.7599023285501326E-2</v>
      </c>
      <c r="AE185" s="17">
        <f t="shared" si="4"/>
        <v>1.0529871267549418E-2</v>
      </c>
      <c r="AF185" s="70">
        <f t="shared" si="15"/>
        <v>0.16928500498323726</v>
      </c>
      <c r="AG185">
        <f t="shared" si="16"/>
        <v>0.10128683172255784</v>
      </c>
      <c r="AI185">
        <v>2016</v>
      </c>
    </row>
    <row r="186" spans="1:43" ht="12.75" customHeight="1">
      <c r="A186">
        <v>2</v>
      </c>
      <c r="B186">
        <v>17</v>
      </c>
      <c r="C186">
        <v>2016</v>
      </c>
      <c r="D186" s="9">
        <f t="shared" si="0"/>
        <v>42417</v>
      </c>
      <c r="E186" s="18">
        <v>2015</v>
      </c>
      <c r="F186" s="10">
        <f t="shared" si="1"/>
        <v>1</v>
      </c>
      <c r="G186" t="s">
        <v>537</v>
      </c>
      <c r="H186" t="s">
        <v>538</v>
      </c>
      <c r="I186" s="11">
        <v>-119543</v>
      </c>
      <c r="J186" s="11">
        <v>-570097</v>
      </c>
      <c r="K186" s="11">
        <f>IF(M186="NOK",I186,IF(Sheet1!M186="SEK",Sheet1!I186*Sheet2!$B$10,IF(M186="DKK",Sheet1!I186*Sheet2!$B$9,IF(Sheet1!M186="EUR",Sheet1!I186*Sheet2!$B$11,IF(M186="USD",I186*Sheet1!$B$12,IF(M186="CHF",I186*Sheet2!$B$13,IF(Sheet1!M186="GBP",Sheet1!I186*Sheet2!$B$14,IF(Sheet1!M186="ISK",Sheet1!I186*Sheet2!$B$15,IF(Sheet1!M186="AUD",Sheet1!I186*Sheet2!$B$16,"0")))))))))</f>
        <v>-110302.32609999999</v>
      </c>
      <c r="L186" s="11">
        <f>IF(M186="NOK",J186,IF(Sheet1!M186="SEK",Sheet1!J186*Sheet2!$B$10,IF(M186="DKK",Sheet1!J186*Sheet2!$B$9,IF(Sheet1!M186="EUR",Sheet1!J186*Sheet2!$B$11,IF(M186="USD",J186*Sheet1!$B$12,IF(M186="CHF",J186*Sheet2!$B$13,IF(Sheet1!M186="GBP",Sheet1!J186*Sheet2!$B$14,IF(Sheet1!M186="ISK",Sheet1!J186*Sheet2!$B$15,IF(Sheet1!M186="AUD",Sheet1!J186*Sheet2!$B$16,"0")))))))))</f>
        <v>-526028.50190000003</v>
      </c>
      <c r="M186" t="s">
        <v>4</v>
      </c>
      <c r="N186" t="s">
        <v>30</v>
      </c>
      <c r="O186" t="s">
        <v>31</v>
      </c>
      <c r="P186" s="12" t="s">
        <v>32</v>
      </c>
      <c r="Q186" s="13">
        <v>4.6644100000000002</v>
      </c>
      <c r="R186" t="s">
        <v>166</v>
      </c>
      <c r="S186" s="14" t="s">
        <v>25</v>
      </c>
      <c r="T186">
        <v>3.7</v>
      </c>
      <c r="U186" s="13">
        <v>-10.270271299999999</v>
      </c>
      <c r="V186" s="13">
        <v>34.864864349999998</v>
      </c>
      <c r="W186" s="13">
        <v>174.32432560000001</v>
      </c>
      <c r="X186">
        <v>24.097799999999999</v>
      </c>
      <c r="Y186" s="1" t="s">
        <v>33</v>
      </c>
      <c r="Z186" t="s">
        <v>54</v>
      </c>
      <c r="AA186">
        <v>1216200</v>
      </c>
      <c r="AB186">
        <f t="shared" si="18"/>
        <v>4499940</v>
      </c>
      <c r="AC186" s="15">
        <f>T186*(1+(U186/Sheet2!$A$2))</f>
        <v>3.3199999619000002</v>
      </c>
      <c r="AD186" s="16">
        <f t="shared" si="14"/>
        <v>-2.6565465317315341E-2</v>
      </c>
      <c r="AE186" s="17">
        <f t="shared" si="4"/>
        <v>-0.12668991142104116</v>
      </c>
      <c r="AF186" s="70">
        <f t="shared" si="15"/>
        <v>-2.4511954848286863E-2</v>
      </c>
      <c r="AG186">
        <f t="shared" si="16"/>
        <v>-0.11689678126819469</v>
      </c>
      <c r="AI186">
        <v>2016</v>
      </c>
    </row>
    <row r="187" spans="1:43" ht="12.75" customHeight="1">
      <c r="A187">
        <v>2</v>
      </c>
      <c r="B187">
        <v>29</v>
      </c>
      <c r="C187">
        <v>2016</v>
      </c>
      <c r="D187" s="9">
        <f t="shared" si="0"/>
        <v>42429</v>
      </c>
      <c r="E187" s="10">
        <v>2005</v>
      </c>
      <c r="F187" s="10">
        <f t="shared" si="1"/>
        <v>11</v>
      </c>
      <c r="G187" t="s">
        <v>539</v>
      </c>
      <c r="H187" t="s">
        <v>540</v>
      </c>
      <c r="I187" s="11">
        <v>500000</v>
      </c>
      <c r="J187" s="11">
        <v>-1108557</v>
      </c>
      <c r="K187" s="11">
        <f>IF(M187="NOK",I187,IF(Sheet1!M187="SEK",Sheet1!I187*Sheet2!$B$10,IF(M187="DKK",Sheet1!I187*Sheet2!$B$9,IF(Sheet1!M187="EUR",Sheet1!I187*Sheet2!$B$11,IF(M187="USD",I187*Sheet1!$B$12,IF(M187="CHF",I187*Sheet2!$B$13,IF(Sheet1!M187="GBP",Sheet1!I187*Sheet2!$B$14,IF(Sheet1!M187="ISK",Sheet1!I187*Sheet2!$B$15,IF(Sheet1!M187="AUD",Sheet1!I187*Sheet2!$B$16,"0")))))))))</f>
        <v>461350</v>
      </c>
      <c r="L187" s="11">
        <f>IF(M187="NOK",J187,IF(Sheet1!M187="SEK",Sheet1!J187*Sheet2!$B$10,IF(M187="DKK",Sheet1!J187*Sheet2!$B$9,IF(Sheet1!M187="EUR",Sheet1!J187*Sheet2!$B$11,IF(M187="USD",J187*Sheet1!$B$12,IF(M187="CHF",J187*Sheet2!$B$13,IF(Sheet1!M187="GBP",Sheet1!J187*Sheet2!$B$14,IF(Sheet1!M187="ISK",Sheet1!J187*Sheet2!$B$15,IF(Sheet1!M187="AUD",Sheet1!J187*Sheet2!$B$16,"0")))))))))</f>
        <v>-1022865.5438999999</v>
      </c>
      <c r="M187" t="s">
        <v>4</v>
      </c>
      <c r="N187" t="s">
        <v>30</v>
      </c>
      <c r="O187" t="s">
        <v>31</v>
      </c>
      <c r="P187" s="12" t="s">
        <v>23</v>
      </c>
      <c r="Q187" s="13">
        <v>9.2947399999999991</v>
      </c>
      <c r="R187" t="s">
        <v>166</v>
      </c>
      <c r="S187" s="14" t="s">
        <v>25</v>
      </c>
      <c r="T187">
        <v>3</v>
      </c>
      <c r="U187" s="13">
        <v>19.666666029999998</v>
      </c>
      <c r="V187" s="13">
        <v>130</v>
      </c>
      <c r="W187" s="13">
        <v>46</v>
      </c>
      <c r="X187">
        <v>24.847899999999999</v>
      </c>
      <c r="Y187" s="1" t="s">
        <v>33</v>
      </c>
      <c r="Z187" t="s">
        <v>54</v>
      </c>
      <c r="AA187">
        <v>3000000</v>
      </c>
      <c r="AB187">
        <f t="shared" si="18"/>
        <v>9000000</v>
      </c>
      <c r="AC187" s="15">
        <f>T187*(1+(U187/Sheet2!$A$2))</f>
        <v>3.5899999809000001</v>
      </c>
      <c r="AD187" s="16">
        <f t="shared" si="14"/>
        <v>5.5555555555555552E-2</v>
      </c>
      <c r="AE187" s="17">
        <f t="shared" si="4"/>
        <v>-0.123173</v>
      </c>
      <c r="AF187" s="70">
        <f t="shared" si="15"/>
        <v>5.1261111111111111E-2</v>
      </c>
      <c r="AG187">
        <f t="shared" si="16"/>
        <v>-0.11365172709999999</v>
      </c>
      <c r="AI187">
        <v>2016</v>
      </c>
    </row>
    <row r="188" spans="1:43" ht="12.75" customHeight="1">
      <c r="A188">
        <v>3</v>
      </c>
      <c r="B188">
        <v>9</v>
      </c>
      <c r="C188">
        <v>2016</v>
      </c>
      <c r="D188" s="9">
        <f t="shared" si="0"/>
        <v>42438</v>
      </c>
      <c r="E188" s="18">
        <v>2015</v>
      </c>
      <c r="F188" s="10">
        <f t="shared" si="1"/>
        <v>1</v>
      </c>
      <c r="G188" t="s">
        <v>541</v>
      </c>
      <c r="H188" t="s">
        <v>542</v>
      </c>
      <c r="I188" s="11">
        <v>0</v>
      </c>
      <c r="J188" s="11">
        <v>-1989895</v>
      </c>
      <c r="K188" s="11">
        <f>IF(M188="NOK",I188,IF(Sheet1!M188="SEK",Sheet1!I188*Sheet2!$B$10,IF(M188="DKK",Sheet1!I188*Sheet2!$B$9,IF(Sheet1!M188="EUR",Sheet1!I188*Sheet2!$B$11,IF(M188="USD",I188*Sheet1!$B$12,IF(M188="CHF",I188*Sheet2!$B$13,IF(Sheet1!M188="GBP",Sheet1!I188*Sheet2!$B$14,IF(Sheet1!M188="ISK",Sheet1!I188*Sheet2!$B$15,IF(Sheet1!M188="AUD",Sheet1!I188*Sheet2!$B$16,"0")))))))))</f>
        <v>0</v>
      </c>
      <c r="L188" s="11">
        <f>IF(M188="NOK",J188,IF(Sheet1!M188="SEK",Sheet1!J188*Sheet2!$B$10,IF(M188="DKK",Sheet1!J188*Sheet2!$B$9,IF(Sheet1!M188="EUR",Sheet1!J188*Sheet2!$B$11,IF(M188="USD",J188*Sheet1!$B$12,IF(M188="CHF",J188*Sheet2!$B$13,IF(Sheet1!M188="GBP",Sheet1!J188*Sheet2!$B$14,IF(Sheet1!M188="ISK",Sheet1!J188*Sheet2!$B$15,IF(Sheet1!M188="AUD",Sheet1!J188*Sheet2!$B$16,"0")))))))))</f>
        <v>-1836076.1165</v>
      </c>
      <c r="M188" t="s">
        <v>4</v>
      </c>
      <c r="N188" t="s">
        <v>30</v>
      </c>
      <c r="O188" t="s">
        <v>31</v>
      </c>
      <c r="P188" s="12" t="s">
        <v>23</v>
      </c>
      <c r="Q188" s="13">
        <v>19.076599999999999</v>
      </c>
      <c r="R188" t="s">
        <v>166</v>
      </c>
      <c r="S188" s="14" t="s">
        <v>25</v>
      </c>
      <c r="T188">
        <v>8.3000000000000007</v>
      </c>
      <c r="U188" s="13">
        <v>66.867469790000001</v>
      </c>
      <c r="V188" s="13">
        <v>46.987949370000003</v>
      </c>
      <c r="W188" s="13">
        <v>33.734935759999999</v>
      </c>
      <c r="X188">
        <v>54.021900000000002</v>
      </c>
      <c r="Y188" s="1" t="s">
        <v>33</v>
      </c>
      <c r="Z188" t="s">
        <v>54</v>
      </c>
      <c r="AA188">
        <v>2450000</v>
      </c>
      <c r="AB188">
        <f t="shared" si="18"/>
        <v>20335000</v>
      </c>
      <c r="AC188" s="15">
        <f>T188*(1+(U188/Sheet2!$A$2))</f>
        <v>13.849999992570002</v>
      </c>
      <c r="AD188" s="16">
        <f t="shared" si="14"/>
        <v>0</v>
      </c>
      <c r="AE188" s="17">
        <f t="shared" si="4"/>
        <v>-9.7855667568232108E-2</v>
      </c>
      <c r="AF188" s="70">
        <f t="shared" si="15"/>
        <v>0</v>
      </c>
      <c r="AG188">
        <f t="shared" si="16"/>
        <v>-9.029142446520777E-2</v>
      </c>
      <c r="AI188">
        <v>2016</v>
      </c>
    </row>
    <row r="189" spans="1:43" ht="12.75" customHeight="1">
      <c r="A189">
        <v>3</v>
      </c>
      <c r="B189">
        <v>10</v>
      </c>
      <c r="C189">
        <v>2016</v>
      </c>
      <c r="D189" s="9">
        <f t="shared" si="0"/>
        <v>42439</v>
      </c>
      <c r="E189" s="18">
        <v>2013</v>
      </c>
      <c r="F189" s="10">
        <f t="shared" si="1"/>
        <v>3</v>
      </c>
      <c r="G189" t="s">
        <v>543</v>
      </c>
      <c r="H189" t="s">
        <v>544</v>
      </c>
      <c r="I189" s="11">
        <v>1418001</v>
      </c>
      <c r="J189" s="11">
        <v>340768</v>
      </c>
      <c r="K189" s="11">
        <f>IF(M189="NOK",I189,IF(Sheet1!M189="SEK",Sheet1!I189*Sheet2!$B$10,IF(M189="DKK",Sheet1!I189*Sheet2!$B$9,IF(Sheet1!M189="EUR",Sheet1!I189*Sheet2!$B$11,IF(M189="USD",I189*Sheet1!$B$12,IF(M189="CHF",I189*Sheet2!$B$13,IF(Sheet1!M189="GBP",Sheet1!I189*Sheet2!$B$14,IF(Sheet1!M189="ISK",Sheet1!I189*Sheet2!$B$15,IF(Sheet1!M189="AUD",Sheet1!I189*Sheet2!$B$16,"0")))))))))</f>
        <v>1308389.5226999999</v>
      </c>
      <c r="L189" s="11">
        <f>IF(M189="NOK",J189,IF(Sheet1!M189="SEK",Sheet1!J189*Sheet2!$B$10,IF(M189="DKK",Sheet1!J189*Sheet2!$B$9,IF(Sheet1!M189="EUR",Sheet1!J189*Sheet2!$B$11,IF(M189="USD",J189*Sheet1!$B$12,IF(M189="CHF",J189*Sheet2!$B$13,IF(Sheet1!M189="GBP",Sheet1!J189*Sheet2!$B$14,IF(Sheet1!M189="ISK",Sheet1!J189*Sheet2!$B$15,IF(Sheet1!M189="AUD",Sheet1!J189*Sheet2!$B$16,"0")))))))))</f>
        <v>314426.6336</v>
      </c>
      <c r="M189" t="s">
        <v>4</v>
      </c>
      <c r="N189" t="s">
        <v>30</v>
      </c>
      <c r="O189" t="s">
        <v>130</v>
      </c>
      <c r="P189" s="12" t="s">
        <v>23</v>
      </c>
      <c r="Q189" s="13">
        <v>12.2981</v>
      </c>
      <c r="R189" t="s">
        <v>166</v>
      </c>
      <c r="S189" s="14" t="s">
        <v>25</v>
      </c>
      <c r="T189">
        <v>0.25</v>
      </c>
      <c r="U189" s="13">
        <v>-4</v>
      </c>
      <c r="V189" s="13">
        <v>-2</v>
      </c>
      <c r="W189" s="13">
        <v>96</v>
      </c>
      <c r="X189">
        <v>14.904199999999999</v>
      </c>
      <c r="Y189" t="s">
        <v>124</v>
      </c>
      <c r="Z189" t="s">
        <v>54</v>
      </c>
      <c r="AA189">
        <v>47187000</v>
      </c>
      <c r="AB189">
        <f t="shared" si="18"/>
        <v>11796750</v>
      </c>
      <c r="AC189" s="15">
        <f>T189*(1+(U189/Sheet2!$A$2))</f>
        <v>0.24</v>
      </c>
      <c r="AD189" s="16">
        <f t="shared" si="14"/>
        <v>0.12020268294233581</v>
      </c>
      <c r="AE189" s="17">
        <f t="shared" si="4"/>
        <v>2.8886600122915211E-2</v>
      </c>
      <c r="AF189" s="70">
        <f t="shared" si="15"/>
        <v>0.11091101555089324</v>
      </c>
      <c r="AG189">
        <f t="shared" si="16"/>
        <v>2.6653665933413864E-2</v>
      </c>
      <c r="AI189">
        <v>2016</v>
      </c>
    </row>
    <row r="190" spans="1:43" ht="12.75" customHeight="1">
      <c r="A190">
        <v>3</v>
      </c>
      <c r="B190">
        <v>16</v>
      </c>
      <c r="C190">
        <v>2016</v>
      </c>
      <c r="D190" s="9">
        <f t="shared" si="0"/>
        <v>42445</v>
      </c>
      <c r="E190" s="10">
        <v>1948</v>
      </c>
      <c r="F190" s="10">
        <f t="shared" si="1"/>
        <v>68</v>
      </c>
      <c r="G190" t="s">
        <v>545</v>
      </c>
      <c r="H190" t="s">
        <v>546</v>
      </c>
      <c r="I190" s="11">
        <v>557300000</v>
      </c>
      <c r="J190" s="11">
        <v>62400000</v>
      </c>
      <c r="K190" s="11">
        <f>IF(M190="NOK",I190,IF(Sheet1!M190="SEK",Sheet1!I190*Sheet2!$B$10,IF(M190="DKK",Sheet1!I190*Sheet2!$B$9,IF(Sheet1!M190="EUR",Sheet1!I190*Sheet2!$B$11,IF(M190="USD",I190*Sheet1!$B$12,IF(M190="CHF",I190*Sheet2!$B$13,IF(Sheet1!M190="GBP",Sheet1!I190*Sheet2!$B$14,IF(Sheet1!M190="ISK",Sheet1!I190*Sheet2!$B$15,IF(Sheet1!M190="AUD",Sheet1!I190*Sheet2!$B$16,"0")))))))))</f>
        <v>514220710</v>
      </c>
      <c r="L190" s="11">
        <f>IF(M190="NOK",J190,IF(Sheet1!M190="SEK",Sheet1!J190*Sheet2!$B$10,IF(M190="DKK",Sheet1!J190*Sheet2!$B$9,IF(Sheet1!M190="EUR",Sheet1!J190*Sheet2!$B$11,IF(M190="USD",J190*Sheet1!$B$12,IF(M190="CHF",J190*Sheet2!$B$13,IF(Sheet1!M190="GBP",Sheet1!J190*Sheet2!$B$14,IF(Sheet1!M190="ISK",Sheet1!J190*Sheet2!$B$15,IF(Sheet1!M190="AUD",Sheet1!J190*Sheet2!$B$16,"0")))))))))</f>
        <v>57576480</v>
      </c>
      <c r="M190" t="s">
        <v>4</v>
      </c>
      <c r="N190" t="s">
        <v>30</v>
      </c>
      <c r="O190" t="s">
        <v>37</v>
      </c>
      <c r="P190" s="12" t="s">
        <v>23</v>
      </c>
      <c r="Q190" s="13">
        <v>336.64800000000002</v>
      </c>
      <c r="R190" t="s">
        <v>514</v>
      </c>
      <c r="S190" s="14" t="s">
        <v>25</v>
      </c>
      <c r="T190">
        <v>73</v>
      </c>
      <c r="U190" s="13">
        <v>39.72602844</v>
      </c>
      <c r="V190" s="13">
        <v>41.438354490000002</v>
      </c>
      <c r="W190" s="13">
        <v>38.698631290000002</v>
      </c>
      <c r="X190">
        <v>731.84400000000005</v>
      </c>
      <c r="Y190" t="s">
        <v>48</v>
      </c>
      <c r="Z190" t="s">
        <v>547</v>
      </c>
      <c r="AA190">
        <v>4000000</v>
      </c>
      <c r="AB190">
        <f t="shared" si="18"/>
        <v>292000000</v>
      </c>
      <c r="AC190" s="15">
        <f>T190*(1+(U190/Sheet2!$A$2))</f>
        <v>102.0000007612</v>
      </c>
      <c r="AD190" s="16">
        <f t="shared" si="14"/>
        <v>1.9085616438356163</v>
      </c>
      <c r="AE190" s="17">
        <f t="shared" si="4"/>
        <v>0.21369863013698631</v>
      </c>
      <c r="AF190" s="70">
        <f t="shared" si="15"/>
        <v>1.7610298287671233</v>
      </c>
      <c r="AG190">
        <f t="shared" si="16"/>
        <v>0.19717972602739725</v>
      </c>
      <c r="AI190">
        <v>2016</v>
      </c>
    </row>
    <row r="191" spans="1:43" ht="12.75" customHeight="1">
      <c r="A191">
        <v>3</v>
      </c>
      <c r="B191">
        <v>17</v>
      </c>
      <c r="C191">
        <v>2016</v>
      </c>
      <c r="D191" s="9">
        <f t="shared" si="0"/>
        <v>42446</v>
      </c>
      <c r="E191" s="10">
        <v>2010</v>
      </c>
      <c r="F191" s="10">
        <f t="shared" si="1"/>
        <v>6</v>
      </c>
      <c r="G191" t="s">
        <v>548</v>
      </c>
      <c r="H191" t="s">
        <v>549</v>
      </c>
      <c r="I191" s="11">
        <v>83000000</v>
      </c>
      <c r="J191" s="11">
        <v>1100000</v>
      </c>
      <c r="K191" s="11">
        <f>IF(M191="NOK",I191,IF(Sheet1!M191="SEK",Sheet1!I191*Sheet2!$B$10,IF(M191="DKK",Sheet1!I191*Sheet2!$B$9,IF(Sheet1!M191="EUR",Sheet1!I191*Sheet2!$B$11,IF(M191="USD",I191*Sheet1!$B$12,IF(M191="CHF",I191*Sheet2!$B$13,IF(Sheet1!M191="GBP",Sheet1!I191*Sheet2!$B$14,IF(Sheet1!M191="ISK",Sheet1!I191*Sheet2!$B$15,IF(Sheet1!M191="AUD",Sheet1!I191*Sheet2!$B$16,"0")))))))))</f>
        <v>798377000</v>
      </c>
      <c r="L191" s="11">
        <f>IF(M191="NOK",J191,IF(Sheet1!M191="SEK",Sheet1!J191*Sheet2!$B$10,IF(M191="DKK",Sheet1!J191*Sheet2!$B$9,IF(Sheet1!M191="EUR",Sheet1!J191*Sheet2!$B$11,IF(M191="USD",J191*Sheet1!$B$12,IF(M191="CHF",J191*Sheet2!$B$13,IF(Sheet1!M191="GBP",Sheet1!J191*Sheet2!$B$14,IF(Sheet1!M191="ISK",Sheet1!J191*Sheet2!$B$15,IF(Sheet1!M191="AUD",Sheet1!J191*Sheet2!$B$16,"0")))))))))</f>
        <v>10580900</v>
      </c>
      <c r="M191" s="1" t="s">
        <v>9</v>
      </c>
      <c r="N191" t="s">
        <v>30</v>
      </c>
      <c r="O191" t="s">
        <v>37</v>
      </c>
      <c r="P191" s="12" t="s">
        <v>23</v>
      </c>
      <c r="Q191" s="13">
        <v>1037.8399999999999</v>
      </c>
      <c r="R191" t="s">
        <v>550</v>
      </c>
      <c r="S191" s="14" t="s">
        <v>25</v>
      </c>
      <c r="T191">
        <v>32</v>
      </c>
      <c r="U191" s="13">
        <v>14.6875</v>
      </c>
      <c r="V191" s="13">
        <v>17.8125</v>
      </c>
      <c r="W191" s="13">
        <v>9.6875</v>
      </c>
      <c r="X191">
        <v>3249.98</v>
      </c>
      <c r="Y191" s="1" t="s">
        <v>33</v>
      </c>
      <c r="Z191" t="s">
        <v>383</v>
      </c>
      <c r="AA191">
        <v>28447800</v>
      </c>
      <c r="AB191">
        <f t="shared" si="18"/>
        <v>910329600</v>
      </c>
      <c r="AC191" s="15">
        <f>T191*(1+(U191/Sheet2!$A$2))</f>
        <v>36.700000000000003</v>
      </c>
      <c r="AD191" s="16">
        <f t="shared" si="14"/>
        <v>9.1175767546172293E-2</v>
      </c>
      <c r="AE191" s="17">
        <f t="shared" si="4"/>
        <v>1.2083535457926447E-3</v>
      </c>
      <c r="AF191" s="70">
        <f t="shared" si="15"/>
        <v>0.87701970802663121</v>
      </c>
      <c r="AG191">
        <f t="shared" si="16"/>
        <v>1.1623152756979451E-2</v>
      </c>
      <c r="AI191">
        <v>2016</v>
      </c>
    </row>
    <row r="192" spans="1:43" ht="12.75" customHeight="1">
      <c r="A192">
        <v>3</v>
      </c>
      <c r="B192">
        <v>22</v>
      </c>
      <c r="C192">
        <v>2016</v>
      </c>
      <c r="D192" s="9">
        <f t="shared" si="0"/>
        <v>42451</v>
      </c>
      <c r="E192" s="10">
        <v>2008</v>
      </c>
      <c r="F192" s="10">
        <f t="shared" si="1"/>
        <v>8</v>
      </c>
      <c r="G192" t="s">
        <v>551</v>
      </c>
      <c r="H192" t="s">
        <v>552</v>
      </c>
      <c r="I192" s="11">
        <v>5655000000</v>
      </c>
      <c r="J192" s="11">
        <v>312000000</v>
      </c>
      <c r="K192" s="11">
        <f>IF(M192="NOK",I192,IF(Sheet1!M192="SEK",Sheet1!I192*Sheet2!$B$10,IF(M192="DKK",Sheet1!I192*Sheet2!$B$9,IF(Sheet1!M192="EUR",Sheet1!I192*Sheet2!$B$11,IF(M192="USD",I192*Sheet1!$B$12,IF(M192="CHF",I192*Sheet2!$B$13,IF(Sheet1!M192="GBP",Sheet1!I192*Sheet2!$B$14,IF(Sheet1!M192="ISK",Sheet1!I192*Sheet2!$B$15,IF(Sheet1!M192="AUD",Sheet1!I192*Sheet2!$B$16,"0")))))))))</f>
        <v>5217868500</v>
      </c>
      <c r="L192" s="11">
        <f>IF(M192="NOK",J192,IF(Sheet1!M192="SEK",Sheet1!J192*Sheet2!$B$10,IF(M192="DKK",Sheet1!J192*Sheet2!$B$9,IF(Sheet1!M192="EUR",Sheet1!J192*Sheet2!$B$11,IF(M192="USD",J192*Sheet1!$B$12,IF(M192="CHF",J192*Sheet2!$B$13,IF(Sheet1!M192="GBP",Sheet1!J192*Sheet2!$B$14,IF(Sheet1!M192="ISK",Sheet1!J192*Sheet2!$B$15,IF(Sheet1!M192="AUD",Sheet1!J192*Sheet2!$B$16,"0")))))))))</f>
        <v>287882400</v>
      </c>
      <c r="M192" t="s">
        <v>4</v>
      </c>
      <c r="N192" t="s">
        <v>30</v>
      </c>
      <c r="O192" t="s">
        <v>37</v>
      </c>
      <c r="P192" s="12" t="s">
        <v>23</v>
      </c>
      <c r="Q192" s="13">
        <v>904.17499999999995</v>
      </c>
      <c r="R192" t="s">
        <v>82</v>
      </c>
      <c r="S192" s="14" t="s">
        <v>25</v>
      </c>
      <c r="T192">
        <v>62</v>
      </c>
      <c r="U192" s="13">
        <v>19.35483932</v>
      </c>
      <c r="V192" s="13">
        <v>10.483870509999999</v>
      </c>
      <c r="W192" s="13">
        <v>13.3064518</v>
      </c>
      <c r="X192">
        <v>3368.35</v>
      </c>
      <c r="Y192" s="1" t="s">
        <v>33</v>
      </c>
      <c r="Z192" t="s">
        <v>553</v>
      </c>
      <c r="AA192">
        <v>12622700</v>
      </c>
      <c r="AB192">
        <f t="shared" si="18"/>
        <v>782607400</v>
      </c>
      <c r="AC192" s="15">
        <f>T192*(1+(U192/Sheet2!$A$2))</f>
        <v>74.000000378400003</v>
      </c>
      <c r="AD192" s="16">
        <f t="shared" si="14"/>
        <v>7.2258452961216566</v>
      </c>
      <c r="AE192" s="17">
        <f t="shared" si="4"/>
        <v>0.39866732668257415</v>
      </c>
      <c r="AF192" s="70">
        <f t="shared" si="15"/>
        <v>6.6672874547314525</v>
      </c>
      <c r="AG192">
        <f t="shared" si="16"/>
        <v>0.36785034233001118</v>
      </c>
      <c r="AI192">
        <v>2016</v>
      </c>
    </row>
    <row r="193" spans="1:43" ht="12.75" customHeight="1">
      <c r="A193">
        <v>3</v>
      </c>
      <c r="B193">
        <v>22</v>
      </c>
      <c r="C193">
        <v>2016</v>
      </c>
      <c r="D193" s="9">
        <f t="shared" si="0"/>
        <v>42451</v>
      </c>
      <c r="E193" s="10">
        <v>2009</v>
      </c>
      <c r="F193" s="10">
        <f t="shared" si="1"/>
        <v>7</v>
      </c>
      <c r="G193" t="s">
        <v>554</v>
      </c>
      <c r="H193" t="s">
        <v>555</v>
      </c>
      <c r="I193" s="11">
        <v>757000</v>
      </c>
      <c r="J193" s="11">
        <v>-11514000</v>
      </c>
      <c r="K193" s="11">
        <f>IF(M193="NOK",I193,IF(Sheet1!M193="SEK",Sheet1!I193*Sheet2!$B$10,IF(M193="DKK",Sheet1!I193*Sheet2!$B$9,IF(Sheet1!M193="EUR",Sheet1!I193*Sheet2!$B$11,IF(M193="USD",I193*Sheet1!$B$12,IF(M193="CHF",I193*Sheet2!$B$13,IF(Sheet1!M193="GBP",Sheet1!I193*Sheet2!$B$14,IF(Sheet1!M193="ISK",Sheet1!I193*Sheet2!$B$15,IF(Sheet1!M193="AUD",Sheet1!I193*Sheet2!$B$16,"0")))))))))</f>
        <v>698483.9</v>
      </c>
      <c r="L193" s="11">
        <f>IF(M193="NOK",J193,IF(Sheet1!M193="SEK",Sheet1!J193*Sheet2!$B$10,IF(M193="DKK",Sheet1!J193*Sheet2!$B$9,IF(Sheet1!M193="EUR",Sheet1!J193*Sheet2!$B$11,IF(M193="USD",J193*Sheet1!$B$12,IF(M193="CHF",J193*Sheet2!$B$13,IF(Sheet1!M193="GBP",Sheet1!J193*Sheet2!$B$14,IF(Sheet1!M193="ISK",Sheet1!J193*Sheet2!$B$15,IF(Sheet1!M193="AUD",Sheet1!J193*Sheet2!$B$16,"0")))))))))</f>
        <v>-10623967.799999999</v>
      </c>
      <c r="M193" t="s">
        <v>4</v>
      </c>
      <c r="N193" t="s">
        <v>30</v>
      </c>
      <c r="O193" t="s">
        <v>112</v>
      </c>
      <c r="P193" s="12" t="s">
        <v>23</v>
      </c>
      <c r="Q193" s="13">
        <v>36.087000000000003</v>
      </c>
      <c r="R193" t="s">
        <v>166</v>
      </c>
      <c r="S193" s="14" t="s">
        <v>25</v>
      </c>
      <c r="T193">
        <v>5</v>
      </c>
      <c r="U193" s="13">
        <v>-16.600000380000001</v>
      </c>
      <c r="V193" s="13">
        <v>7</v>
      </c>
      <c r="W193" s="13">
        <v>4</v>
      </c>
      <c r="X193">
        <v>97.246700000000004</v>
      </c>
      <c r="Y193" s="1" t="s">
        <v>33</v>
      </c>
      <c r="Z193" t="s">
        <v>54</v>
      </c>
      <c r="AA193">
        <v>6000000</v>
      </c>
      <c r="AB193">
        <f t="shared" si="18"/>
        <v>30000000</v>
      </c>
      <c r="AC193" s="15">
        <f>T193*(1+(U193/Sheet2!$A$2))</f>
        <v>4.1699999810000001</v>
      </c>
      <c r="AD193" s="16">
        <f t="shared" si="14"/>
        <v>2.5233333333333333E-2</v>
      </c>
      <c r="AE193" s="17">
        <f t="shared" si="4"/>
        <v>-0.38379999999999997</v>
      </c>
      <c r="AF193" s="70">
        <f t="shared" si="15"/>
        <v>2.3282796666666668E-2</v>
      </c>
      <c r="AG193">
        <f t="shared" si="16"/>
        <v>-0.35413225999999998</v>
      </c>
      <c r="AI193">
        <v>2016</v>
      </c>
    </row>
    <row r="194" spans="1:43" ht="12.75" customHeight="1">
      <c r="A194">
        <v>3</v>
      </c>
      <c r="B194">
        <v>31</v>
      </c>
      <c r="C194">
        <v>2016</v>
      </c>
      <c r="D194" s="9">
        <f t="shared" si="0"/>
        <v>42460</v>
      </c>
      <c r="E194" s="10">
        <v>2009</v>
      </c>
      <c r="F194" s="10">
        <f t="shared" si="1"/>
        <v>7</v>
      </c>
      <c r="G194" t="s">
        <v>556</v>
      </c>
      <c r="H194" t="s">
        <v>557</v>
      </c>
      <c r="I194" s="11">
        <v>3823000</v>
      </c>
      <c r="J194" s="11">
        <v>1197000</v>
      </c>
      <c r="K194" s="11">
        <f>IF(M194="NOK",I194,IF(Sheet1!M194="SEK",Sheet1!I194*Sheet2!$B$10,IF(M194="DKK",Sheet1!I194*Sheet2!$B$9,IF(Sheet1!M194="EUR",Sheet1!I194*Sheet2!$B$11,IF(M194="USD",I194*Sheet1!$B$12,IF(M194="CHF",I194*Sheet2!$B$13,IF(Sheet1!M194="GBP",Sheet1!I194*Sheet2!$B$14,IF(Sheet1!M194="ISK",Sheet1!I194*Sheet2!$B$15,IF(Sheet1!M194="AUD",Sheet1!I194*Sheet2!$B$16,"0")))))))))</f>
        <v>36773437</v>
      </c>
      <c r="L194" s="11">
        <f>IF(M194="NOK",J194,IF(Sheet1!M194="SEK",Sheet1!J194*Sheet2!$B$10,IF(M194="DKK",Sheet1!J194*Sheet2!$B$9,IF(Sheet1!M194="EUR",Sheet1!J194*Sheet2!$B$11,IF(M194="USD",J194*Sheet1!$B$12,IF(M194="CHF",J194*Sheet2!$B$13,IF(Sheet1!M194="GBP",Sheet1!J194*Sheet2!$B$14,IF(Sheet1!M194="ISK",Sheet1!J194*Sheet2!$B$15,IF(Sheet1!M194="AUD",Sheet1!J194*Sheet2!$B$16,"0")))))))))</f>
        <v>11513943</v>
      </c>
      <c r="M194" t="s">
        <v>9</v>
      </c>
      <c r="N194" t="s">
        <v>200</v>
      </c>
      <c r="O194" t="s">
        <v>201</v>
      </c>
      <c r="P194" s="12" t="s">
        <v>23</v>
      </c>
      <c r="Q194" s="13">
        <v>158.625</v>
      </c>
      <c r="R194" t="s">
        <v>24</v>
      </c>
      <c r="S194" s="14" t="s">
        <v>25</v>
      </c>
      <c r="T194">
        <v>3.2</v>
      </c>
      <c r="U194" s="13">
        <v>14.99999809</v>
      </c>
      <c r="V194" s="13">
        <v>14.68749809</v>
      </c>
      <c r="W194" s="13">
        <v>12.49999809</v>
      </c>
      <c r="X194">
        <v>468.03</v>
      </c>
      <c r="Y194" t="s">
        <v>124</v>
      </c>
      <c r="Z194" t="s">
        <v>558</v>
      </c>
      <c r="AA194">
        <v>5255000</v>
      </c>
      <c r="AB194">
        <f t="shared" si="18"/>
        <v>16816000</v>
      </c>
      <c r="AC194" s="15">
        <f>T194*(1+(U194/Sheet2!$A$2))</f>
        <v>3.6799999388800004</v>
      </c>
      <c r="AD194" s="16">
        <f t="shared" ref="AD194:AD257" si="19">I194/AB194</f>
        <v>0.2273430066603235</v>
      </c>
      <c r="AE194" s="17">
        <f t="shared" si="4"/>
        <v>7.118220742150333E-2</v>
      </c>
      <c r="AF194" s="70">
        <f t="shared" si="15"/>
        <v>2.1868123810656517</v>
      </c>
      <c r="AG194">
        <f t="shared" si="16"/>
        <v>0.68470165318744058</v>
      </c>
      <c r="AI194">
        <v>2016</v>
      </c>
    </row>
    <row r="195" spans="1:43" ht="12.75" customHeight="1">
      <c r="A195">
        <v>4</v>
      </c>
      <c r="B195">
        <v>11</v>
      </c>
      <c r="C195">
        <v>2016</v>
      </c>
      <c r="D195" s="9">
        <f t="shared" si="0"/>
        <v>42471</v>
      </c>
      <c r="E195" s="10">
        <v>2009</v>
      </c>
      <c r="F195" s="10">
        <f t="shared" si="1"/>
        <v>7</v>
      </c>
      <c r="G195" t="s">
        <v>559</v>
      </c>
      <c r="H195" t="s">
        <v>560</v>
      </c>
      <c r="I195" s="11">
        <v>6246000</v>
      </c>
      <c r="J195" s="11">
        <v>-118000</v>
      </c>
      <c r="K195" s="11">
        <f>IF(M195="NOK",I195,IF(Sheet1!M195="SEK",Sheet1!I195*Sheet2!$B$10,IF(M195="DKK",Sheet1!I195*Sheet2!$B$9,IF(Sheet1!M195="EUR",Sheet1!I195*Sheet2!$B$11,IF(M195="USD",I195*Sheet1!$B$12,IF(M195="CHF",I195*Sheet2!$B$13,IF(Sheet1!M195="GBP",Sheet1!I195*Sheet2!$B$14,IF(Sheet1!M195="ISK",Sheet1!I195*Sheet2!$B$15,IF(Sheet1!M195="AUD",Sheet1!I195*Sheet2!$B$16,"0")))))))))</f>
        <v>5763184.2000000002</v>
      </c>
      <c r="L195" s="11">
        <f>IF(M195="NOK",J195,IF(Sheet1!M195="SEK",Sheet1!J195*Sheet2!$B$10,IF(M195="DKK",Sheet1!J195*Sheet2!$B$9,IF(Sheet1!M195="EUR",Sheet1!J195*Sheet2!$B$11,IF(M195="USD",J195*Sheet1!$B$12,IF(M195="CHF",J195*Sheet2!$B$13,IF(Sheet1!M195="GBP",Sheet1!J195*Sheet2!$B$14,IF(Sheet1!M195="ISK",Sheet1!J195*Sheet2!$B$15,IF(Sheet1!M195="AUD",Sheet1!J195*Sheet2!$B$16,"0")))))))))</f>
        <v>-108878.59999999999</v>
      </c>
      <c r="M195" t="s">
        <v>4</v>
      </c>
      <c r="N195" t="s">
        <v>30</v>
      </c>
      <c r="O195" t="s">
        <v>31</v>
      </c>
      <c r="P195" s="12" t="s">
        <v>23</v>
      </c>
      <c r="Q195" s="13">
        <v>13.179399999999999</v>
      </c>
      <c r="R195" t="s">
        <v>24</v>
      </c>
      <c r="S195" s="14" t="s">
        <v>25</v>
      </c>
      <c r="T195">
        <v>6.35</v>
      </c>
      <c r="U195" s="13">
        <v>81.102363589999996</v>
      </c>
      <c r="V195" s="13">
        <v>57.480316160000001</v>
      </c>
      <c r="W195" s="13">
        <v>24.409450530000001</v>
      </c>
      <c r="X195">
        <v>35.7485</v>
      </c>
      <c r="Y195" t="s">
        <v>48</v>
      </c>
      <c r="Z195" t="s">
        <v>54</v>
      </c>
      <c r="AA195">
        <v>2050000</v>
      </c>
      <c r="AB195">
        <f t="shared" si="18"/>
        <v>13017500</v>
      </c>
      <c r="AC195" s="15">
        <f>T195*(1+(U195/Sheet2!$A$2))</f>
        <v>11.500000087964999</v>
      </c>
      <c r="AD195" s="16">
        <f t="shared" si="19"/>
        <v>0.47981563280199729</v>
      </c>
      <c r="AE195" s="17">
        <f t="shared" si="4"/>
        <v>-9.0647205684655265E-3</v>
      </c>
      <c r="AF195" s="70">
        <f t="shared" ref="AF195:AF258" si="20">K195/AB195</f>
        <v>0.44272588438640292</v>
      </c>
      <c r="AG195">
        <f t="shared" ref="AG195:AG258" si="21">L195/AB195</f>
        <v>-8.364017668523141E-3</v>
      </c>
      <c r="AI195">
        <v>2016</v>
      </c>
    </row>
    <row r="196" spans="1:43" ht="12.75" customHeight="1">
      <c r="A196">
        <v>4</v>
      </c>
      <c r="B196">
        <v>22</v>
      </c>
      <c r="C196">
        <v>2016</v>
      </c>
      <c r="D196" s="9">
        <f t="shared" si="0"/>
        <v>42482</v>
      </c>
      <c r="E196" s="18">
        <v>2011</v>
      </c>
      <c r="F196" s="10">
        <f t="shared" si="1"/>
        <v>5</v>
      </c>
      <c r="G196" t="s">
        <v>561</v>
      </c>
      <c r="H196" t="s">
        <v>562</v>
      </c>
      <c r="I196" s="11">
        <v>1684000</v>
      </c>
      <c r="J196" s="11">
        <v>-11577000</v>
      </c>
      <c r="K196" s="11">
        <f>IF(M196="NOK",I196,IF(Sheet1!M196="SEK",Sheet1!I196*Sheet2!$B$10,IF(M196="DKK",Sheet1!I196*Sheet2!$B$9,IF(Sheet1!M196="EUR",Sheet1!I196*Sheet2!$B$11,IF(M196="USD",I196*Sheet1!$B$12,IF(M196="CHF",I196*Sheet2!$B$13,IF(Sheet1!M196="GBP",Sheet1!I196*Sheet2!$B$14,IF(Sheet1!M196="ISK",Sheet1!I196*Sheet2!$B$15,IF(Sheet1!M196="AUD",Sheet1!I196*Sheet2!$B$16,"0")))))))))</f>
        <v>1553826.8</v>
      </c>
      <c r="L196" s="11">
        <f>IF(M196="NOK",J196,IF(Sheet1!M196="SEK",Sheet1!J196*Sheet2!$B$10,IF(M196="DKK",Sheet1!J196*Sheet2!$B$9,IF(Sheet1!M196="EUR",Sheet1!J196*Sheet2!$B$11,IF(M196="USD",J196*Sheet1!$B$12,IF(M196="CHF",J196*Sheet2!$B$13,IF(Sheet1!M196="GBP",Sheet1!J196*Sheet2!$B$14,IF(Sheet1!M196="ISK",Sheet1!J196*Sheet2!$B$15,IF(Sheet1!M196="AUD",Sheet1!J196*Sheet2!$B$16,"0")))))))))</f>
        <v>-10682097.9</v>
      </c>
      <c r="M196" t="s">
        <v>4</v>
      </c>
      <c r="N196" t="s">
        <v>30</v>
      </c>
      <c r="O196" t="s">
        <v>112</v>
      </c>
      <c r="P196" s="12" t="s">
        <v>23</v>
      </c>
      <c r="Q196" s="13">
        <v>51.453499999999998</v>
      </c>
      <c r="R196" t="s">
        <v>24</v>
      </c>
      <c r="S196" s="14" t="s">
        <v>25</v>
      </c>
      <c r="T196">
        <v>18.5</v>
      </c>
      <c r="U196" s="13">
        <v>-25.67567635</v>
      </c>
      <c r="V196" s="13">
        <v>-19.729730610000001</v>
      </c>
      <c r="W196" s="13">
        <v>-15.1351347</v>
      </c>
      <c r="X196">
        <v>179.68299999999999</v>
      </c>
      <c r="Y196" s="1" t="s">
        <v>33</v>
      </c>
      <c r="Z196" t="s">
        <v>167</v>
      </c>
      <c r="AA196">
        <v>2720400</v>
      </c>
      <c r="AB196">
        <f t="shared" si="18"/>
        <v>50327400</v>
      </c>
      <c r="AC196" s="15">
        <f>T196*(1+(U196/Sheet2!$A$2))</f>
        <v>13.749999875249999</v>
      </c>
      <c r="AD196" s="16">
        <f t="shared" si="19"/>
        <v>3.3460898039636464E-2</v>
      </c>
      <c r="AE196" s="17">
        <f t="shared" si="4"/>
        <v>-0.23003373907652691</v>
      </c>
      <c r="AF196" s="70">
        <f t="shared" si="20"/>
        <v>3.0874370621172563E-2</v>
      </c>
      <c r="AG196">
        <f t="shared" si="21"/>
        <v>-0.21225213104591137</v>
      </c>
      <c r="AI196">
        <v>2016</v>
      </c>
    </row>
    <row r="197" spans="1:43" ht="12.75" customHeight="1">
      <c r="A197" s="42">
        <v>4</v>
      </c>
      <c r="B197" s="42">
        <v>26</v>
      </c>
      <c r="C197" s="42">
        <v>2016</v>
      </c>
      <c r="D197" s="43">
        <f t="shared" si="0"/>
        <v>42486</v>
      </c>
      <c r="E197" s="44">
        <v>2011</v>
      </c>
      <c r="F197" s="44">
        <f t="shared" si="1"/>
        <v>5</v>
      </c>
      <c r="G197" s="42" t="s">
        <v>563</v>
      </c>
      <c r="H197" s="42" t="s">
        <v>564</v>
      </c>
      <c r="I197" s="45">
        <v>3082000</v>
      </c>
      <c r="J197" s="45">
        <v>-4740000</v>
      </c>
      <c r="K197" s="11">
        <f>IF(M197="NOK",I197,IF(Sheet1!M197="SEK",Sheet1!I197*Sheet2!$B$10,IF(M197="DKK",Sheet1!I197*Sheet2!$B$9,IF(Sheet1!M197="EUR",Sheet1!I197*Sheet2!$B$11,IF(M197="USD",I197*Sheet1!$B$12,IF(M197="CHF",I197*Sheet2!$B$13,IF(Sheet1!M197="GBP",Sheet1!I197*Sheet2!$B$14,IF(Sheet1!M197="ISK",Sheet1!I197*Sheet2!$B$15,IF(Sheet1!M197="AUD",Sheet1!I197*Sheet2!$B$16,"0")))))))))</f>
        <v>2843761.4</v>
      </c>
      <c r="L197" s="11">
        <f>IF(M197="NOK",J197,IF(Sheet1!M197="SEK",Sheet1!J197*Sheet2!$B$10,IF(M197="DKK",Sheet1!J197*Sheet2!$B$9,IF(Sheet1!M197="EUR",Sheet1!J197*Sheet2!$B$11,IF(M197="USD",J197*Sheet1!$B$12,IF(M197="CHF",J197*Sheet2!$B$13,IF(Sheet1!M197="GBP",Sheet1!J197*Sheet2!$B$14,IF(Sheet1!M197="ISK",Sheet1!J197*Sheet2!$B$15,IF(Sheet1!M197="AUD",Sheet1!J197*Sheet2!$B$16,"0")))))))))</f>
        <v>-4373598</v>
      </c>
      <c r="M197" s="42" t="s">
        <v>4</v>
      </c>
      <c r="N197" s="42" t="s">
        <v>30</v>
      </c>
      <c r="O197" s="42" t="s">
        <v>112</v>
      </c>
      <c r="P197" s="46" t="s">
        <v>23</v>
      </c>
      <c r="Q197" s="47">
        <v>7.5103799999999996</v>
      </c>
      <c r="R197" s="42" t="s">
        <v>24</v>
      </c>
      <c r="S197" s="48" t="s">
        <v>25</v>
      </c>
      <c r="T197" s="49">
        <v>45.5</v>
      </c>
      <c r="U197" s="47">
        <f>(65.25-T197)/T197*100</f>
        <v>43.406593406593409</v>
      </c>
      <c r="V197" s="47">
        <v>1166.666626</v>
      </c>
      <c r="W197" s="47">
        <v>1250</v>
      </c>
      <c r="X197" s="42">
        <v>32.569299999999998</v>
      </c>
      <c r="Y197" s="42" t="s">
        <v>76</v>
      </c>
      <c r="Z197" s="42" t="s">
        <v>54</v>
      </c>
      <c r="AA197" s="42">
        <v>1648400</v>
      </c>
      <c r="AB197">
        <f t="shared" si="18"/>
        <v>75002200</v>
      </c>
      <c r="AC197" s="15">
        <f>T197*(1+(U197/Sheet2!$A$2))</f>
        <v>65.25</v>
      </c>
      <c r="AD197" s="16">
        <f t="shared" si="19"/>
        <v>4.1092127964246383E-2</v>
      </c>
      <c r="AE197" s="17">
        <f t="shared" si="4"/>
        <v>-6.3198146187711829E-2</v>
      </c>
      <c r="AF197" s="70">
        <f t="shared" si="20"/>
        <v>3.7915706472610139E-2</v>
      </c>
      <c r="AG197">
        <f t="shared" si="21"/>
        <v>-5.8312929487401702E-2</v>
      </c>
      <c r="AH197" s="42"/>
      <c r="AI197" s="42">
        <v>2016</v>
      </c>
      <c r="AJ197" s="42"/>
      <c r="AK197" s="42"/>
      <c r="AL197" s="42"/>
      <c r="AM197" s="42"/>
      <c r="AN197" s="42"/>
      <c r="AO197" s="42"/>
      <c r="AP197" s="42"/>
      <c r="AQ197" s="42"/>
    </row>
    <row r="198" spans="1:43" ht="12.75" customHeight="1">
      <c r="A198">
        <v>4</v>
      </c>
      <c r="B198">
        <v>28</v>
      </c>
      <c r="C198">
        <v>2016</v>
      </c>
      <c r="D198" s="9">
        <f t="shared" si="0"/>
        <v>42488</v>
      </c>
      <c r="E198" s="10">
        <v>2014</v>
      </c>
      <c r="F198" s="10">
        <f t="shared" si="1"/>
        <v>2</v>
      </c>
      <c r="G198" t="s">
        <v>565</v>
      </c>
      <c r="H198" t="s">
        <v>566</v>
      </c>
      <c r="I198" s="11">
        <v>276000000</v>
      </c>
      <c r="J198" s="11">
        <v>27200000</v>
      </c>
      <c r="K198" s="11">
        <f>IF(M198="NOK",I198,IF(Sheet1!M198="SEK",Sheet1!I198*Sheet2!$B$10,IF(M198="DKK",Sheet1!I198*Sheet2!$B$9,IF(Sheet1!M198="EUR",Sheet1!I198*Sheet2!$B$11,IF(M198="USD",I198*Sheet1!$B$12,IF(M198="CHF",I198*Sheet2!$B$13,IF(Sheet1!M198="GBP",Sheet1!I198*Sheet2!$B$14,IF(Sheet1!M198="ISK",Sheet1!I198*Sheet2!$B$15,IF(Sheet1!M198="AUD",Sheet1!I198*Sheet2!$B$16,"0")))))))))</f>
        <v>2654844000</v>
      </c>
      <c r="L198" s="11">
        <f>IF(M198="NOK",J198,IF(Sheet1!M198="SEK",Sheet1!J198*Sheet2!$B$10,IF(M198="DKK",Sheet1!J198*Sheet2!$B$9,IF(Sheet1!M198="EUR",Sheet1!J198*Sheet2!$B$11,IF(M198="USD",J198*Sheet1!$B$12,IF(M198="CHF",J198*Sheet2!$B$13,IF(Sheet1!M198="GBP",Sheet1!J198*Sheet2!$B$14,IF(Sheet1!M198="ISK",Sheet1!J198*Sheet2!$B$15,IF(Sheet1!M198="AUD",Sheet1!J198*Sheet2!$B$16,"0")))))))))</f>
        <v>261636800</v>
      </c>
      <c r="M198" t="s">
        <v>9</v>
      </c>
      <c r="N198" t="s">
        <v>200</v>
      </c>
      <c r="O198" t="s">
        <v>201</v>
      </c>
      <c r="P198" s="12" t="s">
        <v>23</v>
      </c>
      <c r="Q198" s="13">
        <v>728.01099999999997</v>
      </c>
      <c r="R198" t="s">
        <v>380</v>
      </c>
      <c r="S198" s="14" t="s">
        <v>25</v>
      </c>
      <c r="T198">
        <v>5.0999999999999996</v>
      </c>
      <c r="U198" s="13">
        <v>15.68627644</v>
      </c>
      <c r="V198" s="13">
        <v>17.843139650000001</v>
      </c>
      <c r="W198" s="13">
        <v>22.94117928</v>
      </c>
      <c r="X198">
        <v>2743.17</v>
      </c>
      <c r="Y198" t="s">
        <v>48</v>
      </c>
      <c r="Z198" t="s">
        <v>567</v>
      </c>
      <c r="AA198">
        <v>13607000</v>
      </c>
      <c r="AB198">
        <f t="shared" si="18"/>
        <v>69395700</v>
      </c>
      <c r="AC198" s="15">
        <f>T198*(1+(U198/Sheet2!$A$2))</f>
        <v>5.9000000984399996</v>
      </c>
      <c r="AD198" s="16">
        <f t="shared" si="19"/>
        <v>3.9771916703772714</v>
      </c>
      <c r="AE198" s="17">
        <f t="shared" si="4"/>
        <v>0.39195512113862963</v>
      </c>
      <c r="AF198" s="70">
        <f t="shared" si="20"/>
        <v>38.256606677358974</v>
      </c>
      <c r="AG198">
        <f t="shared" si="21"/>
        <v>3.7702163102324784</v>
      </c>
      <c r="AI198">
        <v>2016</v>
      </c>
    </row>
    <row r="199" spans="1:43" ht="12.75" customHeight="1">
      <c r="A199">
        <v>4</v>
      </c>
      <c r="B199">
        <v>29</v>
      </c>
      <c r="C199">
        <v>2016</v>
      </c>
      <c r="D199" s="9">
        <f t="shared" si="0"/>
        <v>42489</v>
      </c>
      <c r="E199" s="10">
        <v>2012</v>
      </c>
      <c r="F199" s="10">
        <f t="shared" si="1"/>
        <v>4</v>
      </c>
      <c r="G199" t="s">
        <v>568</v>
      </c>
      <c r="H199" t="s">
        <v>569</v>
      </c>
      <c r="I199" s="11">
        <v>3582478000</v>
      </c>
      <c r="J199" s="11">
        <v>838219000</v>
      </c>
      <c r="K199" s="11">
        <f>IF(M199="NOK",I199,IF(Sheet1!M199="SEK",Sheet1!I199*Sheet2!$B$10,IF(M199="DKK",Sheet1!I199*Sheet2!$B$9,IF(Sheet1!M199="EUR",Sheet1!I199*Sheet2!$B$11,IF(M199="USD",I199*Sheet1!$B$12,IF(M199="CHF",I199*Sheet2!$B$13,IF(Sheet1!M199="GBP",Sheet1!I199*Sheet2!$B$14,IF(Sheet1!M199="ISK",Sheet1!I199*Sheet2!$B$15,IF(Sheet1!M199="AUD",Sheet1!I199*Sheet2!$B$16,"0")))))))))</f>
        <v>3305552450.5999999</v>
      </c>
      <c r="L199" s="11">
        <f>IF(M199="NOK",J199,IF(Sheet1!M199="SEK",Sheet1!J199*Sheet2!$B$10,IF(M199="DKK",Sheet1!J199*Sheet2!$B$9,IF(Sheet1!M199="EUR",Sheet1!J199*Sheet2!$B$11,IF(M199="USD",J199*Sheet1!$B$12,IF(M199="CHF",J199*Sheet2!$B$13,IF(Sheet1!M199="GBP",Sheet1!J199*Sheet2!$B$14,IF(Sheet1!M199="ISK",Sheet1!J199*Sheet2!$B$15,IF(Sheet1!M199="AUD",Sheet1!J199*Sheet2!$B$16,"0")))))))))</f>
        <v>773424671.29999995</v>
      </c>
      <c r="M199" t="s">
        <v>4</v>
      </c>
      <c r="N199" t="s">
        <v>30</v>
      </c>
      <c r="O199" t="s">
        <v>37</v>
      </c>
      <c r="P199" s="12" t="s">
        <v>23</v>
      </c>
      <c r="Q199" s="13">
        <v>3879.75</v>
      </c>
      <c r="R199" t="s">
        <v>356</v>
      </c>
      <c r="S199" s="14" t="s">
        <v>25</v>
      </c>
      <c r="T199">
        <v>55</v>
      </c>
      <c r="U199" s="13">
        <v>0.18181818720000001</v>
      </c>
      <c r="V199" s="13">
        <v>-0.36363637450000003</v>
      </c>
      <c r="W199" s="13">
        <v>0</v>
      </c>
      <c r="X199">
        <v>11042.1</v>
      </c>
      <c r="Y199" t="s">
        <v>124</v>
      </c>
      <c r="Z199" t="s">
        <v>570</v>
      </c>
      <c r="AA199">
        <v>64933000</v>
      </c>
      <c r="AB199">
        <f t="shared" si="18"/>
        <v>3571315000</v>
      </c>
      <c r="AC199" s="15">
        <f>T199*(1+(U199/Sheet2!$A$2))</f>
        <v>55.100000002960002</v>
      </c>
      <c r="AD199" s="16">
        <f t="shared" si="19"/>
        <v>1.0031257393985129</v>
      </c>
      <c r="AE199" s="17">
        <f t="shared" si="4"/>
        <v>0.23470878373932291</v>
      </c>
      <c r="AF199" s="70">
        <f t="shared" si="20"/>
        <v>0.9255841197430078</v>
      </c>
      <c r="AG199">
        <f t="shared" si="21"/>
        <v>0.21656579475627324</v>
      </c>
      <c r="AI199">
        <v>2016</v>
      </c>
    </row>
    <row r="200" spans="1:43" ht="12.75" customHeight="1">
      <c r="A200">
        <v>4</v>
      </c>
      <c r="B200">
        <v>29</v>
      </c>
      <c r="C200">
        <v>2016</v>
      </c>
      <c r="D200" s="9">
        <f t="shared" si="0"/>
        <v>42489</v>
      </c>
      <c r="E200" s="10">
        <v>2012</v>
      </c>
      <c r="F200" s="10">
        <f t="shared" si="1"/>
        <v>4</v>
      </c>
      <c r="G200" t="s">
        <v>571</v>
      </c>
      <c r="H200" t="s">
        <v>572</v>
      </c>
      <c r="I200" s="11">
        <v>755294000</v>
      </c>
      <c r="J200" s="11">
        <v>39101000</v>
      </c>
      <c r="K200" s="11">
        <f>IF(M200="NOK",I200,IF(Sheet1!M200="SEK",Sheet1!I200*Sheet2!$B$10,IF(M200="DKK",Sheet1!I200*Sheet2!$B$9,IF(Sheet1!M200="EUR",Sheet1!I200*Sheet2!$B$11,IF(M200="USD",I200*Sheet1!$B$12,IF(M200="CHF",I200*Sheet2!$B$13,IF(Sheet1!M200="GBP",Sheet1!I200*Sheet2!$B$14,IF(Sheet1!M200="ISK",Sheet1!I200*Sheet2!$B$15,IF(Sheet1!M200="AUD",Sheet1!I200*Sheet2!$B$16,"0")))))))))</f>
        <v>7265172986</v>
      </c>
      <c r="L200" s="11">
        <f>IF(M200="NOK",J200,IF(Sheet1!M200="SEK",Sheet1!J200*Sheet2!$B$10,IF(M200="DKK",Sheet1!J200*Sheet2!$B$9,IF(Sheet1!M200="EUR",Sheet1!J200*Sheet2!$B$11,IF(M200="USD",J200*Sheet1!$B$12,IF(M200="CHF",J200*Sheet2!$B$13,IF(Sheet1!M200="GBP",Sheet1!J200*Sheet2!$B$14,IF(Sheet1!M200="ISK",Sheet1!J200*Sheet2!$B$15,IF(Sheet1!M200="AUD",Sheet1!J200*Sheet2!$B$16,"0")))))))))</f>
        <v>376112519</v>
      </c>
      <c r="M200" t="s">
        <v>9</v>
      </c>
      <c r="N200" t="s">
        <v>200</v>
      </c>
      <c r="O200" t="s">
        <v>201</v>
      </c>
      <c r="P200" s="12" t="s">
        <v>23</v>
      </c>
      <c r="Q200" s="13">
        <v>1535.68</v>
      </c>
      <c r="R200" t="s">
        <v>362</v>
      </c>
      <c r="S200" s="14" t="s">
        <v>25</v>
      </c>
      <c r="T200">
        <v>6.7</v>
      </c>
      <c r="U200" s="13">
        <v>2.8467891300000002E-6</v>
      </c>
      <c r="V200" s="13">
        <v>0.447764039</v>
      </c>
      <c r="W200" s="13">
        <v>0.74627155069999995</v>
      </c>
      <c r="X200">
        <v>2823.54</v>
      </c>
      <c r="Y200" s="1" t="s">
        <v>33</v>
      </c>
      <c r="Z200" t="s">
        <v>573</v>
      </c>
      <c r="AA200">
        <v>23547500</v>
      </c>
      <c r="AB200">
        <f t="shared" si="18"/>
        <v>157768250</v>
      </c>
      <c r="AC200" s="15">
        <f>T200*(1+(U200/Sheet2!$A$2))</f>
        <v>6.7000001907348725</v>
      </c>
      <c r="AD200" s="16">
        <f t="shared" si="19"/>
        <v>4.7873637439725671</v>
      </c>
      <c r="AE200" s="17">
        <f t="shared" si="4"/>
        <v>0.24783820572263432</v>
      </c>
      <c r="AF200" s="70">
        <f t="shared" si="20"/>
        <v>46.049651853272124</v>
      </c>
      <c r="AG200">
        <f t="shared" si="21"/>
        <v>2.3839557008460193</v>
      </c>
      <c r="AI200">
        <v>2016</v>
      </c>
    </row>
    <row r="201" spans="1:43" ht="12.75" customHeight="1">
      <c r="A201">
        <v>5</v>
      </c>
      <c r="B201">
        <v>3</v>
      </c>
      <c r="C201">
        <v>2016</v>
      </c>
      <c r="D201" s="9">
        <f t="shared" si="0"/>
        <v>42493</v>
      </c>
      <c r="E201" s="10">
        <v>1993</v>
      </c>
      <c r="F201" s="10">
        <f t="shared" si="1"/>
        <v>23</v>
      </c>
      <c r="G201" t="s">
        <v>574</v>
      </c>
      <c r="H201" t="s">
        <v>575</v>
      </c>
      <c r="I201" s="11">
        <v>0</v>
      </c>
      <c r="J201" s="11">
        <v>-290000</v>
      </c>
      <c r="K201" s="11">
        <f>IF(M201="NOK",I201,IF(Sheet1!M201="SEK",Sheet1!I201*Sheet2!$B$10,IF(M201="DKK",Sheet1!I201*Sheet2!$B$9,IF(Sheet1!M201="EUR",Sheet1!I201*Sheet2!$B$11,IF(M201="USD",I201*Sheet1!$B$12,IF(M201="CHF",I201*Sheet2!$B$13,IF(Sheet1!M201="GBP",Sheet1!I201*Sheet2!$B$14,IF(Sheet1!M201="ISK",Sheet1!I201*Sheet2!$B$15,IF(Sheet1!M201="AUD",Sheet1!I201*Sheet2!$B$16,"0")))))))))</f>
        <v>0</v>
      </c>
      <c r="L201" s="11">
        <f>IF(M201="NOK",J201,IF(Sheet1!M201="SEK",Sheet1!J201*Sheet2!$B$10,IF(M201="DKK",Sheet1!J201*Sheet2!$B$9,IF(Sheet1!M201="EUR",Sheet1!J201*Sheet2!$B$11,IF(M201="USD",J201*Sheet1!$B$12,IF(M201="CHF",J201*Sheet2!$B$13,IF(Sheet1!M201="GBP",Sheet1!J201*Sheet2!$B$14,IF(Sheet1!M201="ISK",Sheet1!J201*Sheet2!$B$15,IF(Sheet1!M201="AUD",Sheet1!J201*Sheet2!$B$16,"0")))))))))</f>
        <v>-267583</v>
      </c>
      <c r="M201" t="s">
        <v>4</v>
      </c>
      <c r="N201" t="s">
        <v>30</v>
      </c>
      <c r="O201" t="s">
        <v>31</v>
      </c>
      <c r="P201" s="12" t="s">
        <v>23</v>
      </c>
      <c r="Q201" s="13">
        <v>10.3073</v>
      </c>
      <c r="R201" t="s">
        <v>166</v>
      </c>
      <c r="S201" s="14" t="s">
        <v>25</v>
      </c>
      <c r="T201">
        <v>3.6</v>
      </c>
      <c r="U201" s="13">
        <v>-0.5555528998</v>
      </c>
      <c r="V201" s="13">
        <v>34.166671749999999</v>
      </c>
      <c r="W201" s="13">
        <v>19.444448470000001</v>
      </c>
      <c r="X201">
        <v>52.468299999999999</v>
      </c>
      <c r="Y201" t="s">
        <v>76</v>
      </c>
      <c r="Z201" t="s">
        <v>54</v>
      </c>
      <c r="AA201">
        <v>2800000</v>
      </c>
      <c r="AB201">
        <f t="shared" si="18"/>
        <v>10080000</v>
      </c>
      <c r="AC201" s="15">
        <f>T201*(1+(U201/Sheet2!$A$2))</f>
        <v>3.5800000956072</v>
      </c>
      <c r="AD201" s="16">
        <f t="shared" si="19"/>
        <v>0</v>
      </c>
      <c r="AE201" s="17">
        <f t="shared" si="4"/>
        <v>-2.8769841269841268E-2</v>
      </c>
      <c r="AF201" s="70">
        <f t="shared" si="20"/>
        <v>0</v>
      </c>
      <c r="AG201">
        <f t="shared" si="21"/>
        <v>-2.6545932539682539E-2</v>
      </c>
      <c r="AI201">
        <v>2016</v>
      </c>
    </row>
    <row r="202" spans="1:43" ht="12.75" customHeight="1">
      <c r="A202">
        <v>5</v>
      </c>
      <c r="B202">
        <v>12</v>
      </c>
      <c r="C202">
        <v>2016</v>
      </c>
      <c r="D202" s="9">
        <f t="shared" si="0"/>
        <v>42502</v>
      </c>
      <c r="E202" s="18">
        <v>2012</v>
      </c>
      <c r="F202" s="10">
        <f t="shared" si="1"/>
        <v>4</v>
      </c>
      <c r="G202" t="s">
        <v>576</v>
      </c>
      <c r="H202" t="s">
        <v>577</v>
      </c>
      <c r="I202" s="11">
        <v>35000</v>
      </c>
      <c r="J202" s="11">
        <v>-70283000</v>
      </c>
      <c r="K202" s="11">
        <f>IF(M202="NOK",I202,IF(Sheet1!M202="SEK",Sheet1!I202*Sheet2!$B$10,IF(M202="DKK",Sheet1!I202*Sheet2!$B$9,IF(Sheet1!M202="EUR",Sheet1!I202*Sheet2!$B$11,IF(M202="USD",I202*Sheet1!$B$12,IF(M202="CHF",I202*Sheet2!$B$13,IF(Sheet1!M202="GBP",Sheet1!I202*Sheet2!$B$14,IF(Sheet1!M202="ISK",Sheet1!I202*Sheet2!$B$15,IF(Sheet1!M202="AUD",Sheet1!I202*Sheet2!$B$16,"0")))))))))</f>
        <v>32294.5</v>
      </c>
      <c r="L202" s="11">
        <f>IF(M202="NOK",J202,IF(Sheet1!M202="SEK",Sheet1!J202*Sheet2!$B$10,IF(M202="DKK",Sheet1!J202*Sheet2!$B$9,IF(Sheet1!M202="EUR",Sheet1!J202*Sheet2!$B$11,IF(M202="USD",J202*Sheet1!$B$12,IF(M202="CHF",J202*Sheet2!$B$13,IF(Sheet1!M202="GBP",Sheet1!J202*Sheet2!$B$14,IF(Sheet1!M202="ISK",Sheet1!J202*Sheet2!$B$15,IF(Sheet1!M202="AUD",Sheet1!J202*Sheet2!$B$16,"0")))))))))</f>
        <v>-64850124.099999994</v>
      </c>
      <c r="M202" t="s">
        <v>4</v>
      </c>
      <c r="N202" t="s">
        <v>30</v>
      </c>
      <c r="O202" s="1" t="s">
        <v>37</v>
      </c>
      <c r="P202" s="12" t="s">
        <v>32</v>
      </c>
      <c r="Q202" s="13">
        <v>437.28899999999999</v>
      </c>
      <c r="R202" t="s">
        <v>578</v>
      </c>
      <c r="S202" s="14" t="s">
        <v>25</v>
      </c>
      <c r="T202">
        <v>49</v>
      </c>
      <c r="U202" s="13">
        <v>0</v>
      </c>
      <c r="V202" s="13">
        <v>-0.81632655860000003</v>
      </c>
      <c r="W202" s="13">
        <v>-3.6734693049999998</v>
      </c>
      <c r="X202">
        <v>1235.1099999999999</v>
      </c>
      <c r="Y202" s="1" t="s">
        <v>33</v>
      </c>
      <c r="Z202" t="s">
        <v>579</v>
      </c>
      <c r="AA202">
        <v>8518200</v>
      </c>
      <c r="AB202">
        <f t="shared" si="18"/>
        <v>417391800</v>
      </c>
      <c r="AC202" s="15">
        <f>T202*(1+(U202/Sheet2!$A$2))</f>
        <v>49</v>
      </c>
      <c r="AD202" s="16">
        <f t="shared" si="19"/>
        <v>8.3854067089961991E-5</v>
      </c>
      <c r="AE202" s="17">
        <f t="shared" si="4"/>
        <v>-0.16838615420810854</v>
      </c>
      <c r="AF202" s="70">
        <f t="shared" si="20"/>
        <v>7.7372147703907933E-5</v>
      </c>
      <c r="AG202">
        <f t="shared" si="21"/>
        <v>-0.15536990448782173</v>
      </c>
      <c r="AI202">
        <v>2016</v>
      </c>
    </row>
    <row r="203" spans="1:43" ht="12.75" customHeight="1">
      <c r="A203">
        <v>5</v>
      </c>
      <c r="B203">
        <v>24</v>
      </c>
      <c r="C203">
        <v>2016</v>
      </c>
      <c r="D203" s="9">
        <f t="shared" si="0"/>
        <v>42514</v>
      </c>
      <c r="E203" s="18">
        <v>2015</v>
      </c>
      <c r="F203" s="10">
        <f t="shared" si="1"/>
        <v>1</v>
      </c>
      <c r="G203" t="s">
        <v>580</v>
      </c>
      <c r="H203" t="s">
        <v>581</v>
      </c>
      <c r="I203" s="11">
        <v>10352683</v>
      </c>
      <c r="J203" s="11">
        <v>465411</v>
      </c>
      <c r="K203" s="11">
        <f>IF(M203="NOK",I203,IF(Sheet1!M203="SEK",Sheet1!I203*Sheet2!$B$10,IF(M203="DKK",Sheet1!I203*Sheet2!$B$9,IF(Sheet1!M203="EUR",Sheet1!I203*Sheet2!$B$11,IF(M203="USD",I203*Sheet1!$B$12,IF(M203="CHF",I203*Sheet2!$B$13,IF(Sheet1!M203="GBP",Sheet1!I203*Sheet2!$B$14,IF(Sheet1!M203="ISK",Sheet1!I203*Sheet2!$B$15,IF(Sheet1!M203="AUD",Sheet1!I203*Sheet2!$B$16,"0")))))))))</f>
        <v>99582457.776999995</v>
      </c>
      <c r="L203" s="11">
        <f>IF(M203="NOK",J203,IF(Sheet1!M203="SEK",Sheet1!J203*Sheet2!$B$10,IF(M203="DKK",Sheet1!J203*Sheet2!$B$9,IF(Sheet1!M203="EUR",Sheet1!J203*Sheet2!$B$11,IF(M203="USD",J203*Sheet1!$B$12,IF(M203="CHF",J203*Sheet2!$B$13,IF(Sheet1!M203="GBP",Sheet1!J203*Sheet2!$B$14,IF(Sheet1!M203="ISK",Sheet1!J203*Sheet2!$B$15,IF(Sheet1!M203="AUD",Sheet1!J203*Sheet2!$B$16,"0")))))))))</f>
        <v>4476788.409</v>
      </c>
      <c r="M203" s="1" t="s">
        <v>9</v>
      </c>
      <c r="N203" t="s">
        <v>321</v>
      </c>
      <c r="O203" t="s">
        <v>112</v>
      </c>
      <c r="P203" s="12" t="s">
        <v>23</v>
      </c>
      <c r="Q203" s="13">
        <v>10.185</v>
      </c>
      <c r="R203" t="s">
        <v>166</v>
      </c>
      <c r="S203" s="14" t="s">
        <v>25</v>
      </c>
      <c r="T203">
        <v>22</v>
      </c>
      <c r="U203" s="13">
        <v>28.181818010000001</v>
      </c>
      <c r="V203" s="13">
        <v>32.727272030000002</v>
      </c>
      <c r="W203" s="13">
        <v>34.545455930000003</v>
      </c>
      <c r="X203">
        <v>48.689700000000002</v>
      </c>
      <c r="Y203" t="s">
        <v>76</v>
      </c>
      <c r="Z203" t="s">
        <v>54</v>
      </c>
      <c r="AA203">
        <v>456400</v>
      </c>
      <c r="AB203">
        <f t="shared" si="18"/>
        <v>10040800</v>
      </c>
      <c r="AC203" s="15">
        <f>T203*(1+(U203/Sheet2!$A$2))</f>
        <v>28.1999999622</v>
      </c>
      <c r="AD203" s="16">
        <f t="shared" si="19"/>
        <v>1.0310615687992988</v>
      </c>
      <c r="AE203" s="17">
        <f t="shared" si="4"/>
        <v>4.635198390566489E-2</v>
      </c>
      <c r="AF203" s="70">
        <f t="shared" si="20"/>
        <v>9.9177812302804558</v>
      </c>
      <c r="AG203">
        <f t="shared" si="21"/>
        <v>0.44585973318859057</v>
      </c>
      <c r="AI203">
        <v>2016</v>
      </c>
    </row>
    <row r="204" spans="1:43" ht="12.75" customHeight="1">
      <c r="A204">
        <v>5</v>
      </c>
      <c r="B204">
        <v>26</v>
      </c>
      <c r="C204">
        <v>2016</v>
      </c>
      <c r="D204" s="9">
        <f t="shared" si="0"/>
        <v>42516</v>
      </c>
      <c r="E204" s="10">
        <v>2009</v>
      </c>
      <c r="F204" s="10">
        <f t="shared" si="1"/>
        <v>7</v>
      </c>
      <c r="G204" t="s">
        <v>582</v>
      </c>
      <c r="H204" t="s">
        <v>583</v>
      </c>
      <c r="I204" s="11">
        <v>1025000</v>
      </c>
      <c r="J204" s="11">
        <v>-2204000</v>
      </c>
      <c r="K204" s="11">
        <f>IF(M204="NOK",I204,IF(Sheet1!M204="SEK",Sheet1!I204*Sheet2!$B$10,IF(M204="DKK",Sheet1!I204*Sheet2!$B$9,IF(Sheet1!M204="EUR",Sheet1!I204*Sheet2!$B$11,IF(M204="USD",I204*Sheet1!$B$12,IF(M204="CHF",I204*Sheet2!$B$13,IF(Sheet1!M204="GBP",Sheet1!I204*Sheet2!$B$14,IF(Sheet1!M204="ISK",Sheet1!I204*Sheet2!$B$15,IF(Sheet1!M204="AUD",Sheet1!I204*Sheet2!$B$16,"0")))))))))</f>
        <v>945767.5</v>
      </c>
      <c r="L204" s="11">
        <f>IF(M204="NOK",J204,IF(Sheet1!M204="SEK",Sheet1!J204*Sheet2!$B$10,IF(M204="DKK",Sheet1!J204*Sheet2!$B$9,IF(Sheet1!M204="EUR",Sheet1!J204*Sheet2!$B$11,IF(M204="USD",J204*Sheet1!$B$12,IF(M204="CHF",J204*Sheet2!$B$13,IF(Sheet1!M204="GBP",Sheet1!J204*Sheet2!$B$14,IF(Sheet1!M204="ISK",Sheet1!J204*Sheet2!$B$15,IF(Sheet1!M204="AUD",Sheet1!J204*Sheet2!$B$16,"0")))))))))</f>
        <v>-2033630.7999999998</v>
      </c>
      <c r="M204" t="s">
        <v>4</v>
      </c>
      <c r="N204" t="s">
        <v>30</v>
      </c>
      <c r="O204" t="s">
        <v>112</v>
      </c>
      <c r="P204" s="12" t="s">
        <v>23</v>
      </c>
      <c r="Q204" s="13">
        <v>18.1967</v>
      </c>
      <c r="R204" t="s">
        <v>24</v>
      </c>
      <c r="S204" s="14" t="s">
        <v>25</v>
      </c>
      <c r="T204">
        <v>8</v>
      </c>
      <c r="U204" s="13">
        <v>29.375</v>
      </c>
      <c r="V204" s="13">
        <v>118.75</v>
      </c>
      <c r="W204" s="13">
        <v>80.625</v>
      </c>
      <c r="X204">
        <v>107.87</v>
      </c>
      <c r="Y204" s="1" t="s">
        <v>33</v>
      </c>
      <c r="Z204" t="s">
        <v>54</v>
      </c>
      <c r="AA204">
        <v>2250000</v>
      </c>
      <c r="AB204">
        <f t="shared" si="18"/>
        <v>18000000</v>
      </c>
      <c r="AC204" s="15">
        <f>T204*(1+(U204/Sheet2!$A$2))</f>
        <v>10.35</v>
      </c>
      <c r="AD204" s="16">
        <f t="shared" si="19"/>
        <v>5.6944444444444443E-2</v>
      </c>
      <c r="AE204" s="17">
        <f t="shared" si="4"/>
        <v>-0.12244444444444444</v>
      </c>
      <c r="AF204" s="70">
        <f t="shared" si="20"/>
        <v>5.2542638888888889E-2</v>
      </c>
      <c r="AG204">
        <f t="shared" si="21"/>
        <v>-0.11297948888888888</v>
      </c>
      <c r="AI204">
        <v>2016</v>
      </c>
    </row>
    <row r="205" spans="1:43" ht="12.75" customHeight="1">
      <c r="A205">
        <v>5</v>
      </c>
      <c r="B205">
        <v>31</v>
      </c>
      <c r="C205">
        <v>2016</v>
      </c>
      <c r="D205" s="9">
        <f t="shared" si="0"/>
        <v>42521</v>
      </c>
      <c r="E205" s="10">
        <v>2004</v>
      </c>
      <c r="F205" s="10">
        <f t="shared" si="1"/>
        <v>12</v>
      </c>
      <c r="G205" t="s">
        <v>584</v>
      </c>
      <c r="H205" t="s">
        <v>585</v>
      </c>
      <c r="I205" s="11">
        <v>606232000</v>
      </c>
      <c r="J205" s="11">
        <v>241738000</v>
      </c>
      <c r="K205" s="11">
        <f>IF(M205="NOK",I205,IF(Sheet1!M205="SEK",Sheet1!I205*Sheet2!$B$10,IF(M205="DKK",Sheet1!I205*Sheet2!$B$9,IF(Sheet1!M205="EUR",Sheet1!I205*Sheet2!$B$11,IF(M205="USD",I205*Sheet1!$B$12,IF(M205="CHF",I205*Sheet2!$B$13,IF(Sheet1!M205="GBP",Sheet1!I205*Sheet2!$B$14,IF(Sheet1!M205="ISK",Sheet1!I205*Sheet2!$B$15,IF(Sheet1!M205="AUD",Sheet1!I205*Sheet2!$B$16,"0")))))))))</f>
        <v>559370266.39999998</v>
      </c>
      <c r="L205" s="11">
        <f>IF(M205="NOK",J205,IF(Sheet1!M205="SEK",Sheet1!J205*Sheet2!$B$10,IF(M205="DKK",Sheet1!J205*Sheet2!$B$9,IF(Sheet1!M205="EUR",Sheet1!J205*Sheet2!$B$11,IF(M205="USD",J205*Sheet1!$B$12,IF(M205="CHF",J205*Sheet2!$B$13,IF(Sheet1!M205="GBP",Sheet1!J205*Sheet2!$B$14,IF(Sheet1!M205="ISK",Sheet1!J205*Sheet2!$B$15,IF(Sheet1!M205="AUD",Sheet1!J205*Sheet2!$B$16,"0")))))))))</f>
        <v>223051652.59999999</v>
      </c>
      <c r="M205" t="s">
        <v>4</v>
      </c>
      <c r="N205" t="s">
        <v>30</v>
      </c>
      <c r="O205" t="s">
        <v>112</v>
      </c>
      <c r="P205" s="12" t="s">
        <v>23</v>
      </c>
      <c r="Q205" s="13">
        <v>542.74800000000005</v>
      </c>
      <c r="R205" t="s">
        <v>586</v>
      </c>
      <c r="S205" s="14" t="s">
        <v>25</v>
      </c>
      <c r="T205">
        <v>33</v>
      </c>
      <c r="U205" s="13">
        <v>34.545455930000003</v>
      </c>
      <c r="V205" s="13">
        <v>71.212120060000004</v>
      </c>
      <c r="W205" s="13">
        <v>56.818180079999998</v>
      </c>
      <c r="X205">
        <v>3515.05</v>
      </c>
      <c r="Y205" t="s">
        <v>76</v>
      </c>
      <c r="Z205" t="s">
        <v>54</v>
      </c>
      <c r="AA205">
        <v>16327400</v>
      </c>
      <c r="AB205">
        <f t="shared" si="18"/>
        <v>538804200</v>
      </c>
      <c r="AC205" s="15">
        <f>T205*(1+(U205/Sheet2!$A$2))</f>
        <v>44.400000456900003</v>
      </c>
      <c r="AD205" s="16">
        <f t="shared" si="19"/>
        <v>1.1251434194462477</v>
      </c>
      <c r="AE205" s="17">
        <f t="shared" si="4"/>
        <v>0.44865648782990186</v>
      </c>
      <c r="AF205" s="70">
        <f t="shared" si="20"/>
        <v>1.0381698331230529</v>
      </c>
      <c r="AG205">
        <f t="shared" si="21"/>
        <v>0.41397534132065045</v>
      </c>
      <c r="AI205">
        <v>2016</v>
      </c>
    </row>
    <row r="206" spans="1:43" ht="12.75" customHeight="1">
      <c r="A206">
        <v>5</v>
      </c>
      <c r="B206">
        <v>31</v>
      </c>
      <c r="C206">
        <v>2016</v>
      </c>
      <c r="D206" s="9">
        <f t="shared" si="0"/>
        <v>42521</v>
      </c>
      <c r="E206" s="10">
        <v>1998</v>
      </c>
      <c r="F206" s="10">
        <f t="shared" si="1"/>
        <v>18</v>
      </c>
      <c r="G206" t="s">
        <v>587</v>
      </c>
      <c r="H206" t="s">
        <v>588</v>
      </c>
      <c r="I206" s="11">
        <v>20808963</v>
      </c>
      <c r="J206" s="11">
        <v>-502168</v>
      </c>
      <c r="K206" s="11">
        <f>IF(M206="NOK",I206,IF(Sheet1!M206="SEK",Sheet1!I206*Sheet2!$B$10,IF(M206="DKK",Sheet1!I206*Sheet2!$B$9,IF(Sheet1!M206="EUR",Sheet1!I206*Sheet2!$B$11,IF(M206="USD",I206*Sheet1!$B$12,IF(M206="CHF",I206*Sheet2!$B$13,IF(Sheet1!M206="GBP",Sheet1!I206*Sheet2!$B$14,IF(Sheet1!M206="ISK",Sheet1!I206*Sheet2!$B$15,IF(Sheet1!M206="AUD",Sheet1!I206*Sheet2!$B$16,"0")))))))))</f>
        <v>19200430.160099998</v>
      </c>
      <c r="L206" s="11">
        <f>IF(M206="NOK",J206,IF(Sheet1!M206="SEK",Sheet1!J206*Sheet2!$B$10,IF(M206="DKK",Sheet1!J206*Sheet2!$B$9,IF(Sheet1!M206="EUR",Sheet1!J206*Sheet2!$B$11,IF(M206="USD",J206*Sheet1!$B$12,IF(M206="CHF",J206*Sheet2!$B$13,IF(Sheet1!M206="GBP",Sheet1!J206*Sheet2!$B$14,IF(Sheet1!M206="ISK",Sheet1!J206*Sheet2!$B$15,IF(Sheet1!M206="AUD",Sheet1!J206*Sheet2!$B$16,"0")))))))))</f>
        <v>-463350.41359999997</v>
      </c>
      <c r="M206" t="s">
        <v>4</v>
      </c>
      <c r="N206" t="s">
        <v>30</v>
      </c>
      <c r="O206" t="s">
        <v>31</v>
      </c>
      <c r="P206" s="12" t="s">
        <v>23</v>
      </c>
      <c r="Q206" s="13">
        <v>24.4193</v>
      </c>
      <c r="R206" t="s">
        <v>166</v>
      </c>
      <c r="S206" s="14" t="s">
        <v>25</v>
      </c>
      <c r="T206">
        <v>10</v>
      </c>
      <c r="U206" s="13">
        <v>-11</v>
      </c>
      <c r="V206" s="13">
        <v>-4</v>
      </c>
      <c r="W206" s="13">
        <v>-34</v>
      </c>
      <c r="X206">
        <v>67.09</v>
      </c>
      <c r="Y206" t="s">
        <v>94</v>
      </c>
      <c r="Z206" t="s">
        <v>54</v>
      </c>
      <c r="AA206">
        <v>2400000</v>
      </c>
      <c r="AB206">
        <f t="shared" si="18"/>
        <v>24000000</v>
      </c>
      <c r="AC206" s="15">
        <f>T206*(1+(U206/Sheet2!$A$2))</f>
        <v>8.9</v>
      </c>
      <c r="AD206" s="16">
        <f t="shared" si="19"/>
        <v>0.86704012500000005</v>
      </c>
      <c r="AE206" s="17">
        <f t="shared" si="4"/>
        <v>-2.0923666666666667E-2</v>
      </c>
      <c r="AF206" s="70">
        <f t="shared" si="20"/>
        <v>0.80001792333749988</v>
      </c>
      <c r="AG206">
        <f t="shared" si="21"/>
        <v>-1.9306267233333334E-2</v>
      </c>
      <c r="AI206">
        <v>2016</v>
      </c>
    </row>
    <row r="207" spans="1:43" ht="12.75" customHeight="1">
      <c r="A207">
        <v>6</v>
      </c>
      <c r="B207">
        <v>7</v>
      </c>
      <c r="C207">
        <v>2016</v>
      </c>
      <c r="D207" s="9">
        <f t="shared" si="0"/>
        <v>42528</v>
      </c>
      <c r="E207" s="10">
        <v>2015</v>
      </c>
      <c r="F207" s="10">
        <f t="shared" si="1"/>
        <v>1</v>
      </c>
      <c r="G207" t="s">
        <v>589</v>
      </c>
      <c r="H207" t="s">
        <v>590</v>
      </c>
      <c r="I207" s="50">
        <v>0</v>
      </c>
      <c r="J207" s="50">
        <v>0</v>
      </c>
      <c r="K207" s="11">
        <f>IF(M207="NOK",I207,IF(Sheet1!M207="SEK",Sheet1!I207*Sheet2!$B$10,IF(M207="DKK",Sheet1!I207*Sheet2!$B$9,IF(Sheet1!M207="EUR",Sheet1!I207*Sheet2!$B$11,IF(M207="USD",I207*Sheet1!$B$12,IF(M207="CHF",I207*Sheet2!$B$13,IF(Sheet1!M207="GBP",Sheet1!I207*Sheet2!$B$14,IF(Sheet1!M207="ISK",Sheet1!I207*Sheet2!$B$15,IF(Sheet1!M207="AUD",Sheet1!I207*Sheet2!$B$16,"0")))))))))</f>
        <v>0</v>
      </c>
      <c r="L207" s="11">
        <f>IF(M207="NOK",J207,IF(Sheet1!M207="SEK",Sheet1!J207*Sheet2!$B$10,IF(M207="DKK",Sheet1!J207*Sheet2!$B$9,IF(Sheet1!M207="EUR",Sheet1!J207*Sheet2!$B$11,IF(M207="USD",J207*Sheet1!$B$12,IF(M207="CHF",J207*Sheet2!$B$13,IF(Sheet1!M207="GBP",Sheet1!J207*Sheet2!$B$14,IF(Sheet1!M207="ISK",Sheet1!J207*Sheet2!$B$15,IF(Sheet1!M207="AUD",Sheet1!J207*Sheet2!$B$16,"0")))))))))</f>
        <v>0</v>
      </c>
      <c r="M207" t="s">
        <v>4</v>
      </c>
      <c r="N207" t="s">
        <v>30</v>
      </c>
      <c r="O207" t="s">
        <v>112</v>
      </c>
      <c r="P207" s="12" t="s">
        <v>23</v>
      </c>
      <c r="Q207" s="13">
        <v>25.293900000000001</v>
      </c>
      <c r="R207" t="s">
        <v>166</v>
      </c>
      <c r="S207" s="14" t="s">
        <v>25</v>
      </c>
      <c r="T207">
        <v>5</v>
      </c>
      <c r="U207" s="13">
        <v>28</v>
      </c>
      <c r="V207" s="13">
        <v>-12.19999981</v>
      </c>
      <c r="W207" s="13">
        <v>-11.19999981</v>
      </c>
      <c r="X207">
        <v>65.384699999999995</v>
      </c>
      <c r="Y207" s="1" t="s">
        <v>33</v>
      </c>
      <c r="Z207" t="s">
        <v>54</v>
      </c>
      <c r="AA207">
        <v>5000000</v>
      </c>
      <c r="AB207">
        <f t="shared" si="18"/>
        <v>25000000</v>
      </c>
      <c r="AC207" s="15">
        <f>T207*(1+(U207/Sheet2!$A$2))</f>
        <v>6.4</v>
      </c>
      <c r="AD207" s="16">
        <f t="shared" si="19"/>
        <v>0</v>
      </c>
      <c r="AE207" s="17">
        <f t="shared" si="4"/>
        <v>0</v>
      </c>
      <c r="AF207" s="70">
        <f t="shared" si="20"/>
        <v>0</v>
      </c>
      <c r="AG207">
        <f t="shared" si="21"/>
        <v>0</v>
      </c>
      <c r="AI207">
        <v>2016</v>
      </c>
    </row>
    <row r="208" spans="1:43" ht="12.75" customHeight="1">
      <c r="A208">
        <v>6</v>
      </c>
      <c r="B208">
        <v>8</v>
      </c>
      <c r="C208">
        <v>2016</v>
      </c>
      <c r="D208" s="9">
        <f t="shared" si="0"/>
        <v>42529</v>
      </c>
      <c r="E208" s="10">
        <v>2008</v>
      </c>
      <c r="F208" s="10">
        <f t="shared" si="1"/>
        <v>8</v>
      </c>
      <c r="G208" t="s">
        <v>591</v>
      </c>
      <c r="H208" t="s">
        <v>592</v>
      </c>
      <c r="I208" s="11">
        <v>1076239000</v>
      </c>
      <c r="J208" s="11">
        <v>377204000</v>
      </c>
      <c r="K208" s="11">
        <f>IF(M208="NOK",I208,IF(Sheet1!M208="SEK",Sheet1!I208*Sheet2!$B$10,IF(M208="DKK",Sheet1!I208*Sheet2!$B$9,IF(Sheet1!M208="EUR",Sheet1!I208*Sheet2!$B$11,IF(M208="USD",I208*Sheet1!$B$12,IF(M208="CHF",I208*Sheet2!$B$13,IF(Sheet1!M208="GBP",Sheet1!I208*Sheet2!$B$14,IF(Sheet1!M208="ISK",Sheet1!I208*Sheet2!$B$15,IF(Sheet1!M208="AUD",Sheet1!I208*Sheet2!$B$16,"0")))))))))</f>
        <v>1076239000</v>
      </c>
      <c r="L208" s="11">
        <f>IF(M208="NOK",J208,IF(Sheet1!M208="SEK",Sheet1!J208*Sheet2!$B$10,IF(M208="DKK",Sheet1!J208*Sheet2!$B$9,IF(Sheet1!M208="EUR",Sheet1!J208*Sheet2!$B$11,IF(M208="USD",J208*Sheet1!$B$12,IF(M208="CHF",J208*Sheet2!$B$13,IF(Sheet1!M208="GBP",Sheet1!J208*Sheet2!$B$14,IF(Sheet1!M208="ISK",Sheet1!J208*Sheet2!$B$15,IF(Sheet1!M208="AUD",Sheet1!J208*Sheet2!$B$16,"0")))))))))</f>
        <v>377204000</v>
      </c>
      <c r="M208" t="s">
        <v>20</v>
      </c>
      <c r="N208" t="s">
        <v>21</v>
      </c>
      <c r="O208" t="s">
        <v>22</v>
      </c>
      <c r="P208" s="12" t="s">
        <v>23</v>
      </c>
      <c r="Q208" s="13">
        <v>869.28800000000001</v>
      </c>
      <c r="R208" t="s">
        <v>507</v>
      </c>
      <c r="S208" s="14" t="s">
        <v>25</v>
      </c>
      <c r="T208">
        <v>12</v>
      </c>
      <c r="U208" s="13">
        <v>4.1666665079999996</v>
      </c>
      <c r="V208" s="13">
        <v>0.41666665670000003</v>
      </c>
      <c r="W208" s="13">
        <v>0</v>
      </c>
      <c r="X208">
        <v>4429.4399999999996</v>
      </c>
      <c r="Y208" t="s">
        <v>124</v>
      </c>
      <c r="Z208" t="s">
        <v>593</v>
      </c>
      <c r="AA208">
        <v>69416700</v>
      </c>
      <c r="AB208">
        <f t="shared" si="18"/>
        <v>833000400</v>
      </c>
      <c r="AC208" s="15">
        <f>T208*(1+(U208/Sheet2!$A$2))</f>
        <v>12.499999980959998</v>
      </c>
      <c r="AD208" s="16">
        <f t="shared" si="19"/>
        <v>1.2920029810309814</v>
      </c>
      <c r="AE208" s="17">
        <f t="shared" si="4"/>
        <v>0.45282571292882934</v>
      </c>
      <c r="AF208" s="70">
        <f t="shared" si="20"/>
        <v>1.2920029810309814</v>
      </c>
      <c r="AG208">
        <f t="shared" si="21"/>
        <v>0.45282571292882934</v>
      </c>
      <c r="AI208">
        <v>2016</v>
      </c>
    </row>
    <row r="209" spans="1:35" ht="12.75" customHeight="1">
      <c r="A209">
        <v>6</v>
      </c>
      <c r="B209">
        <v>9</v>
      </c>
      <c r="C209">
        <v>2016</v>
      </c>
      <c r="D209" s="9">
        <f t="shared" si="0"/>
        <v>42530</v>
      </c>
      <c r="E209" s="10">
        <v>1972</v>
      </c>
      <c r="F209" s="10">
        <f t="shared" si="1"/>
        <v>44</v>
      </c>
      <c r="G209" t="s">
        <v>594</v>
      </c>
      <c r="H209" t="s">
        <v>595</v>
      </c>
      <c r="I209" s="11">
        <v>74287000000</v>
      </c>
      <c r="J209" s="11">
        <v>-3924000000</v>
      </c>
      <c r="K209" s="11">
        <f>IF(M209="NOK",I209,IF(Sheet1!M209="SEK",Sheet1!I209*Sheet2!$B$10,IF(M209="DKK",Sheet1!I209*Sheet2!$B$9,IF(Sheet1!M209="EUR",Sheet1!I209*Sheet2!$B$11,IF(M209="USD",I209*Sheet1!$B$12,IF(M209="CHF",I209*Sheet2!$B$13,IF(Sheet1!M209="GBP",Sheet1!I209*Sheet2!$B$14,IF(Sheet1!M209="ISK",Sheet1!I209*Sheet2!$B$15,IF(Sheet1!M209="AUD",Sheet1!I209*Sheet2!$B$16,"0")))))))))</f>
        <v>95718799500</v>
      </c>
      <c r="L209" s="11">
        <f>IF(M209="NOK",J209,IF(Sheet1!M209="SEK",Sheet1!J209*Sheet2!$B$10,IF(M209="DKK",Sheet1!J209*Sheet2!$B$9,IF(Sheet1!M209="EUR",Sheet1!J209*Sheet2!$B$11,IF(M209="USD",J209*Sheet1!$B$12,IF(M209="CHF",J209*Sheet2!$B$13,IF(Sheet1!M209="GBP",Sheet1!J209*Sheet2!$B$14,IF(Sheet1!M209="ISK",Sheet1!J209*Sheet2!$B$15,IF(Sheet1!M209="AUD",Sheet1!J209*Sheet2!$B$16,"0")))))))))</f>
        <v>-5056074000</v>
      </c>
      <c r="M209" t="s">
        <v>2</v>
      </c>
      <c r="N209" t="s">
        <v>66</v>
      </c>
      <c r="O209" t="s">
        <v>67</v>
      </c>
      <c r="P209" s="12" t="s">
        <v>23</v>
      </c>
      <c r="Q209" s="13">
        <v>24366.9</v>
      </c>
      <c r="R209" t="s">
        <v>596</v>
      </c>
      <c r="S209" s="14" t="s">
        <v>25</v>
      </c>
      <c r="T209">
        <v>235</v>
      </c>
      <c r="U209" s="13">
        <v>9.7872343060000002</v>
      </c>
      <c r="V209" s="13">
        <v>6.7234044080000004</v>
      </c>
      <c r="W209" s="13">
        <v>7.6595745089999996</v>
      </c>
      <c r="X209">
        <v>121935</v>
      </c>
      <c r="Y209" s="1" t="s">
        <v>26</v>
      </c>
      <c r="Z209" t="s">
        <v>597</v>
      </c>
      <c r="AA209">
        <v>72834000</v>
      </c>
      <c r="AB209">
        <f t="shared" si="18"/>
        <v>17115990000</v>
      </c>
      <c r="AC209" s="15">
        <f>T209*(1+(U209/Sheet2!$A$2))</f>
        <v>258.00000061909998</v>
      </c>
      <c r="AD209" s="16">
        <f t="shared" si="19"/>
        <v>4.3402105282837864</v>
      </c>
      <c r="AE209" s="17">
        <f t="shared" si="4"/>
        <v>-0.22925930664834462</v>
      </c>
      <c r="AF209" s="70">
        <f t="shared" si="20"/>
        <v>5.5923612656936585</v>
      </c>
      <c r="AG209">
        <f t="shared" si="21"/>
        <v>-0.29540061661639205</v>
      </c>
      <c r="AI209">
        <v>2016</v>
      </c>
    </row>
    <row r="210" spans="1:35" ht="12.75" customHeight="1">
      <c r="A210">
        <v>6</v>
      </c>
      <c r="B210">
        <v>9</v>
      </c>
      <c r="C210">
        <v>2016</v>
      </c>
      <c r="D210" s="9">
        <f t="shared" si="0"/>
        <v>42530</v>
      </c>
      <c r="E210" s="10">
        <v>1997</v>
      </c>
      <c r="F210" s="10">
        <f t="shared" si="1"/>
        <v>19</v>
      </c>
      <c r="G210" t="s">
        <v>598</v>
      </c>
      <c r="H210" t="s">
        <v>599</v>
      </c>
      <c r="I210" s="11">
        <v>12336000</v>
      </c>
      <c r="J210" s="11">
        <v>-28390000</v>
      </c>
      <c r="K210" s="11">
        <f>IF(M210="NOK",I210,IF(Sheet1!M210="SEK",Sheet1!I210*Sheet2!$B$10,IF(M210="DKK",Sheet1!I210*Sheet2!$B$9,IF(Sheet1!M210="EUR",Sheet1!I210*Sheet2!$B$11,IF(M210="USD",I210*Sheet1!$B$12,IF(M210="CHF",I210*Sheet2!$B$13,IF(Sheet1!M210="GBP",Sheet1!I210*Sheet2!$B$14,IF(Sheet1!M210="ISK",Sheet1!I210*Sheet2!$B$15,IF(Sheet1!M210="AUD",Sheet1!I210*Sheet2!$B$16,"0")))))))))</f>
        <v>11382427.199999999</v>
      </c>
      <c r="L210" s="11">
        <f>IF(M210="NOK",J210,IF(Sheet1!M210="SEK",Sheet1!J210*Sheet2!$B$10,IF(M210="DKK",Sheet1!J210*Sheet2!$B$9,IF(Sheet1!M210="EUR",Sheet1!J210*Sheet2!$B$11,IF(M210="USD",J210*Sheet1!$B$12,IF(M210="CHF",J210*Sheet2!$B$13,IF(Sheet1!M210="GBP",Sheet1!J210*Sheet2!$B$14,IF(Sheet1!M210="ISK",Sheet1!J210*Sheet2!$B$15,IF(Sheet1!M210="AUD",Sheet1!J210*Sheet2!$B$16,"0")))))))))</f>
        <v>-26195453</v>
      </c>
      <c r="M210" t="s">
        <v>4</v>
      </c>
      <c r="N210" t="s">
        <v>30</v>
      </c>
      <c r="O210" t="s">
        <v>112</v>
      </c>
      <c r="P210" s="12" t="s">
        <v>23</v>
      </c>
      <c r="Q210" s="13">
        <v>50.482799999999997</v>
      </c>
      <c r="R210" t="s">
        <v>166</v>
      </c>
      <c r="S210" s="14" t="s">
        <v>25</v>
      </c>
      <c r="T210">
        <v>12.5</v>
      </c>
      <c r="U210" s="13">
        <v>-14</v>
      </c>
      <c r="V210" s="13">
        <v>-10.399999619999999</v>
      </c>
      <c r="W210" s="13">
        <v>-20.799999239999998</v>
      </c>
      <c r="X210">
        <v>152.988</v>
      </c>
      <c r="Y210" t="s">
        <v>48</v>
      </c>
      <c r="Z210" t="s">
        <v>54</v>
      </c>
      <c r="AA210">
        <v>4000000</v>
      </c>
      <c r="AB210">
        <f t="shared" si="18"/>
        <v>50000000</v>
      </c>
      <c r="AC210" s="15">
        <f>T210*(1+(U210/Sheet2!$A$2))</f>
        <v>10.75</v>
      </c>
      <c r="AD210" s="16">
        <f t="shared" si="19"/>
        <v>0.24671999999999999</v>
      </c>
      <c r="AE210" s="17">
        <f t="shared" si="4"/>
        <v>-0.56779999999999997</v>
      </c>
      <c r="AF210" s="70">
        <f t="shared" si="20"/>
        <v>0.22764854399999998</v>
      </c>
      <c r="AG210">
        <f t="shared" si="21"/>
        <v>-0.52390906000000004</v>
      </c>
      <c r="AI210">
        <v>2016</v>
      </c>
    </row>
    <row r="211" spans="1:35" ht="12.75" customHeight="1">
      <c r="A211">
        <v>6</v>
      </c>
      <c r="B211">
        <v>9</v>
      </c>
      <c r="C211">
        <v>2016</v>
      </c>
      <c r="D211" s="9">
        <f t="shared" si="0"/>
        <v>42530</v>
      </c>
      <c r="E211" s="18">
        <v>2015</v>
      </c>
      <c r="F211" s="10">
        <f t="shared" si="1"/>
        <v>1</v>
      </c>
      <c r="G211" t="s">
        <v>600</v>
      </c>
      <c r="H211" s="1" t="s">
        <v>601</v>
      </c>
      <c r="I211" s="11">
        <v>2346631</v>
      </c>
      <c r="J211" s="11">
        <v>-1141849</v>
      </c>
      <c r="K211" s="11">
        <f>IF(M211="NOK",I211,IF(Sheet1!M211="SEK",Sheet1!I211*Sheet2!$B$10,IF(M211="DKK",Sheet1!I211*Sheet2!$B$9,IF(Sheet1!M211="EUR",Sheet1!I211*Sheet2!$B$11,IF(M211="USD",I211*Sheet1!$B$12,IF(M211="CHF",I211*Sheet2!$B$13,IF(Sheet1!M211="GBP",Sheet1!I211*Sheet2!$B$14,IF(Sheet1!M211="ISK",Sheet1!I211*Sheet2!$B$15,IF(Sheet1!M211="AUD",Sheet1!I211*Sheet2!$B$16,"0")))))))))</f>
        <v>22572243.588999998</v>
      </c>
      <c r="L211" s="11">
        <f>IF(M211="NOK",J211,IF(Sheet1!M211="SEK",Sheet1!J211*Sheet2!$B$10,IF(M211="DKK",Sheet1!J211*Sheet2!$B$9,IF(Sheet1!M211="EUR",Sheet1!J211*Sheet2!$B$11,IF(M211="USD",J211*Sheet1!$B$12,IF(M211="CHF",J211*Sheet2!$B$13,IF(Sheet1!M211="GBP",Sheet1!J211*Sheet2!$B$14,IF(Sheet1!M211="ISK",Sheet1!J211*Sheet2!$B$15,IF(Sheet1!M211="AUD",Sheet1!J211*Sheet2!$B$16,"0")))))))))</f>
        <v>-10983445.530999999</v>
      </c>
      <c r="M211" t="s">
        <v>9</v>
      </c>
      <c r="N211" t="s">
        <v>184</v>
      </c>
      <c r="O211" t="s">
        <v>112</v>
      </c>
      <c r="P211" s="12" t="s">
        <v>23</v>
      </c>
      <c r="Q211" s="13">
        <v>11.5907</v>
      </c>
      <c r="R211" t="s">
        <v>586</v>
      </c>
      <c r="S211" s="14" t="s">
        <v>25</v>
      </c>
      <c r="T211">
        <v>1</v>
      </c>
      <c r="U211" s="13">
        <v>23</v>
      </c>
      <c r="V211" s="13">
        <v>60</v>
      </c>
      <c r="W211" s="13">
        <v>210</v>
      </c>
      <c r="X211">
        <v>133.61699999999999</v>
      </c>
      <c r="Y211" t="s">
        <v>94</v>
      </c>
      <c r="Z211" t="s">
        <v>54</v>
      </c>
      <c r="AA211">
        <v>1250000</v>
      </c>
      <c r="AB211">
        <f t="shared" si="18"/>
        <v>1250000</v>
      </c>
      <c r="AC211" s="15">
        <f>T211*(1+(U211/Sheet2!$A$2))</f>
        <v>1.23</v>
      </c>
      <c r="AD211" s="16">
        <f t="shared" si="19"/>
        <v>1.8773048000000001</v>
      </c>
      <c r="AE211" s="17">
        <f t="shared" si="4"/>
        <v>-0.91347920000000005</v>
      </c>
      <c r="AF211" s="70">
        <f t="shared" si="20"/>
        <v>18.057794871199999</v>
      </c>
      <c r="AG211">
        <f t="shared" si="21"/>
        <v>-8.7867564248000001</v>
      </c>
      <c r="AI211">
        <v>2016</v>
      </c>
    </row>
    <row r="212" spans="1:35" ht="12.75" customHeight="1">
      <c r="A212">
        <v>6</v>
      </c>
      <c r="B212">
        <v>10</v>
      </c>
      <c r="C212">
        <v>2016</v>
      </c>
      <c r="D212" s="9">
        <f t="shared" si="0"/>
        <v>42531</v>
      </c>
      <c r="E212" s="18">
        <v>2011</v>
      </c>
      <c r="F212" s="10">
        <f t="shared" si="1"/>
        <v>5</v>
      </c>
      <c r="G212" t="s">
        <v>602</v>
      </c>
      <c r="H212" t="s">
        <v>603</v>
      </c>
      <c r="I212" s="11">
        <v>1720000000</v>
      </c>
      <c r="J212" s="11">
        <v>142600000</v>
      </c>
      <c r="K212" s="11">
        <f>IF(M212="NOK",I212,IF(Sheet1!M212="SEK",Sheet1!I212*Sheet2!$B$10,IF(M212="DKK",Sheet1!I212*Sheet2!$B$9,IF(Sheet1!M212="EUR",Sheet1!I212*Sheet2!$B$11,IF(M212="USD",I212*Sheet1!$B$12,IF(M212="CHF",I212*Sheet2!$B$13,IF(Sheet1!M212="GBP",Sheet1!I212*Sheet2!$B$14,IF(Sheet1!M212="ISK",Sheet1!I212*Sheet2!$B$15,IF(Sheet1!M212="AUD",Sheet1!I212*Sheet2!$B$16,"0")))))))))</f>
        <v>1587044000</v>
      </c>
      <c r="L212" s="11">
        <f>IF(M212="NOK",J212,IF(Sheet1!M212="SEK",Sheet1!J212*Sheet2!$B$10,IF(M212="DKK",Sheet1!J212*Sheet2!$B$9,IF(Sheet1!M212="EUR",Sheet1!J212*Sheet2!$B$11,IF(M212="USD",J212*Sheet1!$B$12,IF(M212="CHF",J212*Sheet2!$B$13,IF(Sheet1!M212="GBP",Sheet1!J212*Sheet2!$B$14,IF(Sheet1!M212="ISK",Sheet1!J212*Sheet2!$B$15,IF(Sheet1!M212="AUD",Sheet1!J212*Sheet2!$B$16,"0")))))))))</f>
        <v>131577020</v>
      </c>
      <c r="M212" t="s">
        <v>4</v>
      </c>
      <c r="N212" t="s">
        <v>30</v>
      </c>
      <c r="O212" t="s">
        <v>37</v>
      </c>
      <c r="P212" s="12" t="s">
        <v>23</v>
      </c>
      <c r="Q212" s="13">
        <v>1079.18</v>
      </c>
      <c r="R212" t="s">
        <v>356</v>
      </c>
      <c r="S212" s="14" t="s">
        <v>25</v>
      </c>
      <c r="T212">
        <v>71</v>
      </c>
      <c r="U212" s="13">
        <v>0.70422536130000002</v>
      </c>
      <c r="V212" s="13">
        <v>-3.1690139770000001</v>
      </c>
      <c r="W212" s="13">
        <v>-3.873239517</v>
      </c>
      <c r="X212">
        <v>1701.78</v>
      </c>
      <c r="Y212" t="s">
        <v>48</v>
      </c>
      <c r="Z212" t="s">
        <v>216</v>
      </c>
      <c r="AA212">
        <v>14450400</v>
      </c>
      <c r="AB212">
        <f t="shared" si="18"/>
        <v>1025978400</v>
      </c>
      <c r="AC212" s="15">
        <f>T212*(1+(U212/Sheet2!$A$2))</f>
        <v>71.500000006522995</v>
      </c>
      <c r="AD212" s="16">
        <f t="shared" si="19"/>
        <v>1.6764485490142873</v>
      </c>
      <c r="AE212" s="17">
        <f t="shared" si="4"/>
        <v>0.13898928086595194</v>
      </c>
      <c r="AF212" s="70">
        <f t="shared" si="20"/>
        <v>1.5468590761754828</v>
      </c>
      <c r="AG212">
        <f t="shared" si="21"/>
        <v>0.12824540945501386</v>
      </c>
      <c r="AI212">
        <v>2016</v>
      </c>
    </row>
    <row r="213" spans="1:35" ht="12.75" customHeight="1">
      <c r="A213">
        <v>6</v>
      </c>
      <c r="B213">
        <v>10</v>
      </c>
      <c r="C213">
        <v>2016</v>
      </c>
      <c r="D213" s="9">
        <f t="shared" si="0"/>
        <v>42531</v>
      </c>
      <c r="E213" s="10">
        <v>2006</v>
      </c>
      <c r="F213" s="10">
        <f t="shared" si="1"/>
        <v>10</v>
      </c>
      <c r="G213" t="s">
        <v>604</v>
      </c>
      <c r="H213" t="s">
        <v>605</v>
      </c>
      <c r="I213" s="11">
        <v>1994000</v>
      </c>
      <c r="J213" s="11">
        <v>-559000</v>
      </c>
      <c r="K213" s="11">
        <f>IF(M213="NOK",I213,IF(Sheet1!M213="SEK",Sheet1!I213*Sheet2!$B$10,IF(M213="DKK",Sheet1!I213*Sheet2!$B$9,IF(Sheet1!M213="EUR",Sheet1!I213*Sheet2!$B$11,IF(M213="USD",I213*Sheet1!$B$12,IF(M213="CHF",I213*Sheet2!$B$13,IF(Sheet1!M213="GBP",Sheet1!I213*Sheet2!$B$14,IF(Sheet1!M213="ISK",Sheet1!I213*Sheet2!$B$15,IF(Sheet1!M213="AUD",Sheet1!I213*Sheet2!$B$16,"0")))))))))</f>
        <v>1839863.7999999998</v>
      </c>
      <c r="L213" s="11">
        <f>IF(M213="NOK",J213,IF(Sheet1!M213="SEK",Sheet1!J213*Sheet2!$B$10,IF(M213="DKK",Sheet1!J213*Sheet2!$B$9,IF(Sheet1!M213="EUR",Sheet1!J213*Sheet2!$B$11,IF(M213="USD",J213*Sheet1!$B$12,IF(M213="CHF",J213*Sheet2!$B$13,IF(Sheet1!M213="GBP",Sheet1!J213*Sheet2!$B$14,IF(Sheet1!M213="ISK",Sheet1!J213*Sheet2!$B$15,IF(Sheet1!M213="AUD",Sheet1!J213*Sheet2!$B$16,"0")))))))))</f>
        <v>-515789.3</v>
      </c>
      <c r="M213" t="s">
        <v>4</v>
      </c>
      <c r="N213" t="s">
        <v>30</v>
      </c>
      <c r="O213" t="s">
        <v>112</v>
      </c>
      <c r="P213" s="12" t="s">
        <v>23</v>
      </c>
      <c r="Q213" s="13">
        <v>10.2402</v>
      </c>
      <c r="R213" t="s">
        <v>24</v>
      </c>
      <c r="S213" s="14" t="s">
        <v>25</v>
      </c>
      <c r="T213">
        <v>13</v>
      </c>
      <c r="U213" s="13">
        <v>-39.230770110000002</v>
      </c>
      <c r="V213" s="13">
        <v>-52.692306520000002</v>
      </c>
      <c r="W213" s="13">
        <v>-42.307693479999998</v>
      </c>
      <c r="X213">
        <v>58.662399999999998</v>
      </c>
      <c r="Y213" s="1" t="s">
        <v>33</v>
      </c>
      <c r="Z213" t="s">
        <v>54</v>
      </c>
      <c r="AA213">
        <v>778000</v>
      </c>
      <c r="AB213">
        <f t="shared" si="18"/>
        <v>10114000</v>
      </c>
      <c r="AC213" s="15">
        <f>T213*(1+(U213/Sheet2!$A$2))</f>
        <v>7.8999998856999998</v>
      </c>
      <c r="AD213" s="16">
        <f t="shared" si="19"/>
        <v>0.19715246193395294</v>
      </c>
      <c r="AE213" s="17">
        <f t="shared" si="4"/>
        <v>-5.5269922879177376E-2</v>
      </c>
      <c r="AF213" s="70">
        <f t="shared" si="20"/>
        <v>0.18191257662645835</v>
      </c>
      <c r="AG213">
        <f t="shared" si="21"/>
        <v>-5.0997557840616964E-2</v>
      </c>
      <c r="AI213">
        <v>2016</v>
      </c>
    </row>
    <row r="214" spans="1:35" ht="12.75" customHeight="1">
      <c r="A214">
        <v>6</v>
      </c>
      <c r="B214">
        <v>13</v>
      </c>
      <c r="C214">
        <v>2016</v>
      </c>
      <c r="D214" s="9">
        <f t="shared" si="0"/>
        <v>42534</v>
      </c>
      <c r="E214" s="10">
        <v>2001</v>
      </c>
      <c r="F214" s="10">
        <f t="shared" si="1"/>
        <v>15</v>
      </c>
      <c r="G214" t="s">
        <v>606</v>
      </c>
      <c r="H214" t="s">
        <v>607</v>
      </c>
      <c r="I214" s="11">
        <v>382720000</v>
      </c>
      <c r="J214" s="11">
        <v>33077000</v>
      </c>
      <c r="K214" s="11">
        <f>IF(M214="NOK",I214,IF(Sheet1!M214="SEK",Sheet1!I214*Sheet2!$B$10,IF(M214="DKK",Sheet1!I214*Sheet2!$B$9,IF(Sheet1!M214="EUR",Sheet1!I214*Sheet2!$B$11,IF(M214="USD",I214*Sheet1!$B$12,IF(M214="CHF",I214*Sheet2!$B$13,IF(Sheet1!M214="GBP",Sheet1!I214*Sheet2!$B$14,IF(Sheet1!M214="ISK",Sheet1!I214*Sheet2!$B$15,IF(Sheet1!M214="AUD",Sheet1!I214*Sheet2!$B$16,"0")))))))))</f>
        <v>353135744</v>
      </c>
      <c r="L214" s="11">
        <f>IF(M214="NOK",J214,IF(Sheet1!M214="SEK",Sheet1!J214*Sheet2!$B$10,IF(M214="DKK",Sheet1!J214*Sheet2!$B$9,IF(Sheet1!M214="EUR",Sheet1!J214*Sheet2!$B$11,IF(M214="USD",J214*Sheet1!$B$12,IF(M214="CHF",J214*Sheet2!$B$13,IF(Sheet1!M214="GBP",Sheet1!J214*Sheet2!$B$14,IF(Sheet1!M214="ISK",Sheet1!J214*Sheet2!$B$15,IF(Sheet1!M214="AUD",Sheet1!J214*Sheet2!$B$16,"0")))))))))</f>
        <v>30520147.899999999</v>
      </c>
      <c r="M214" t="s">
        <v>4</v>
      </c>
      <c r="N214" t="s">
        <v>30</v>
      </c>
      <c r="O214" t="s">
        <v>37</v>
      </c>
      <c r="P214" s="12" t="s">
        <v>23</v>
      </c>
      <c r="Q214" s="13">
        <v>169.05500000000001</v>
      </c>
      <c r="R214" t="s">
        <v>406</v>
      </c>
      <c r="S214" s="14" t="s">
        <v>25</v>
      </c>
      <c r="T214">
        <v>50</v>
      </c>
      <c r="U214" s="13">
        <v>3.5</v>
      </c>
      <c r="V214" s="13">
        <v>6</v>
      </c>
      <c r="W214" s="13">
        <v>3.5</v>
      </c>
      <c r="X214">
        <v>365.57100000000003</v>
      </c>
      <c r="Y214" t="s">
        <v>94</v>
      </c>
      <c r="Z214" t="s">
        <v>54</v>
      </c>
      <c r="AA214">
        <v>3106000</v>
      </c>
      <c r="AB214">
        <f t="shared" si="18"/>
        <v>155300000</v>
      </c>
      <c r="AC214" s="15">
        <f>T214*(1+(U214/Sheet2!$A$2))</f>
        <v>51.749999999999993</v>
      </c>
      <c r="AD214" s="16">
        <f t="shared" si="19"/>
        <v>2.4643915003219576</v>
      </c>
      <c r="AE214" s="17">
        <f t="shared" si="4"/>
        <v>0.21298776561493882</v>
      </c>
      <c r="AF214" s="70">
        <f t="shared" si="20"/>
        <v>2.2738940373470702</v>
      </c>
      <c r="AG214">
        <f t="shared" si="21"/>
        <v>0.19652381133290406</v>
      </c>
      <c r="AI214">
        <v>2016</v>
      </c>
    </row>
    <row r="215" spans="1:35" ht="12.75" customHeight="1">
      <c r="A215">
        <v>6</v>
      </c>
      <c r="B215">
        <v>14</v>
      </c>
      <c r="C215">
        <v>2016</v>
      </c>
      <c r="D215" s="9">
        <f t="shared" si="0"/>
        <v>42535</v>
      </c>
      <c r="E215" s="18">
        <v>1987</v>
      </c>
      <c r="F215" s="10">
        <f t="shared" si="1"/>
        <v>29</v>
      </c>
      <c r="G215" t="s">
        <v>608</v>
      </c>
      <c r="H215" t="s">
        <v>609</v>
      </c>
      <c r="I215" s="11">
        <v>388013000</v>
      </c>
      <c r="J215" s="11">
        <v>118315000</v>
      </c>
      <c r="K215" s="11">
        <f>IF(M215="NOK",I215,IF(Sheet1!M215="SEK",Sheet1!I215*Sheet2!$B$10,IF(M215="DKK",Sheet1!I215*Sheet2!$B$9,IF(Sheet1!M215="EUR",Sheet1!I215*Sheet2!$B$11,IF(M215="USD",I215*Sheet1!$B$12,IF(M215="CHF",I215*Sheet2!$B$13,IF(Sheet1!M215="GBP",Sheet1!I215*Sheet2!$B$14,IF(Sheet1!M215="ISK",Sheet1!I215*Sheet2!$B$15,IF(Sheet1!M215="AUD",Sheet1!I215*Sheet2!$B$16,"0")))))))))</f>
        <v>358019595.09999996</v>
      </c>
      <c r="L215" s="11">
        <f>IF(M215="NOK",J215,IF(Sheet1!M215="SEK",Sheet1!J215*Sheet2!$B$10,IF(M215="DKK",Sheet1!J215*Sheet2!$B$9,IF(Sheet1!M215="EUR",Sheet1!J215*Sheet2!$B$11,IF(M215="USD",J215*Sheet1!$B$12,IF(M215="CHF",J215*Sheet2!$B$13,IF(Sheet1!M215="GBP",Sheet1!J215*Sheet2!$B$14,IF(Sheet1!M215="ISK",Sheet1!J215*Sheet2!$B$15,IF(Sheet1!M215="AUD",Sheet1!J215*Sheet2!$B$16,"0")))))))))</f>
        <v>109169250.5</v>
      </c>
      <c r="M215" t="s">
        <v>4</v>
      </c>
      <c r="N215" t="s">
        <v>30</v>
      </c>
      <c r="O215" t="s">
        <v>37</v>
      </c>
      <c r="P215" s="12" t="s">
        <v>23</v>
      </c>
      <c r="Q215" s="13">
        <v>481.33800000000002</v>
      </c>
      <c r="R215" t="s">
        <v>610</v>
      </c>
      <c r="S215" s="14" t="s">
        <v>25</v>
      </c>
      <c r="T215">
        <v>77</v>
      </c>
      <c r="U215" s="13">
        <v>10.38961029</v>
      </c>
      <c r="V215" s="13">
        <v>1.298701286</v>
      </c>
      <c r="W215" s="13">
        <v>1.948051929</v>
      </c>
      <c r="X215">
        <v>1657.25</v>
      </c>
      <c r="Y215" t="s">
        <v>124</v>
      </c>
      <c r="Z215" t="s">
        <v>216</v>
      </c>
      <c r="AA215">
        <v>5661600</v>
      </c>
      <c r="AB215">
        <f t="shared" si="18"/>
        <v>435943200</v>
      </c>
      <c r="AC215" s="15">
        <f>T215*(1+(U215/Sheet2!$A$2))</f>
        <v>84.99999992330001</v>
      </c>
      <c r="AD215" s="16">
        <f t="shared" si="19"/>
        <v>0.89005402538679346</v>
      </c>
      <c r="AE215" s="17">
        <f t="shared" si="4"/>
        <v>0.2714000356009682</v>
      </c>
      <c r="AF215" s="70">
        <f t="shared" si="20"/>
        <v>0.82125284922439434</v>
      </c>
      <c r="AG215">
        <f t="shared" si="21"/>
        <v>0.25042081284901335</v>
      </c>
      <c r="AI215">
        <v>2016</v>
      </c>
    </row>
    <row r="216" spans="1:35" ht="12.75" customHeight="1">
      <c r="A216">
        <v>6</v>
      </c>
      <c r="B216">
        <v>14</v>
      </c>
      <c r="C216">
        <v>2016</v>
      </c>
      <c r="D216" s="9">
        <f t="shared" si="0"/>
        <v>42535</v>
      </c>
      <c r="E216" s="10">
        <v>1993</v>
      </c>
      <c r="F216" s="10">
        <f t="shared" si="1"/>
        <v>23</v>
      </c>
      <c r="G216" t="s">
        <v>611</v>
      </c>
      <c r="H216" t="s">
        <v>612</v>
      </c>
      <c r="I216" s="11">
        <v>27167000</v>
      </c>
      <c r="J216" s="11">
        <v>8640000</v>
      </c>
      <c r="K216" s="11">
        <f>IF(M216="NOK",I216,IF(Sheet1!M216="SEK",Sheet1!I216*Sheet2!$B$10,IF(M216="DKK",Sheet1!I216*Sheet2!$B$9,IF(Sheet1!M216="EUR",Sheet1!I216*Sheet2!$B$11,IF(M216="USD",I216*Sheet1!$B$12,IF(M216="CHF",I216*Sheet2!$B$13,IF(Sheet1!M216="GBP",Sheet1!I216*Sheet2!$B$14,IF(Sheet1!M216="ISK",Sheet1!I216*Sheet2!$B$15,IF(Sheet1!M216="AUD",Sheet1!I216*Sheet2!$B$16,"0")))))))))</f>
        <v>25066990.899999999</v>
      </c>
      <c r="L216" s="11">
        <f>IF(M216="NOK",J216,IF(Sheet1!M216="SEK",Sheet1!J216*Sheet2!$B$10,IF(M216="DKK",Sheet1!J216*Sheet2!$B$9,IF(Sheet1!M216="EUR",Sheet1!J216*Sheet2!$B$11,IF(M216="USD",J216*Sheet1!$B$12,IF(M216="CHF",J216*Sheet2!$B$13,IF(Sheet1!M216="GBP",Sheet1!J216*Sheet2!$B$14,IF(Sheet1!M216="ISK",Sheet1!J216*Sheet2!$B$15,IF(Sheet1!M216="AUD",Sheet1!J216*Sheet2!$B$16,"0")))))))))</f>
        <v>7972128</v>
      </c>
      <c r="M216" t="s">
        <v>4</v>
      </c>
      <c r="N216" t="s">
        <v>30</v>
      </c>
      <c r="O216" t="s">
        <v>112</v>
      </c>
      <c r="P216" s="12" t="s">
        <v>23</v>
      </c>
      <c r="Q216" s="13">
        <v>29.989799999999999</v>
      </c>
      <c r="R216" t="s">
        <v>166</v>
      </c>
      <c r="S216" s="14" t="s">
        <v>25</v>
      </c>
      <c r="T216">
        <v>14</v>
      </c>
      <c r="U216" s="13">
        <v>28.571428300000001</v>
      </c>
      <c r="V216" s="13">
        <v>27.857143399999998</v>
      </c>
      <c r="W216" s="13">
        <v>30.714284899999999</v>
      </c>
      <c r="X216">
        <v>210.95699999999999</v>
      </c>
      <c r="Y216" s="1" t="s">
        <v>33</v>
      </c>
      <c r="Z216" t="s">
        <v>54</v>
      </c>
      <c r="AA216">
        <v>2143000</v>
      </c>
      <c r="AB216">
        <f t="shared" si="18"/>
        <v>30002000</v>
      </c>
      <c r="AC216" s="15">
        <f>T216*(1+(U216/Sheet2!$A$2))</f>
        <v>17.999999961999997</v>
      </c>
      <c r="AD216" s="16">
        <f t="shared" si="19"/>
        <v>0.90550629958002804</v>
      </c>
      <c r="AE216" s="17">
        <f t="shared" si="4"/>
        <v>0.28798080127991466</v>
      </c>
      <c r="AF216" s="70">
        <f t="shared" si="20"/>
        <v>0.83551066262249174</v>
      </c>
      <c r="AG216">
        <f t="shared" si="21"/>
        <v>0.26571988534097729</v>
      </c>
      <c r="AI216">
        <v>2016</v>
      </c>
    </row>
    <row r="217" spans="1:35" ht="12.75" customHeight="1">
      <c r="A217">
        <v>6</v>
      </c>
      <c r="B217">
        <v>15</v>
      </c>
      <c r="C217">
        <v>2016</v>
      </c>
      <c r="D217" s="9">
        <f t="shared" si="0"/>
        <v>42536</v>
      </c>
      <c r="E217" s="10">
        <v>2011</v>
      </c>
      <c r="F217" s="10">
        <f t="shared" si="1"/>
        <v>5</v>
      </c>
      <c r="G217" t="s">
        <v>613</v>
      </c>
      <c r="H217" t="s">
        <v>614</v>
      </c>
      <c r="I217" s="11">
        <v>8163000000</v>
      </c>
      <c r="J217" s="11">
        <v>517000000</v>
      </c>
      <c r="K217" s="11">
        <f>IF(M217="NOK",I217,IF(Sheet1!M217="SEK",Sheet1!I217*Sheet2!$B$10,IF(M217="DKK",Sheet1!I217*Sheet2!$B$9,IF(Sheet1!M217="EUR",Sheet1!I217*Sheet2!$B$11,IF(M217="USD",I217*Sheet1!$B$12,IF(M217="CHF",I217*Sheet2!$B$13,IF(Sheet1!M217="GBP",Sheet1!I217*Sheet2!$B$14,IF(Sheet1!M217="ISK",Sheet1!I217*Sheet2!$B$15,IF(Sheet1!M217="AUD",Sheet1!I217*Sheet2!$B$16,"0")))))))))</f>
        <v>7532000100</v>
      </c>
      <c r="L217" s="11">
        <f>IF(M217="NOK",J217,IF(Sheet1!M217="SEK",Sheet1!J217*Sheet2!$B$10,IF(M217="DKK",Sheet1!J217*Sheet2!$B$9,IF(Sheet1!M217="EUR",Sheet1!J217*Sheet2!$B$11,IF(M217="USD",J217*Sheet1!$B$12,IF(M217="CHF",J217*Sheet2!$B$13,IF(Sheet1!M217="GBP",Sheet1!J217*Sheet2!$B$14,IF(Sheet1!M217="ISK",Sheet1!J217*Sheet2!$B$15,IF(Sheet1!M217="AUD",Sheet1!J217*Sheet2!$B$16,"0")))))))))</f>
        <v>477035900</v>
      </c>
      <c r="M217" t="s">
        <v>4</v>
      </c>
      <c r="N217" t="s">
        <v>30</v>
      </c>
      <c r="O217" t="s">
        <v>37</v>
      </c>
      <c r="P217" s="12" t="s">
        <v>23</v>
      </c>
      <c r="Q217" s="13">
        <v>1091.8399999999999</v>
      </c>
      <c r="R217" t="s">
        <v>330</v>
      </c>
      <c r="S217" s="14" t="s">
        <v>25</v>
      </c>
      <c r="T217">
        <v>40</v>
      </c>
      <c r="U217" s="13">
        <v>47.5</v>
      </c>
      <c r="V217" s="13">
        <v>40.625</v>
      </c>
      <c r="W217" s="13">
        <v>25</v>
      </c>
      <c r="X217">
        <v>3769.2</v>
      </c>
      <c r="Y217" s="1" t="s">
        <v>33</v>
      </c>
      <c r="Z217" t="s">
        <v>615</v>
      </c>
      <c r="AA217">
        <v>23750000</v>
      </c>
      <c r="AB217">
        <f t="shared" si="18"/>
        <v>950000000</v>
      </c>
      <c r="AC217" s="15">
        <f>T217*(1+(U217/Sheet2!$A$2))</f>
        <v>59</v>
      </c>
      <c r="AD217" s="16">
        <f t="shared" si="19"/>
        <v>8.5926315789473691</v>
      </c>
      <c r="AE217" s="17">
        <f t="shared" si="4"/>
        <v>0.54421052631578948</v>
      </c>
      <c r="AF217" s="70">
        <f t="shared" si="20"/>
        <v>7.9284211578947366</v>
      </c>
      <c r="AG217">
        <f t="shared" si="21"/>
        <v>0.50214305263157899</v>
      </c>
      <c r="AI217">
        <v>2016</v>
      </c>
    </row>
    <row r="218" spans="1:35" ht="12.75" customHeight="1">
      <c r="A218">
        <v>6</v>
      </c>
      <c r="B218">
        <v>15</v>
      </c>
      <c r="C218">
        <v>2016</v>
      </c>
      <c r="D218" s="9">
        <f t="shared" si="0"/>
        <v>42536</v>
      </c>
      <c r="E218" s="10">
        <v>2012</v>
      </c>
      <c r="F218" s="10">
        <f t="shared" si="1"/>
        <v>4</v>
      </c>
      <c r="G218" t="s">
        <v>616</v>
      </c>
      <c r="H218" t="s">
        <v>617</v>
      </c>
      <c r="I218" s="11">
        <v>0</v>
      </c>
      <c r="J218" s="11">
        <v>-165509</v>
      </c>
      <c r="K218" s="11">
        <f>IF(M218="NOK",I218,IF(Sheet1!M218="SEK",Sheet1!I218*Sheet2!$B$10,IF(M218="DKK",Sheet1!I218*Sheet2!$B$9,IF(Sheet1!M218="EUR",Sheet1!I218*Sheet2!$B$11,IF(M218="USD",I218*Sheet1!$B$12,IF(M218="CHF",I218*Sheet2!$B$13,IF(Sheet1!M218="GBP",Sheet1!I218*Sheet2!$B$14,IF(Sheet1!M218="ISK",Sheet1!I218*Sheet2!$B$15,IF(Sheet1!M218="AUD",Sheet1!I218*Sheet2!$B$16,"0")))))))))</f>
        <v>0</v>
      </c>
      <c r="L218" s="11">
        <f>IF(M218="NOK",J218,IF(Sheet1!M218="SEK",Sheet1!J218*Sheet2!$B$10,IF(M218="DKK",Sheet1!J218*Sheet2!$B$9,IF(Sheet1!M218="EUR",Sheet1!J218*Sheet2!$B$11,IF(M218="USD",J218*Sheet1!$B$12,IF(M218="CHF",J218*Sheet2!$B$13,IF(Sheet1!M218="GBP",Sheet1!J218*Sheet2!$B$14,IF(Sheet1!M218="ISK",Sheet1!J218*Sheet2!$B$15,IF(Sheet1!M218="AUD",Sheet1!J218*Sheet2!$B$16,"0")))))))))</f>
        <v>-152715.15429999999</v>
      </c>
      <c r="M218" t="s">
        <v>4</v>
      </c>
      <c r="N218" t="s">
        <v>30</v>
      </c>
      <c r="O218" t="s">
        <v>31</v>
      </c>
      <c r="P218" s="12" t="s">
        <v>23</v>
      </c>
      <c r="Q218" s="13">
        <v>19.701699999999999</v>
      </c>
      <c r="R218" t="s">
        <v>166</v>
      </c>
      <c r="S218" s="14" t="s">
        <v>25</v>
      </c>
      <c r="T218">
        <v>9</v>
      </c>
      <c r="U218" s="13">
        <v>-29.444444659999998</v>
      </c>
      <c r="V218" s="13">
        <v>-39.44444275</v>
      </c>
      <c r="W218" s="13">
        <v>-34.44444275</v>
      </c>
      <c r="X218">
        <v>44.810699999999997</v>
      </c>
      <c r="Y218" s="1" t="s">
        <v>33</v>
      </c>
      <c r="Z218" t="s">
        <v>54</v>
      </c>
      <c r="AA218">
        <v>2200000</v>
      </c>
      <c r="AB218">
        <f t="shared" si="18"/>
        <v>19800000</v>
      </c>
      <c r="AC218" s="15">
        <f>T218*(1+(U218/Sheet2!$A$2))</f>
        <v>6.3499999805999998</v>
      </c>
      <c r="AD218" s="16">
        <f t="shared" si="19"/>
        <v>0</v>
      </c>
      <c r="AE218" s="17">
        <f t="shared" si="4"/>
        <v>-8.3590404040404034E-3</v>
      </c>
      <c r="AF218" s="70">
        <f t="shared" si="20"/>
        <v>0</v>
      </c>
      <c r="AG218">
        <f t="shared" si="21"/>
        <v>-7.7128865808080808E-3</v>
      </c>
      <c r="AI218">
        <v>2016</v>
      </c>
    </row>
    <row r="219" spans="1:35" ht="12.75" customHeight="1">
      <c r="A219">
        <v>6</v>
      </c>
      <c r="B219">
        <v>16</v>
      </c>
      <c r="C219">
        <v>2016</v>
      </c>
      <c r="D219" s="9">
        <f t="shared" si="0"/>
        <v>42537</v>
      </c>
      <c r="E219" s="10">
        <v>2015</v>
      </c>
      <c r="F219" s="10">
        <f t="shared" si="1"/>
        <v>1</v>
      </c>
      <c r="G219" t="s">
        <v>618</v>
      </c>
      <c r="H219" t="s">
        <v>619</v>
      </c>
      <c r="I219" s="11">
        <v>34087000</v>
      </c>
      <c r="J219" s="11">
        <v>-2357000</v>
      </c>
      <c r="K219" s="11">
        <f>IF(M219="NOK",I219,IF(Sheet1!M219="SEK",Sheet1!I219*Sheet2!$B$10,IF(M219="DKK",Sheet1!I219*Sheet2!$B$9,IF(Sheet1!M219="EUR",Sheet1!I219*Sheet2!$B$11,IF(M219="USD",I219*Sheet1!$B$12,IF(M219="CHF",I219*Sheet2!$B$13,IF(Sheet1!M219="GBP",Sheet1!I219*Sheet2!$B$14,IF(Sheet1!M219="ISK",Sheet1!I219*Sheet2!$B$15,IF(Sheet1!M219="AUD",Sheet1!I219*Sheet2!$B$16,"0")))))))))</f>
        <v>31452074.899999999</v>
      </c>
      <c r="L219" s="11">
        <f>IF(M219="NOK",J219,IF(Sheet1!M219="SEK",Sheet1!J219*Sheet2!$B$10,IF(M219="DKK",Sheet1!J219*Sheet2!$B$9,IF(Sheet1!M219="EUR",Sheet1!J219*Sheet2!$B$11,IF(M219="USD",J219*Sheet1!$B$12,IF(M219="CHF",J219*Sheet2!$B$13,IF(Sheet1!M219="GBP",Sheet1!J219*Sheet2!$B$14,IF(Sheet1!M219="ISK",Sheet1!J219*Sheet2!$B$15,IF(Sheet1!M219="AUD",Sheet1!J219*Sheet2!$B$16,"0")))))))))</f>
        <v>-2174803.9</v>
      </c>
      <c r="M219" t="s">
        <v>4</v>
      </c>
      <c r="N219" t="s">
        <v>30</v>
      </c>
      <c r="O219" t="s">
        <v>112</v>
      </c>
      <c r="P219" s="12" t="s">
        <v>23</v>
      </c>
      <c r="Q219" s="13">
        <v>99.238200000000006</v>
      </c>
      <c r="R219" t="s">
        <v>464</v>
      </c>
      <c r="S219" s="14" t="s">
        <v>25</v>
      </c>
      <c r="T219">
        <v>12.5</v>
      </c>
      <c r="U219" s="13">
        <v>-30.399999619999999</v>
      </c>
      <c r="V219" s="13">
        <v>-2.7999999519999998</v>
      </c>
      <c r="W219" s="13">
        <v>31.200000760000002</v>
      </c>
      <c r="X219">
        <v>252.59800000000001</v>
      </c>
      <c r="Y219" t="s">
        <v>94</v>
      </c>
      <c r="Z219" t="s">
        <v>54</v>
      </c>
      <c r="AA219">
        <v>8000000</v>
      </c>
      <c r="AB219">
        <f t="shared" si="18"/>
        <v>100000000</v>
      </c>
      <c r="AC219" s="15">
        <f>T219*(1+(U219/Sheet2!$A$2))</f>
        <v>8.7000000475000014</v>
      </c>
      <c r="AD219" s="16">
        <f t="shared" si="19"/>
        <v>0.34087000000000001</v>
      </c>
      <c r="AE219" s="17">
        <f t="shared" si="4"/>
        <v>-2.3570000000000001E-2</v>
      </c>
      <c r="AF219" s="70">
        <f t="shared" si="20"/>
        <v>0.31452074899999999</v>
      </c>
      <c r="AG219">
        <f t="shared" si="21"/>
        <v>-2.1748039E-2</v>
      </c>
      <c r="AI219">
        <v>2016</v>
      </c>
    </row>
    <row r="220" spans="1:35" ht="12.75" customHeight="1">
      <c r="A220">
        <v>6</v>
      </c>
      <c r="B220">
        <v>20</v>
      </c>
      <c r="C220">
        <v>2016</v>
      </c>
      <c r="D220" s="9">
        <f t="shared" si="0"/>
        <v>42541</v>
      </c>
      <c r="E220" s="10">
        <v>2011</v>
      </c>
      <c r="F220" s="10">
        <f t="shared" si="1"/>
        <v>5</v>
      </c>
      <c r="G220" t="s">
        <v>620</v>
      </c>
      <c r="H220" t="s">
        <v>621</v>
      </c>
      <c r="I220" s="11">
        <v>13016000</v>
      </c>
      <c r="J220" s="11">
        <v>-368000</v>
      </c>
      <c r="K220" s="11">
        <f>IF(M220="NOK",I220,IF(Sheet1!M220="SEK",Sheet1!I220*Sheet2!$B$10,IF(M220="DKK",Sheet1!I220*Sheet2!$B$9,IF(Sheet1!M220="EUR",Sheet1!I220*Sheet2!$B$11,IF(M220="USD",I220*Sheet1!$B$12,IF(M220="CHF",I220*Sheet2!$B$13,IF(Sheet1!M220="GBP",Sheet1!I220*Sheet2!$B$14,IF(Sheet1!M220="ISK",Sheet1!I220*Sheet2!$B$15,IF(Sheet1!M220="AUD",Sheet1!I220*Sheet2!$B$16,"0")))))))))</f>
        <v>12009863.199999999</v>
      </c>
      <c r="L220" s="11">
        <f>IF(M220="NOK",J220,IF(Sheet1!M220="SEK",Sheet1!J220*Sheet2!$B$10,IF(M220="DKK",Sheet1!J220*Sheet2!$B$9,IF(Sheet1!M220="EUR",Sheet1!J220*Sheet2!$B$11,IF(M220="USD",J220*Sheet1!$B$12,IF(M220="CHF",J220*Sheet2!$B$13,IF(Sheet1!M220="GBP",Sheet1!J220*Sheet2!$B$14,IF(Sheet1!M220="ISK",Sheet1!J220*Sheet2!$B$15,IF(Sheet1!M220="AUD",Sheet1!J220*Sheet2!$B$16,"0")))))))))</f>
        <v>-339553.6</v>
      </c>
      <c r="M220" t="s">
        <v>4</v>
      </c>
      <c r="N220" t="s">
        <v>30</v>
      </c>
      <c r="O220" t="s">
        <v>31</v>
      </c>
      <c r="P220" s="12" t="s">
        <v>23</v>
      </c>
      <c r="Q220" s="13">
        <v>10.322900000000001</v>
      </c>
      <c r="R220" t="s">
        <v>166</v>
      </c>
      <c r="S220" s="14" t="s">
        <v>25</v>
      </c>
      <c r="T220">
        <v>5.5</v>
      </c>
      <c r="U220" s="13">
        <v>-9.0909090040000002</v>
      </c>
      <c r="V220" s="13">
        <v>-11.272727010000001</v>
      </c>
      <c r="W220" s="13">
        <v>-10.36363602</v>
      </c>
      <c r="X220">
        <v>42.866999999999997</v>
      </c>
      <c r="Y220" s="1" t="s">
        <v>33</v>
      </c>
      <c r="Z220" t="s">
        <v>54</v>
      </c>
      <c r="AA220">
        <v>1900000</v>
      </c>
      <c r="AB220">
        <f t="shared" si="18"/>
        <v>10450000</v>
      </c>
      <c r="AC220" s="15">
        <f>T220*(1+(U220/Sheet2!$A$2))</f>
        <v>5.0000000047799995</v>
      </c>
      <c r="AD220" s="16">
        <f t="shared" si="19"/>
        <v>1.2455502392344497</v>
      </c>
      <c r="AE220" s="17">
        <f t="shared" si="4"/>
        <v>-3.5215311004784686E-2</v>
      </c>
      <c r="AF220" s="70">
        <f t="shared" si="20"/>
        <v>1.1492692057416267</v>
      </c>
      <c r="AG220">
        <f t="shared" si="21"/>
        <v>-3.2493167464114833E-2</v>
      </c>
      <c r="AI220">
        <v>2016</v>
      </c>
    </row>
    <row r="221" spans="1:35" ht="12.75" customHeight="1">
      <c r="A221">
        <v>6</v>
      </c>
      <c r="B221">
        <v>21</v>
      </c>
      <c r="C221">
        <v>2016</v>
      </c>
      <c r="D221" s="9">
        <f t="shared" si="0"/>
        <v>42542</v>
      </c>
      <c r="E221" s="10">
        <v>2006</v>
      </c>
      <c r="F221" s="10">
        <f t="shared" si="1"/>
        <v>10</v>
      </c>
      <c r="G221" t="s">
        <v>622</v>
      </c>
      <c r="H221" t="s">
        <v>623</v>
      </c>
      <c r="I221" s="11">
        <v>13188000</v>
      </c>
      <c r="J221" s="11">
        <v>-18580839</v>
      </c>
      <c r="K221" s="11">
        <f>IF(M221="NOK",I221,IF(Sheet1!M221="SEK",Sheet1!I221*Sheet2!$B$10,IF(M221="DKK",Sheet1!I221*Sheet2!$B$9,IF(Sheet1!M221="EUR",Sheet1!I221*Sheet2!$B$11,IF(M221="USD",I221*Sheet1!$B$12,IF(M221="CHF",I221*Sheet2!$B$13,IF(Sheet1!M221="GBP",Sheet1!I221*Sheet2!$B$14,IF(Sheet1!M221="ISK",Sheet1!I221*Sheet2!$B$15,IF(Sheet1!M221="AUD",Sheet1!I221*Sheet2!$B$16,"0")))))))))</f>
        <v>12168567.6</v>
      </c>
      <c r="L221" s="11">
        <f>IF(M221="NOK",J221,IF(Sheet1!M221="SEK",Sheet1!J221*Sheet2!$B$10,IF(M221="DKK",Sheet1!J221*Sheet2!$B$9,IF(Sheet1!M221="EUR",Sheet1!J221*Sheet2!$B$11,IF(M221="USD",J221*Sheet1!$B$12,IF(M221="CHF",J221*Sheet2!$B$13,IF(Sheet1!M221="GBP",Sheet1!J221*Sheet2!$B$14,IF(Sheet1!M221="ISK",Sheet1!J221*Sheet2!$B$15,IF(Sheet1!M221="AUD",Sheet1!J221*Sheet2!$B$16,"0")))))))))</f>
        <v>-17144540.145300001</v>
      </c>
      <c r="M221" t="s">
        <v>4</v>
      </c>
      <c r="N221" t="s">
        <v>30</v>
      </c>
      <c r="O221" t="s">
        <v>112</v>
      </c>
      <c r="P221" s="12" t="s">
        <v>23</v>
      </c>
      <c r="Q221" s="13">
        <v>88.463899999999995</v>
      </c>
      <c r="R221" t="s">
        <v>464</v>
      </c>
      <c r="S221" s="14" t="s">
        <v>25</v>
      </c>
      <c r="T221">
        <v>5.9</v>
      </c>
      <c r="U221" s="13">
        <v>-0.84745925659999999</v>
      </c>
      <c r="V221" s="13">
        <v>0.84745597839999998</v>
      </c>
      <c r="W221" s="13">
        <v>49.152538300000003</v>
      </c>
      <c r="X221">
        <v>243.49700000000001</v>
      </c>
      <c r="Y221" t="s">
        <v>26</v>
      </c>
      <c r="Z221" t="s">
        <v>54</v>
      </c>
      <c r="AA221">
        <v>15000000</v>
      </c>
      <c r="AB221">
        <f t="shared" si="18"/>
        <v>88500000</v>
      </c>
      <c r="AC221" s="15">
        <f>T221*(1+(U221/Sheet2!$A$2))</f>
        <v>5.8499999038606001</v>
      </c>
      <c r="AD221" s="16">
        <f t="shared" si="19"/>
        <v>0.14901694915254238</v>
      </c>
      <c r="AE221" s="17">
        <f t="shared" si="4"/>
        <v>-0.20995298305084745</v>
      </c>
      <c r="AF221" s="70">
        <f t="shared" si="20"/>
        <v>0.13749793898305085</v>
      </c>
      <c r="AG221">
        <f t="shared" si="21"/>
        <v>-0.19372361746101696</v>
      </c>
      <c r="AI221">
        <v>2016</v>
      </c>
    </row>
    <row r="222" spans="1:35" ht="12.75" customHeight="1">
      <c r="A222">
        <v>6</v>
      </c>
      <c r="B222">
        <v>21</v>
      </c>
      <c r="C222">
        <v>2016</v>
      </c>
      <c r="D222" s="9">
        <f t="shared" si="0"/>
        <v>42542</v>
      </c>
      <c r="E222" s="18">
        <v>2000</v>
      </c>
      <c r="F222" s="10">
        <f t="shared" si="1"/>
        <v>16</v>
      </c>
      <c r="G222" t="s">
        <v>624</v>
      </c>
      <c r="H222" t="s">
        <v>625</v>
      </c>
      <c r="I222" s="11">
        <v>21049000</v>
      </c>
      <c r="J222" s="11">
        <v>-399000</v>
      </c>
      <c r="K222" s="11">
        <f>IF(M222="NOK",I222,IF(Sheet1!M222="SEK",Sheet1!I222*Sheet2!$B$10,IF(M222="DKK",Sheet1!I222*Sheet2!$B$9,IF(Sheet1!M222="EUR",Sheet1!I222*Sheet2!$B$11,IF(M222="USD",I222*Sheet1!$B$12,IF(M222="CHF",I222*Sheet2!$B$13,IF(Sheet1!M222="GBP",Sheet1!I222*Sheet2!$B$14,IF(Sheet1!M222="ISK",Sheet1!I222*Sheet2!$B$15,IF(Sheet1!M222="AUD",Sheet1!I222*Sheet2!$B$16,"0")))))))))</f>
        <v>19421912.300000001</v>
      </c>
      <c r="L222" s="11">
        <f>IF(M222="NOK",J222,IF(Sheet1!M222="SEK",Sheet1!J222*Sheet2!$B$10,IF(M222="DKK",Sheet1!J222*Sheet2!$B$9,IF(Sheet1!M222="EUR",Sheet1!J222*Sheet2!$B$11,IF(M222="USD",J222*Sheet1!$B$12,IF(M222="CHF",J222*Sheet2!$B$13,IF(Sheet1!M222="GBP",Sheet1!J222*Sheet2!$B$14,IF(Sheet1!M222="ISK",Sheet1!J222*Sheet2!$B$15,IF(Sheet1!M222="AUD",Sheet1!J222*Sheet2!$B$16,"0")))))))))</f>
        <v>-368157.3</v>
      </c>
      <c r="M222" t="s">
        <v>4</v>
      </c>
      <c r="N222" t="s">
        <v>30</v>
      </c>
      <c r="O222" s="1" t="s">
        <v>31</v>
      </c>
      <c r="P222" s="12" t="s">
        <v>32</v>
      </c>
      <c r="Q222" s="13">
        <v>10.2446</v>
      </c>
      <c r="R222" t="s">
        <v>166</v>
      </c>
      <c r="S222" s="14" t="s">
        <v>25</v>
      </c>
      <c r="T222">
        <v>12</v>
      </c>
      <c r="U222" s="13">
        <v>-25.416666029999998</v>
      </c>
      <c r="V222" s="13">
        <v>-35.833332059999996</v>
      </c>
      <c r="W222" s="13">
        <v>-30.833333970000002</v>
      </c>
      <c r="X222">
        <v>40.375900000000001</v>
      </c>
      <c r="Y222" t="s">
        <v>76</v>
      </c>
      <c r="Z222" t="s">
        <v>54</v>
      </c>
      <c r="AA222">
        <v>850000</v>
      </c>
      <c r="AB222">
        <f t="shared" si="18"/>
        <v>10200000</v>
      </c>
      <c r="AC222" s="15">
        <f>T222*(1+(U222/Sheet2!$A$2))</f>
        <v>8.9500000764000021</v>
      </c>
      <c r="AD222" s="16">
        <f t="shared" si="19"/>
        <v>2.063627450980392</v>
      </c>
      <c r="AE222" s="17">
        <f t="shared" si="4"/>
        <v>-3.9117647058823528E-2</v>
      </c>
      <c r="AF222" s="70">
        <f t="shared" si="20"/>
        <v>1.904109049019608</v>
      </c>
      <c r="AG222">
        <f t="shared" si="21"/>
        <v>-3.6093852941176473E-2</v>
      </c>
      <c r="AI222">
        <v>2016</v>
      </c>
    </row>
    <row r="223" spans="1:35" ht="12.75" customHeight="1">
      <c r="A223">
        <v>6</v>
      </c>
      <c r="B223">
        <v>21</v>
      </c>
      <c r="C223">
        <v>2016</v>
      </c>
      <c r="D223" s="9">
        <f t="shared" si="0"/>
        <v>42542</v>
      </c>
      <c r="E223" s="10">
        <v>2016</v>
      </c>
      <c r="F223" s="10">
        <f t="shared" si="1"/>
        <v>0</v>
      </c>
      <c r="G223" t="s">
        <v>626</v>
      </c>
      <c r="H223" t="s">
        <v>627</v>
      </c>
      <c r="I223" s="11">
        <v>0</v>
      </c>
      <c r="J223" s="11">
        <v>0</v>
      </c>
      <c r="K223" s="11">
        <f>IF(M223="NOK",I223,IF(Sheet1!M223="SEK",Sheet1!I223*Sheet2!$B$10,IF(M223="DKK",Sheet1!I223*Sheet2!$B$9,IF(Sheet1!M223="EUR",Sheet1!I223*Sheet2!$B$11,IF(M223="USD",I223*Sheet1!$B$12,IF(M223="CHF",I223*Sheet2!$B$13,IF(Sheet1!M223="GBP",Sheet1!I223*Sheet2!$B$14,IF(Sheet1!M223="ISK",Sheet1!I223*Sheet2!$B$15,IF(Sheet1!M223="AUD",Sheet1!I223*Sheet2!$B$16,"0")))))))))</f>
        <v>0</v>
      </c>
      <c r="L223" s="11">
        <f>IF(M223="NOK",J223,IF(Sheet1!M223="SEK",Sheet1!J223*Sheet2!$B$10,IF(M223="DKK",Sheet1!J223*Sheet2!$B$9,IF(Sheet1!M223="EUR",Sheet1!J223*Sheet2!$B$11,IF(M223="USD",J223*Sheet1!$B$12,IF(M223="CHF",J223*Sheet2!$B$13,IF(Sheet1!M223="GBP",Sheet1!J223*Sheet2!$B$14,IF(Sheet1!M223="ISK",Sheet1!J223*Sheet2!$B$15,IF(Sheet1!M223="AUD",Sheet1!J223*Sheet2!$B$16,"0")))))))))</f>
        <v>0</v>
      </c>
      <c r="M223" t="s">
        <v>4</v>
      </c>
      <c r="N223" t="s">
        <v>30</v>
      </c>
      <c r="O223" t="s">
        <v>31</v>
      </c>
      <c r="P223" s="51" t="s">
        <v>23</v>
      </c>
      <c r="Q223" s="13">
        <v>5.9964700000000004</v>
      </c>
      <c r="R223" t="s">
        <v>464</v>
      </c>
      <c r="S223" s="14" t="s">
        <v>25</v>
      </c>
      <c r="T223">
        <v>2</v>
      </c>
      <c r="U223" s="13">
        <v>-11.5</v>
      </c>
      <c r="V223" s="13">
        <v>-20.5</v>
      </c>
      <c r="W223" s="13">
        <v>-31.5</v>
      </c>
      <c r="X223">
        <v>27.983499999999999</v>
      </c>
      <c r="Y223" t="s">
        <v>94</v>
      </c>
      <c r="Z223" t="s">
        <v>54</v>
      </c>
      <c r="AA223">
        <v>3000000</v>
      </c>
      <c r="AB223">
        <f t="shared" si="18"/>
        <v>6000000</v>
      </c>
      <c r="AC223" s="15">
        <f>T223*(1+(U223/Sheet2!$A$2))</f>
        <v>1.77</v>
      </c>
      <c r="AD223" s="16">
        <f t="shared" si="19"/>
        <v>0</v>
      </c>
      <c r="AE223" s="17">
        <f t="shared" si="4"/>
        <v>0</v>
      </c>
      <c r="AF223" s="70">
        <f t="shared" si="20"/>
        <v>0</v>
      </c>
      <c r="AG223">
        <f t="shared" si="21"/>
        <v>0</v>
      </c>
      <c r="AI223">
        <v>2016</v>
      </c>
    </row>
    <row r="224" spans="1:35" ht="12.75" customHeight="1">
      <c r="A224">
        <v>6</v>
      </c>
      <c r="B224">
        <v>22</v>
      </c>
      <c r="C224">
        <v>2016</v>
      </c>
      <c r="D224" s="9">
        <f t="shared" si="0"/>
        <v>42543</v>
      </c>
      <c r="E224" s="52">
        <v>2016</v>
      </c>
      <c r="F224" s="10">
        <f t="shared" si="1"/>
        <v>0</v>
      </c>
      <c r="G224" t="s">
        <v>628</v>
      </c>
      <c r="H224" t="s">
        <v>629</v>
      </c>
      <c r="I224" s="11">
        <v>1084036000</v>
      </c>
      <c r="J224" s="11">
        <v>29655000</v>
      </c>
      <c r="K224" s="11">
        <f>IF(M224="NOK",I224,IF(Sheet1!M224="SEK",Sheet1!I224*Sheet2!$B$10,IF(M224="DKK",Sheet1!I224*Sheet2!$B$9,IF(Sheet1!M224="EUR",Sheet1!I224*Sheet2!$B$11,IF(M224="USD",I224*Sheet1!$B$12,IF(M224="CHF",I224*Sheet2!$B$13,IF(Sheet1!M224="GBP",Sheet1!I224*Sheet2!$B$14,IF(Sheet1!M224="ISK",Sheet1!I224*Sheet2!$B$15,IF(Sheet1!M224="AUD",Sheet1!I224*Sheet2!$B$16,"0")))))))))</f>
        <v>1000240017.1999999</v>
      </c>
      <c r="L224" s="11">
        <f>IF(M224="NOK",J224,IF(Sheet1!M224="SEK",Sheet1!J224*Sheet2!$B$10,IF(M224="DKK",Sheet1!J224*Sheet2!$B$9,IF(Sheet1!M224="EUR",Sheet1!J224*Sheet2!$B$11,IF(M224="USD",J224*Sheet1!$B$12,IF(M224="CHF",J224*Sheet2!$B$13,IF(Sheet1!M224="GBP",Sheet1!J224*Sheet2!$B$14,IF(Sheet1!M224="ISK",Sheet1!J224*Sheet2!$B$15,IF(Sheet1!M224="AUD",Sheet1!J224*Sheet2!$B$16,"0")))))))))</f>
        <v>27362668.5</v>
      </c>
      <c r="M224" t="s">
        <v>4</v>
      </c>
      <c r="N224" t="s">
        <v>66</v>
      </c>
      <c r="O224" t="s">
        <v>112</v>
      </c>
      <c r="P224" s="51" t="s">
        <v>23</v>
      </c>
      <c r="Q224" s="13">
        <v>239.79599999999999</v>
      </c>
      <c r="R224" t="s">
        <v>630</v>
      </c>
      <c r="S224" s="14" t="s">
        <v>25</v>
      </c>
      <c r="T224">
        <v>15</v>
      </c>
      <c r="U224" s="13">
        <v>8</v>
      </c>
      <c r="V224" s="13">
        <v>3.3333332539999998</v>
      </c>
      <c r="W224" s="13">
        <v>-6.6666665079999996</v>
      </c>
      <c r="X224">
        <v>612.97299999999996</v>
      </c>
      <c r="Y224" s="1" t="s">
        <v>33</v>
      </c>
      <c r="Z224" t="s">
        <v>631</v>
      </c>
      <c r="AA224">
        <v>14787900</v>
      </c>
      <c r="AB224">
        <f t="shared" si="18"/>
        <v>221818500</v>
      </c>
      <c r="AC224" s="15">
        <f>T224*(1+(U224/Sheet2!$A$2))</f>
        <v>16.200000000000003</v>
      </c>
      <c r="AD224" s="16">
        <f t="shared" si="19"/>
        <v>4.8870405308844846</v>
      </c>
      <c r="AE224" s="17">
        <f t="shared" si="4"/>
        <v>0.13369038200150124</v>
      </c>
      <c r="AF224" s="70">
        <f t="shared" si="20"/>
        <v>4.5092722978471134</v>
      </c>
      <c r="AG224">
        <f t="shared" si="21"/>
        <v>0.12335611547278519</v>
      </c>
      <c r="AI224">
        <v>2016</v>
      </c>
    </row>
    <row r="225" spans="1:43" ht="12.75" customHeight="1">
      <c r="A225">
        <v>6</v>
      </c>
      <c r="B225">
        <v>22</v>
      </c>
      <c r="C225">
        <v>2016</v>
      </c>
      <c r="D225" s="9">
        <f t="shared" si="0"/>
        <v>42543</v>
      </c>
      <c r="E225" s="18">
        <v>2012</v>
      </c>
      <c r="F225" s="10">
        <f t="shared" si="1"/>
        <v>4</v>
      </c>
      <c r="G225" t="s">
        <v>632</v>
      </c>
      <c r="H225" t="s">
        <v>633</v>
      </c>
      <c r="I225" s="11">
        <v>336000</v>
      </c>
      <c r="J225" s="11">
        <v>-24000</v>
      </c>
      <c r="K225" s="11">
        <f>IF(M225="NOK",I225,IF(Sheet1!M225="SEK",Sheet1!I225*Sheet2!$B$10,IF(M225="DKK",Sheet1!I225*Sheet2!$B$9,IF(Sheet1!M225="EUR",Sheet1!I225*Sheet2!$B$11,IF(M225="USD",I225*Sheet1!$B$12,IF(M225="CHF",I225*Sheet2!$B$13,IF(Sheet1!M225="GBP",Sheet1!I225*Sheet2!$B$14,IF(Sheet1!M225="ISK",Sheet1!I225*Sheet2!$B$15,IF(Sheet1!M225="AUD",Sheet1!I225*Sheet2!$B$16,"0")))))))))</f>
        <v>310027.2</v>
      </c>
      <c r="L225" s="11">
        <f>IF(M225="NOK",J225,IF(Sheet1!M225="SEK",Sheet1!J225*Sheet2!$B$10,IF(M225="DKK",Sheet1!J225*Sheet2!$B$9,IF(Sheet1!M225="EUR",Sheet1!J225*Sheet2!$B$11,IF(M225="USD",J225*Sheet1!$B$12,IF(M225="CHF",J225*Sheet2!$B$13,IF(Sheet1!M225="GBP",Sheet1!J225*Sheet2!$B$14,IF(Sheet1!M225="ISK",Sheet1!J225*Sheet2!$B$15,IF(Sheet1!M225="AUD",Sheet1!J225*Sheet2!$B$16,"0")))))))))</f>
        <v>-22144.799999999999</v>
      </c>
      <c r="M225" t="s">
        <v>4</v>
      </c>
      <c r="N225" t="s">
        <v>30</v>
      </c>
      <c r="O225" t="s">
        <v>31</v>
      </c>
      <c r="P225" s="12" t="s">
        <v>23</v>
      </c>
      <c r="Q225" s="13">
        <v>22.375399999999999</v>
      </c>
      <c r="R225" t="s">
        <v>166</v>
      </c>
      <c r="S225" s="14" t="s">
        <v>25</v>
      </c>
      <c r="T225">
        <v>7.5</v>
      </c>
      <c r="U225" s="13">
        <v>-16.666666029999998</v>
      </c>
      <c r="V225" s="13">
        <v>-19.333333970000002</v>
      </c>
      <c r="W225" s="13">
        <v>-21.333333970000002</v>
      </c>
      <c r="X225">
        <v>83.645099999999999</v>
      </c>
      <c r="Y225" s="1" t="s">
        <v>33</v>
      </c>
      <c r="Z225" t="s">
        <v>54</v>
      </c>
      <c r="AA225">
        <v>2940000</v>
      </c>
      <c r="AB225">
        <f t="shared" si="18"/>
        <v>22050000</v>
      </c>
      <c r="AC225" s="15">
        <f>T225*(1+(U225/Sheet2!$A$2))</f>
        <v>6.2500000477500004</v>
      </c>
      <c r="AD225" s="16">
        <f t="shared" si="19"/>
        <v>1.5238095238095238E-2</v>
      </c>
      <c r="AE225" s="17">
        <f t="shared" si="4"/>
        <v>-1.0884353741496598E-3</v>
      </c>
      <c r="AF225" s="70">
        <f t="shared" si="20"/>
        <v>1.4060190476190476E-2</v>
      </c>
      <c r="AG225">
        <f t="shared" si="21"/>
        <v>-1.004299319727891E-3</v>
      </c>
      <c r="AI225">
        <v>2016</v>
      </c>
    </row>
    <row r="226" spans="1:43" ht="12.75" customHeight="1">
      <c r="A226" s="53">
        <v>6</v>
      </c>
      <c r="B226" s="53">
        <v>27</v>
      </c>
      <c r="C226" s="53">
        <v>2016</v>
      </c>
      <c r="D226" s="54">
        <f t="shared" si="0"/>
        <v>42548</v>
      </c>
      <c r="E226" s="55">
        <v>2012</v>
      </c>
      <c r="F226" s="55">
        <f t="shared" si="1"/>
        <v>4</v>
      </c>
      <c r="G226" s="53" t="s">
        <v>634</v>
      </c>
      <c r="H226" s="53" t="s">
        <v>635</v>
      </c>
      <c r="I226" s="56">
        <v>7606000</v>
      </c>
      <c r="J226" s="56">
        <v>2623000</v>
      </c>
      <c r="K226" s="11">
        <f>IF(M226="NOK",I226,IF(Sheet1!M226="SEK",Sheet1!I226*Sheet2!$B$10,IF(M226="DKK",Sheet1!I226*Sheet2!$B$9,IF(Sheet1!M226="EUR",Sheet1!I226*Sheet2!$B$11,IF(M226="USD",I226*Sheet1!$B$12,IF(M226="CHF",I226*Sheet2!$B$13,IF(Sheet1!M226="GBP",Sheet1!I226*Sheet2!$B$14,IF(Sheet1!M226="ISK",Sheet1!I226*Sheet2!$B$15,IF(Sheet1!M226="AUD",Sheet1!I226*Sheet2!$B$16,"0")))))))))</f>
        <v>7018056.2000000002</v>
      </c>
      <c r="L226" s="11">
        <f>IF(M226="NOK",J226,IF(Sheet1!M226="SEK",Sheet1!J226*Sheet2!$B$10,IF(M226="DKK",Sheet1!J226*Sheet2!$B$9,IF(Sheet1!M226="EUR",Sheet1!J226*Sheet2!$B$11,IF(M226="USD",J226*Sheet1!$B$12,IF(M226="CHF",J226*Sheet2!$B$13,IF(Sheet1!M226="GBP",Sheet1!J226*Sheet2!$B$14,IF(Sheet1!M226="ISK",Sheet1!J226*Sheet2!$B$15,IF(Sheet1!M226="AUD",Sheet1!J226*Sheet2!$B$16,"0")))))))))</f>
        <v>2420242.1</v>
      </c>
      <c r="M226" s="53" t="s">
        <v>4</v>
      </c>
      <c r="N226" s="53" t="s">
        <v>30</v>
      </c>
      <c r="O226" s="53" t="s">
        <v>31</v>
      </c>
      <c r="P226" s="57" t="s">
        <v>23</v>
      </c>
      <c r="Q226" s="58">
        <v>6.0552299999999999</v>
      </c>
      <c r="R226" s="53" t="s">
        <v>166</v>
      </c>
      <c r="S226" s="59" t="s">
        <v>25</v>
      </c>
      <c r="T226" s="53">
        <v>7.2</v>
      </c>
      <c r="U226" s="58">
        <v>22.22222519</v>
      </c>
      <c r="V226" s="58">
        <v>75.000007629999999</v>
      </c>
      <c r="W226" s="58">
        <v>77.777786250000005</v>
      </c>
      <c r="X226" s="53">
        <v>42.270699999999998</v>
      </c>
      <c r="Y226" s="53" t="s">
        <v>76</v>
      </c>
      <c r="Z226" s="53" t="s">
        <v>54</v>
      </c>
      <c r="AA226" s="53">
        <v>836000</v>
      </c>
      <c r="AB226">
        <f t="shared" si="18"/>
        <v>6019200</v>
      </c>
      <c r="AC226" s="60">
        <f>T226*(1+(U226/Sheet2!$A$2))</f>
        <v>8.8000002136799989</v>
      </c>
      <c r="AD226" s="16">
        <f t="shared" si="19"/>
        <v>1.2636230728335991</v>
      </c>
      <c r="AE226" s="17">
        <f t="shared" si="4"/>
        <v>0.4357721956406167</v>
      </c>
      <c r="AF226" s="70">
        <f t="shared" si="20"/>
        <v>1.1659450093035619</v>
      </c>
      <c r="AG226">
        <f t="shared" si="21"/>
        <v>0.40208700491759702</v>
      </c>
      <c r="AH226" s="53"/>
      <c r="AI226" s="53">
        <v>2016</v>
      </c>
      <c r="AJ226" s="53"/>
      <c r="AK226" s="53"/>
      <c r="AL226" s="53"/>
      <c r="AM226" s="53"/>
      <c r="AN226" s="53"/>
      <c r="AO226" s="53"/>
      <c r="AP226" s="53"/>
      <c r="AQ226" s="53"/>
    </row>
    <row r="227" spans="1:43" ht="12.75" customHeight="1">
      <c r="A227">
        <v>6</v>
      </c>
      <c r="B227">
        <v>29</v>
      </c>
      <c r="C227">
        <v>2016</v>
      </c>
      <c r="D227" s="9">
        <f t="shared" si="0"/>
        <v>42550</v>
      </c>
      <c r="E227" s="10">
        <v>2013</v>
      </c>
      <c r="F227" s="10">
        <f t="shared" si="1"/>
        <v>3</v>
      </c>
      <c r="G227" t="s">
        <v>636</v>
      </c>
      <c r="H227" t="s">
        <v>637</v>
      </c>
      <c r="I227" s="11">
        <v>31088000</v>
      </c>
      <c r="J227" s="11">
        <v>132374000</v>
      </c>
      <c r="K227" s="11">
        <f>IF(M227="NOK",I227,IF(Sheet1!M227="SEK",Sheet1!I227*Sheet2!$B$10,IF(M227="DKK",Sheet1!I227*Sheet2!$B$9,IF(Sheet1!M227="EUR",Sheet1!I227*Sheet2!$B$11,IF(M227="USD",I227*Sheet1!$B$12,IF(M227="CHF",I227*Sheet2!$B$13,IF(Sheet1!M227="GBP",Sheet1!I227*Sheet2!$B$14,IF(Sheet1!M227="ISK",Sheet1!I227*Sheet2!$B$15,IF(Sheet1!M227="AUD",Sheet1!I227*Sheet2!$B$16,"0")))))))))</f>
        <v>28684897.599999998</v>
      </c>
      <c r="L227" s="11">
        <f>IF(M227="NOK",J227,IF(Sheet1!M227="SEK",Sheet1!J227*Sheet2!$B$10,IF(M227="DKK",Sheet1!J227*Sheet2!$B$9,IF(Sheet1!M227="EUR",Sheet1!J227*Sheet2!$B$11,IF(M227="USD",J227*Sheet1!$B$12,IF(M227="CHF",J227*Sheet2!$B$13,IF(Sheet1!M227="GBP",Sheet1!J227*Sheet2!$B$14,IF(Sheet1!M227="ISK",Sheet1!J227*Sheet2!$B$15,IF(Sheet1!M227="AUD",Sheet1!J227*Sheet2!$B$16,"0")))))))))</f>
        <v>122141489.8</v>
      </c>
      <c r="M227" t="s">
        <v>4</v>
      </c>
      <c r="N227" t="s">
        <v>30</v>
      </c>
      <c r="O227" t="s">
        <v>112</v>
      </c>
      <c r="P227" s="51" t="s">
        <v>23</v>
      </c>
      <c r="Q227" s="13">
        <v>211.92599999999999</v>
      </c>
      <c r="R227" t="s">
        <v>166</v>
      </c>
      <c r="S227" s="14" t="s">
        <v>25</v>
      </c>
      <c r="T227">
        <v>36</v>
      </c>
      <c r="U227" s="13">
        <v>5.277777672</v>
      </c>
      <c r="V227" s="13">
        <v>0.55555558199999999</v>
      </c>
      <c r="W227" s="13">
        <v>1.388888836</v>
      </c>
      <c r="X227">
        <v>375.07499999999999</v>
      </c>
      <c r="Y227" t="s">
        <v>124</v>
      </c>
      <c r="Z227" t="s">
        <v>638</v>
      </c>
      <c r="AA227">
        <v>5823400</v>
      </c>
      <c r="AB227">
        <f t="shared" si="18"/>
        <v>209642400</v>
      </c>
      <c r="AC227" s="15">
        <f>T227*(1+(U227/Sheet2!$A$2))</f>
        <v>37.899999961919995</v>
      </c>
      <c r="AD227" s="16">
        <f t="shared" si="19"/>
        <v>0.14829061296760579</v>
      </c>
      <c r="AE227" s="17">
        <f t="shared" si="4"/>
        <v>0.63142761197162411</v>
      </c>
      <c r="AF227" s="70">
        <f t="shared" si="20"/>
        <v>0.13682774858520985</v>
      </c>
      <c r="AG227">
        <f t="shared" si="21"/>
        <v>0.58261825756621755</v>
      </c>
      <c r="AI227">
        <v>2016</v>
      </c>
    </row>
    <row r="228" spans="1:43" ht="12.75" customHeight="1">
      <c r="A228">
        <v>6</v>
      </c>
      <c r="B228">
        <v>30</v>
      </c>
      <c r="C228">
        <v>2016</v>
      </c>
      <c r="D228" s="9">
        <f t="shared" si="0"/>
        <v>42551</v>
      </c>
      <c r="E228" s="10">
        <v>2011</v>
      </c>
      <c r="F228" s="10">
        <f t="shared" si="1"/>
        <v>5</v>
      </c>
      <c r="G228" t="s">
        <v>639</v>
      </c>
      <c r="H228" t="s">
        <v>640</v>
      </c>
      <c r="I228" s="11">
        <v>8379740.8899999997</v>
      </c>
      <c r="J228" s="11">
        <v>3492912.48</v>
      </c>
      <c r="K228" s="11">
        <f>IF(M228="NOK",I228,IF(Sheet1!M228="SEK",Sheet1!I228*Sheet2!$B$10,IF(M228="DKK",Sheet1!I228*Sheet2!$B$9,IF(Sheet1!M228="EUR",Sheet1!I228*Sheet2!$B$11,IF(M228="USD",I228*Sheet1!$B$12,IF(M228="CHF",I228*Sheet2!$B$13,IF(Sheet1!M228="GBP",Sheet1!I228*Sheet2!$B$14,IF(Sheet1!M228="ISK",Sheet1!I228*Sheet2!$B$15,IF(Sheet1!M228="AUD",Sheet1!I228*Sheet2!$B$16,"0")))))))))</f>
        <v>80604727.620909989</v>
      </c>
      <c r="L228" s="11">
        <f>IF(M228="NOK",J228,IF(Sheet1!M228="SEK",Sheet1!J228*Sheet2!$B$10,IF(M228="DKK",Sheet1!J228*Sheet2!$B$9,IF(Sheet1!M228="EUR",Sheet1!J228*Sheet2!$B$11,IF(M228="USD",J228*Sheet1!$B$12,IF(M228="CHF",J228*Sheet2!$B$13,IF(Sheet1!M228="GBP",Sheet1!J228*Sheet2!$B$14,IF(Sheet1!M228="ISK",Sheet1!J228*Sheet2!$B$15,IF(Sheet1!M228="AUD",Sheet1!J228*Sheet2!$B$16,"0")))))))))</f>
        <v>33598325.145120002</v>
      </c>
      <c r="M228" t="s">
        <v>9</v>
      </c>
      <c r="N228" t="s">
        <v>200</v>
      </c>
      <c r="O228" t="s">
        <v>278</v>
      </c>
      <c r="P228" s="51" t="s">
        <v>23</v>
      </c>
      <c r="Q228" s="13">
        <v>46.6967</v>
      </c>
      <c r="R228" t="s">
        <v>24</v>
      </c>
      <c r="S228" s="14" t="s">
        <v>25</v>
      </c>
      <c r="T228">
        <v>4.3</v>
      </c>
      <c r="U228" s="13">
        <v>-31.860467910000001</v>
      </c>
      <c r="V228" s="13">
        <v>-33.023258210000002</v>
      </c>
      <c r="W228" s="13">
        <v>-32.558143620000003</v>
      </c>
      <c r="X228">
        <v>506.05599999999998</v>
      </c>
      <c r="Y228" t="s">
        <v>124</v>
      </c>
      <c r="Z228" t="s">
        <v>54</v>
      </c>
      <c r="AA228">
        <v>1160000</v>
      </c>
      <c r="AB228">
        <f t="shared" si="18"/>
        <v>4988000</v>
      </c>
      <c r="AC228" s="15">
        <f>T228*(1+(U228/Sheet2!$A$2))</f>
        <v>2.92999987987</v>
      </c>
      <c r="AD228" s="16">
        <f t="shared" si="19"/>
        <v>1.6799801303127506</v>
      </c>
      <c r="AE228" s="17">
        <f t="shared" si="4"/>
        <v>0.70026312750601438</v>
      </c>
      <c r="AF228" s="70">
        <f t="shared" si="20"/>
        <v>16.159728873478347</v>
      </c>
      <c r="AG228">
        <f t="shared" si="21"/>
        <v>6.7358310234803529</v>
      </c>
      <c r="AI228">
        <v>2016</v>
      </c>
    </row>
    <row r="229" spans="1:43" ht="12.75" customHeight="1">
      <c r="A229">
        <v>7</v>
      </c>
      <c r="B229">
        <v>6</v>
      </c>
      <c r="C229">
        <v>2016</v>
      </c>
      <c r="D229" s="9">
        <f t="shared" si="0"/>
        <v>42557</v>
      </c>
      <c r="E229" s="18">
        <v>2014</v>
      </c>
      <c r="F229" s="10">
        <f t="shared" si="1"/>
        <v>2</v>
      </c>
      <c r="G229" t="s">
        <v>641</v>
      </c>
      <c r="H229" t="s">
        <v>642</v>
      </c>
      <c r="I229" s="11">
        <v>0</v>
      </c>
      <c r="J229" s="11">
        <v>34839000</v>
      </c>
      <c r="K229" s="11">
        <f>IF(M229="NOK",I229,IF(Sheet1!M229="SEK",Sheet1!I229*Sheet2!$B$10,IF(M229="DKK",Sheet1!I229*Sheet2!$B$9,IF(Sheet1!M229="EUR",Sheet1!I229*Sheet2!$B$11,IF(M229="USD",I229*Sheet1!$B$12,IF(M229="CHF",I229*Sheet2!$B$13,IF(Sheet1!M229="GBP",Sheet1!I229*Sheet2!$B$14,IF(Sheet1!M229="ISK",Sheet1!I229*Sheet2!$B$15,IF(Sheet1!M229="AUD",Sheet1!I229*Sheet2!$B$16,"0")))))))))</f>
        <v>0</v>
      </c>
      <c r="L229" s="11">
        <f>IF(M229="NOK",J229,IF(Sheet1!M229="SEK",Sheet1!J229*Sheet2!$B$10,IF(M229="DKK",Sheet1!J229*Sheet2!$B$9,IF(Sheet1!M229="EUR",Sheet1!J229*Sheet2!$B$11,IF(M229="USD",J229*Sheet1!$B$12,IF(M229="CHF",J229*Sheet2!$B$13,IF(Sheet1!M229="GBP",Sheet1!J229*Sheet2!$B$14,IF(Sheet1!M229="ISK",Sheet1!J229*Sheet2!$B$15,IF(Sheet1!M229="AUD",Sheet1!J229*Sheet2!$B$16,"0")))))))))</f>
        <v>32145945.299999997</v>
      </c>
      <c r="M229" t="s">
        <v>4</v>
      </c>
      <c r="N229" t="s">
        <v>30</v>
      </c>
      <c r="O229" t="s">
        <v>112</v>
      </c>
      <c r="P229" s="12" t="s">
        <v>23</v>
      </c>
      <c r="Q229" s="13">
        <v>22.9864</v>
      </c>
      <c r="R229" t="s">
        <v>24</v>
      </c>
      <c r="S229" s="14" t="s">
        <v>25</v>
      </c>
      <c r="T229">
        <v>100</v>
      </c>
      <c r="U229" s="13">
        <v>0</v>
      </c>
      <c r="V229" s="13">
        <v>-2</v>
      </c>
      <c r="W229" s="13">
        <v>0</v>
      </c>
      <c r="X229">
        <v>22.9864</v>
      </c>
      <c r="Y229" t="s">
        <v>124</v>
      </c>
      <c r="Z229" t="s">
        <v>54</v>
      </c>
      <c r="AA229">
        <v>230000</v>
      </c>
      <c r="AB229">
        <f t="shared" si="18"/>
        <v>23000000</v>
      </c>
      <c r="AC229" s="15">
        <f>T229*(1+(U229/Sheet2!$A$2))</f>
        <v>100</v>
      </c>
      <c r="AD229" s="16">
        <f t="shared" si="19"/>
        <v>0</v>
      </c>
      <c r="AE229" s="17">
        <f t="shared" si="4"/>
        <v>1.5147391304347826</v>
      </c>
      <c r="AF229" s="70">
        <f t="shared" si="20"/>
        <v>0</v>
      </c>
      <c r="AG229">
        <f t="shared" si="21"/>
        <v>1.3976497956521738</v>
      </c>
      <c r="AI229">
        <v>2016</v>
      </c>
    </row>
    <row r="230" spans="1:43" ht="12.75" customHeight="1">
      <c r="A230">
        <v>7</v>
      </c>
      <c r="B230">
        <v>11</v>
      </c>
      <c r="C230">
        <v>2016</v>
      </c>
      <c r="D230" s="9">
        <f t="shared" si="0"/>
        <v>42562</v>
      </c>
      <c r="E230" s="10">
        <v>2016</v>
      </c>
      <c r="F230" s="10">
        <f t="shared" si="1"/>
        <v>0</v>
      </c>
      <c r="G230" t="s">
        <v>643</v>
      </c>
      <c r="H230" t="s">
        <v>644</v>
      </c>
      <c r="I230" s="11">
        <v>0</v>
      </c>
      <c r="J230" s="11">
        <v>0</v>
      </c>
      <c r="K230" s="11">
        <f>IF(M230="NOK",I230,IF(Sheet1!M230="SEK",Sheet1!I230*Sheet2!$B$10,IF(M230="DKK",Sheet1!I230*Sheet2!$B$9,IF(Sheet1!M230="EUR",Sheet1!I230*Sheet2!$B$11,IF(M230="USD",I230*Sheet1!$B$12,IF(M230="CHF",I230*Sheet2!$B$13,IF(Sheet1!M230="GBP",Sheet1!I230*Sheet2!$B$14,IF(Sheet1!M230="ISK",Sheet1!I230*Sheet2!$B$15,IF(Sheet1!M230="AUD",Sheet1!I230*Sheet2!$B$16,"0")))))))))</f>
        <v>0</v>
      </c>
      <c r="L230" s="11">
        <f>IF(M230="NOK",J230,IF(Sheet1!M230="SEK",Sheet1!J230*Sheet2!$B$10,IF(M230="DKK",Sheet1!J230*Sheet2!$B$9,IF(Sheet1!M230="EUR",Sheet1!J230*Sheet2!$B$11,IF(M230="USD",J230*Sheet1!$B$12,IF(M230="CHF",J230*Sheet2!$B$13,IF(Sheet1!M230="GBP",Sheet1!J230*Sheet2!$B$14,IF(Sheet1!M230="ISK",Sheet1!J230*Sheet2!$B$15,IF(Sheet1!M230="AUD",Sheet1!J230*Sheet2!$B$16,"0")))))))))</f>
        <v>0</v>
      </c>
      <c r="M230" t="s">
        <v>4</v>
      </c>
      <c r="N230" t="s">
        <v>30</v>
      </c>
      <c r="O230" t="s">
        <v>31</v>
      </c>
      <c r="P230" s="51" t="s">
        <v>23</v>
      </c>
      <c r="Q230" s="13">
        <v>32.454500000000003</v>
      </c>
      <c r="R230" t="s">
        <v>166</v>
      </c>
      <c r="S230" s="14" t="s">
        <v>25</v>
      </c>
      <c r="T230">
        <v>6.4</v>
      </c>
      <c r="U230" s="13">
        <v>-18.750001910000002</v>
      </c>
      <c r="V230" s="13">
        <v>-22.656251910000002</v>
      </c>
      <c r="W230" s="13">
        <v>-9.3750009540000008</v>
      </c>
      <c r="X230">
        <v>78.790400000000005</v>
      </c>
      <c r="Y230" s="1" t="s">
        <v>33</v>
      </c>
      <c r="Z230" t="s">
        <v>54</v>
      </c>
      <c r="AA230">
        <v>5050000</v>
      </c>
      <c r="AB230">
        <f t="shared" si="18"/>
        <v>32320000</v>
      </c>
      <c r="AC230" s="15">
        <f>T230*(1+(U230/Sheet2!$A$2))</f>
        <v>5.1999998777599998</v>
      </c>
      <c r="AD230" s="16">
        <f t="shared" si="19"/>
        <v>0</v>
      </c>
      <c r="AE230" s="17">
        <f t="shared" si="4"/>
        <v>0</v>
      </c>
      <c r="AF230" s="70">
        <f t="shared" si="20"/>
        <v>0</v>
      </c>
      <c r="AG230">
        <f t="shared" si="21"/>
        <v>0</v>
      </c>
      <c r="AI230">
        <v>2016</v>
      </c>
    </row>
    <row r="231" spans="1:43" ht="12.75" customHeight="1">
      <c r="A231">
        <v>7</v>
      </c>
      <c r="B231">
        <v>22</v>
      </c>
      <c r="C231">
        <v>2016</v>
      </c>
      <c r="D231" s="9">
        <f t="shared" si="0"/>
        <v>42573</v>
      </c>
      <c r="E231" s="10">
        <v>2014</v>
      </c>
      <c r="F231" s="10">
        <f t="shared" si="1"/>
        <v>2</v>
      </c>
      <c r="G231" t="s">
        <v>645</v>
      </c>
      <c r="H231" t="s">
        <v>646</v>
      </c>
      <c r="I231" s="11">
        <v>2920719</v>
      </c>
      <c r="J231" s="11">
        <v>-1509861</v>
      </c>
      <c r="K231" s="11">
        <f>IF(M231="NOK",I231,IF(Sheet1!M231="SEK",Sheet1!I231*Sheet2!$B$10,IF(M231="DKK",Sheet1!I231*Sheet2!$B$9,IF(Sheet1!M231="EUR",Sheet1!I231*Sheet2!$B$11,IF(M231="USD",I231*Sheet1!$B$12,IF(M231="CHF",I231*Sheet2!$B$13,IF(Sheet1!M231="GBP",Sheet1!I231*Sheet2!$B$14,IF(Sheet1!M231="ISK",Sheet1!I231*Sheet2!$B$15,IF(Sheet1!M231="AUD",Sheet1!I231*Sheet2!$B$16,"0")))))))))</f>
        <v>2694947.4213</v>
      </c>
      <c r="L231" s="11">
        <f>IF(M231="NOK",J231,IF(Sheet1!M231="SEK",Sheet1!J231*Sheet2!$B$10,IF(M231="DKK",Sheet1!J231*Sheet2!$B$9,IF(Sheet1!M231="EUR",Sheet1!J231*Sheet2!$B$11,IF(M231="USD",J231*Sheet1!$B$12,IF(M231="CHF",J231*Sheet2!$B$13,IF(Sheet1!M231="GBP",Sheet1!J231*Sheet2!$B$14,IF(Sheet1!M231="ISK",Sheet1!J231*Sheet2!$B$15,IF(Sheet1!M231="AUD",Sheet1!J231*Sheet2!$B$16,"0")))))))))</f>
        <v>-1393148.7446999999</v>
      </c>
      <c r="M231" t="s">
        <v>4</v>
      </c>
      <c r="N231" t="s">
        <v>30</v>
      </c>
      <c r="O231" t="s">
        <v>130</v>
      </c>
      <c r="P231" s="51" t="s">
        <v>23</v>
      </c>
      <c r="Q231" s="13">
        <v>13.051500000000001</v>
      </c>
      <c r="R231" t="s">
        <v>166</v>
      </c>
      <c r="S231" s="14" t="s">
        <v>25</v>
      </c>
      <c r="T231">
        <v>7.9</v>
      </c>
      <c r="U231" s="13">
        <v>-18.987342829999999</v>
      </c>
      <c r="V231" s="13">
        <v>-13.92405128</v>
      </c>
      <c r="W231" s="13">
        <v>20.253162379999999</v>
      </c>
      <c r="X231">
        <v>29.1114</v>
      </c>
      <c r="Y231" t="s">
        <v>76</v>
      </c>
      <c r="Z231" t="s">
        <v>54</v>
      </c>
      <c r="AA231">
        <v>1645600</v>
      </c>
      <c r="AB231">
        <f t="shared" si="18"/>
        <v>13000240</v>
      </c>
      <c r="AC231" s="15">
        <f>T231*(1+(U231/Sheet2!$A$2))</f>
        <v>6.3999999164300005</v>
      </c>
      <c r="AD231" s="16">
        <f t="shared" si="19"/>
        <v>0.22466654461763783</v>
      </c>
      <c r="AE231" s="17">
        <f t="shared" si="4"/>
        <v>-0.11614100970443622</v>
      </c>
      <c r="AF231" s="70">
        <f t="shared" si="20"/>
        <v>0.20729982071869443</v>
      </c>
      <c r="AG231">
        <f t="shared" si="21"/>
        <v>-0.10716330965428331</v>
      </c>
      <c r="AI231">
        <v>2016</v>
      </c>
    </row>
    <row r="232" spans="1:43" ht="12.75" customHeight="1">
      <c r="A232">
        <v>7</v>
      </c>
      <c r="B232">
        <v>29</v>
      </c>
      <c r="C232">
        <v>2016</v>
      </c>
      <c r="D232" s="9">
        <f t="shared" si="0"/>
        <v>42580</v>
      </c>
      <c r="E232" s="10">
        <v>2015</v>
      </c>
      <c r="F232" s="10">
        <f t="shared" si="1"/>
        <v>1</v>
      </c>
      <c r="G232" t="s">
        <v>647</v>
      </c>
      <c r="H232" t="s">
        <v>648</v>
      </c>
      <c r="I232" s="11">
        <v>535053</v>
      </c>
      <c r="J232" s="11">
        <v>-3904280</v>
      </c>
      <c r="K232" s="11">
        <f>IF(M232="NOK",I232,IF(Sheet1!M232="SEK",Sheet1!I232*Sheet2!$B$10,IF(M232="DKK",Sheet1!I232*Sheet2!$B$9,IF(Sheet1!M232="EUR",Sheet1!I232*Sheet2!$B$11,IF(M232="USD",I232*Sheet1!$B$12,IF(M232="CHF",I232*Sheet2!$B$13,IF(Sheet1!M232="GBP",Sheet1!I232*Sheet2!$B$14,IF(Sheet1!M232="ISK",Sheet1!I232*Sheet2!$B$15,IF(Sheet1!M232="AUD",Sheet1!I232*Sheet2!$B$16,"0")))))))))</f>
        <v>9095901</v>
      </c>
      <c r="L232" s="11">
        <f>IF(M232="NOK",J232,IF(Sheet1!M232="SEK",Sheet1!J232*Sheet2!$B$10,IF(M232="DKK",Sheet1!J232*Sheet2!$B$9,IF(Sheet1!M232="EUR",Sheet1!J232*Sheet2!$B$11,IF(M232="USD",J232*Sheet1!$B$12,IF(M232="CHF",J232*Sheet2!$B$13,IF(Sheet1!M232="GBP",Sheet1!J232*Sheet2!$B$14,IF(Sheet1!M232="ISK",Sheet1!J232*Sheet2!$B$15,IF(Sheet1!M232="AUD",Sheet1!J232*Sheet2!$B$16,"0")))))))))</f>
        <v>-66372760</v>
      </c>
      <c r="M232" s="1" t="s">
        <v>13</v>
      </c>
      <c r="N232" t="s">
        <v>30</v>
      </c>
      <c r="O232" t="s">
        <v>112</v>
      </c>
      <c r="P232" s="51" t="s">
        <v>23</v>
      </c>
      <c r="Q232" s="13">
        <v>108.059</v>
      </c>
      <c r="R232" t="s">
        <v>166</v>
      </c>
      <c r="S232" s="14" t="s">
        <v>25</v>
      </c>
      <c r="T232">
        <v>4.75</v>
      </c>
      <c r="U232" s="13">
        <v>-24</v>
      </c>
      <c r="V232" s="13">
        <v>-13.26315784</v>
      </c>
      <c r="W232" s="13">
        <v>33.684211730000001</v>
      </c>
      <c r="X232">
        <v>345.08600000000001</v>
      </c>
      <c r="Y232" t="s">
        <v>26</v>
      </c>
      <c r="Z232" t="s">
        <v>54</v>
      </c>
      <c r="AA232">
        <v>1645600</v>
      </c>
      <c r="AB232">
        <f t="shared" si="18"/>
        <v>7816600</v>
      </c>
      <c r="AC232" s="15">
        <f>T232*(1+(U232/Sheet2!$A$2))</f>
        <v>3.61</v>
      </c>
      <c r="AD232" s="16">
        <f t="shared" si="19"/>
        <v>6.8450860988153422E-2</v>
      </c>
      <c r="AE232" s="17">
        <f t="shared" si="4"/>
        <v>-0.4994857098994448</v>
      </c>
      <c r="AF232" s="70">
        <f t="shared" si="20"/>
        <v>1.1636646367986081</v>
      </c>
      <c r="AG232">
        <f t="shared" si="21"/>
        <v>-8.4912570682905617</v>
      </c>
      <c r="AI232">
        <v>2016</v>
      </c>
    </row>
    <row r="233" spans="1:43" ht="12.75" customHeight="1">
      <c r="A233">
        <v>7</v>
      </c>
      <c r="B233">
        <v>29</v>
      </c>
      <c r="C233">
        <v>2016</v>
      </c>
      <c r="D233" s="9">
        <f t="shared" si="0"/>
        <v>42580</v>
      </c>
      <c r="E233" s="10">
        <v>2015</v>
      </c>
      <c r="F233" s="10">
        <f t="shared" si="1"/>
        <v>1</v>
      </c>
      <c r="G233" t="s">
        <v>649</v>
      </c>
      <c r="H233" t="s">
        <v>650</v>
      </c>
      <c r="I233" s="11">
        <v>4652000</v>
      </c>
      <c r="J233" s="11">
        <v>-9162000</v>
      </c>
      <c r="K233" s="11">
        <f>IF(M233="NOK",I233,IF(Sheet1!M233="SEK",Sheet1!I233*Sheet2!$B$10,IF(M233="DKK",Sheet1!I233*Sheet2!$B$9,IF(Sheet1!M233="EUR",Sheet1!I233*Sheet2!$B$11,IF(M233="USD",I233*Sheet1!$B$12,IF(M233="CHF",I233*Sheet2!$B$13,IF(Sheet1!M233="GBP",Sheet1!I233*Sheet2!$B$14,IF(Sheet1!M233="ISK",Sheet1!I233*Sheet2!$B$15,IF(Sheet1!M233="AUD",Sheet1!I233*Sheet2!$B$16,"0")))))))))</f>
        <v>4292400.3999999994</v>
      </c>
      <c r="L233" s="11">
        <f>IF(M233="NOK",J233,IF(Sheet1!M233="SEK",Sheet1!J233*Sheet2!$B$10,IF(M233="DKK",Sheet1!J233*Sheet2!$B$9,IF(Sheet1!M233="EUR",Sheet1!J233*Sheet2!$B$11,IF(M233="USD",J233*Sheet1!$B$12,IF(M233="CHF",J233*Sheet2!$B$13,IF(Sheet1!M233="GBP",Sheet1!J233*Sheet2!$B$14,IF(Sheet1!M233="ISK",Sheet1!J233*Sheet2!$B$15,IF(Sheet1!M233="AUD",Sheet1!J233*Sheet2!$B$16,"0")))))))))</f>
        <v>-8453777.4000000004</v>
      </c>
      <c r="M233" t="s">
        <v>4</v>
      </c>
      <c r="N233" t="s">
        <v>30</v>
      </c>
      <c r="O233" t="s">
        <v>112</v>
      </c>
      <c r="P233" s="51" t="s">
        <v>23</v>
      </c>
      <c r="Q233" s="13">
        <v>17.973500000000001</v>
      </c>
      <c r="R233" t="s">
        <v>166</v>
      </c>
      <c r="S233" s="14" t="s">
        <v>25</v>
      </c>
      <c r="T233">
        <v>5.9</v>
      </c>
      <c r="U233" s="13">
        <v>-4.237289906</v>
      </c>
      <c r="V233" s="13">
        <v>5.0847439769999996</v>
      </c>
      <c r="W233" s="13">
        <v>21.18643951</v>
      </c>
      <c r="X233">
        <v>51.4741</v>
      </c>
      <c r="Y233" s="1" t="s">
        <v>33</v>
      </c>
      <c r="Z233" t="s">
        <v>54</v>
      </c>
      <c r="AA233">
        <v>3050000</v>
      </c>
      <c r="AB233">
        <f t="shared" si="18"/>
        <v>17995000</v>
      </c>
      <c r="AC233" s="15">
        <f>T233*(1+(U233/Sheet2!$A$2))</f>
        <v>5.6499998955460002</v>
      </c>
      <c r="AD233" s="16">
        <f t="shared" si="19"/>
        <v>0.2585162545151431</v>
      </c>
      <c r="AE233" s="17">
        <f t="shared" si="4"/>
        <v>-0.50914142817449293</v>
      </c>
      <c r="AF233" s="70">
        <f t="shared" si="20"/>
        <v>0.23853294804112252</v>
      </c>
      <c r="AG233">
        <f t="shared" si="21"/>
        <v>-0.46978479577660465</v>
      </c>
      <c r="AI233">
        <v>2016</v>
      </c>
    </row>
    <row r="234" spans="1:43" ht="12.75" customHeight="1">
      <c r="A234">
        <v>8</v>
      </c>
      <c r="B234">
        <v>1</v>
      </c>
      <c r="C234">
        <v>2016</v>
      </c>
      <c r="D234" s="9">
        <f t="shared" si="0"/>
        <v>42583</v>
      </c>
      <c r="E234" s="10">
        <v>2008</v>
      </c>
      <c r="F234" s="10">
        <f t="shared" si="1"/>
        <v>8</v>
      </c>
      <c r="G234" t="s">
        <v>651</v>
      </c>
      <c r="H234" t="s">
        <v>652</v>
      </c>
      <c r="I234" s="11">
        <v>81148000</v>
      </c>
      <c r="J234" s="11">
        <v>-1675000</v>
      </c>
      <c r="K234" s="11">
        <f>IF(M234="NOK",I234,IF(Sheet1!M234="SEK",Sheet1!I234*Sheet2!$B$10,IF(M234="DKK",Sheet1!I234*Sheet2!$B$9,IF(Sheet1!M234="EUR",Sheet1!I234*Sheet2!$B$11,IF(M234="USD",I234*Sheet1!$B$12,IF(M234="CHF",I234*Sheet2!$B$13,IF(Sheet1!M234="GBP",Sheet1!I234*Sheet2!$B$14,IF(Sheet1!M234="ISK",Sheet1!I234*Sheet2!$B$15,IF(Sheet1!M234="AUD",Sheet1!I234*Sheet2!$B$16,"0")))))))))</f>
        <v>74875259.599999994</v>
      </c>
      <c r="L234" s="11">
        <f>IF(M234="NOK",J234,IF(Sheet1!M234="SEK",Sheet1!J234*Sheet2!$B$10,IF(M234="DKK",Sheet1!J234*Sheet2!$B$9,IF(Sheet1!M234="EUR",Sheet1!J234*Sheet2!$B$11,IF(M234="USD",J234*Sheet1!$B$12,IF(M234="CHF",J234*Sheet2!$B$13,IF(Sheet1!M234="GBP",Sheet1!J234*Sheet2!$B$14,IF(Sheet1!M234="ISK",Sheet1!J234*Sheet2!$B$15,IF(Sheet1!M234="AUD",Sheet1!J234*Sheet2!$B$16,"0")))))))))</f>
        <v>-1545522.5</v>
      </c>
      <c r="M234" t="s">
        <v>4</v>
      </c>
      <c r="N234" t="s">
        <v>30</v>
      </c>
      <c r="O234" t="s">
        <v>31</v>
      </c>
      <c r="P234" s="51" t="s">
        <v>23</v>
      </c>
      <c r="Q234" s="13">
        <v>10.6097</v>
      </c>
      <c r="R234" t="s">
        <v>24</v>
      </c>
      <c r="S234" s="14" t="s">
        <v>25</v>
      </c>
      <c r="T234">
        <v>4.5999999999999996</v>
      </c>
      <c r="U234" s="13">
        <v>6.5217413899999999</v>
      </c>
      <c r="V234" s="13">
        <v>2.0732049959999998E-6</v>
      </c>
      <c r="W234" s="13">
        <v>8.4782629010000008</v>
      </c>
      <c r="X234">
        <v>86.146000000000001</v>
      </c>
      <c r="Y234" s="1" t="s">
        <v>33</v>
      </c>
      <c r="Z234" t="s">
        <v>337</v>
      </c>
      <c r="AA234">
        <v>2300000</v>
      </c>
      <c r="AB234">
        <f t="shared" si="18"/>
        <v>10580000</v>
      </c>
      <c r="AC234" s="15">
        <f>T234*(1+(U234/Sheet2!$A$2))</f>
        <v>4.9000001039399992</v>
      </c>
      <c r="AD234" s="16">
        <f t="shared" si="19"/>
        <v>7.6699432892249524</v>
      </c>
      <c r="AE234" s="17">
        <f t="shared" si="4"/>
        <v>-0.15831758034026466</v>
      </c>
      <c r="AF234" s="70">
        <f t="shared" si="20"/>
        <v>7.0770566729678634</v>
      </c>
      <c r="AG234">
        <f t="shared" si="21"/>
        <v>-0.14607963137996219</v>
      </c>
      <c r="AI234">
        <v>2016</v>
      </c>
    </row>
    <row r="235" spans="1:43" ht="12.75" customHeight="1">
      <c r="A235">
        <v>8</v>
      </c>
      <c r="B235">
        <v>23</v>
      </c>
      <c r="C235">
        <v>2016</v>
      </c>
      <c r="D235" s="9">
        <f t="shared" si="0"/>
        <v>42605</v>
      </c>
      <c r="E235" s="10">
        <v>2006</v>
      </c>
      <c r="F235" s="10">
        <f t="shared" si="1"/>
        <v>10</v>
      </c>
      <c r="G235" t="s">
        <v>653</v>
      </c>
      <c r="H235" t="s">
        <v>654</v>
      </c>
      <c r="I235" s="11">
        <v>25040777</v>
      </c>
      <c r="J235" s="11">
        <v>-9340858</v>
      </c>
      <c r="K235" s="11">
        <f>IF(M235="NOK",I235,IF(Sheet1!M235="SEK",Sheet1!I235*Sheet2!$B$10,IF(M235="DKK",Sheet1!I235*Sheet2!$B$9,IF(Sheet1!M235="EUR",Sheet1!I235*Sheet2!$B$11,IF(M235="USD",I235*Sheet1!$B$12,IF(M235="CHF",I235*Sheet2!$B$13,IF(Sheet1!M235="GBP",Sheet1!I235*Sheet2!$B$14,IF(Sheet1!M235="ISK",Sheet1!I235*Sheet2!$B$15,IF(Sheet1!M235="AUD",Sheet1!I235*Sheet2!$B$16,"0")))))))))</f>
        <v>23105124.937899999</v>
      </c>
      <c r="L235" s="11">
        <f>IF(M235="NOK",J235,IF(Sheet1!M235="SEK",Sheet1!J235*Sheet2!$B$10,IF(M235="DKK",Sheet1!J235*Sheet2!$B$9,IF(Sheet1!M235="EUR",Sheet1!J235*Sheet2!$B$11,IF(M235="USD",J235*Sheet1!$B$12,IF(M235="CHF",J235*Sheet2!$B$13,IF(Sheet1!M235="GBP",Sheet1!J235*Sheet2!$B$14,IF(Sheet1!M235="ISK",Sheet1!J235*Sheet2!$B$15,IF(Sheet1!M235="AUD",Sheet1!J235*Sheet2!$B$16,"0")))))))))</f>
        <v>-8618809.6765999999</v>
      </c>
      <c r="M235" t="s">
        <v>4</v>
      </c>
      <c r="N235" t="s">
        <v>30</v>
      </c>
      <c r="O235" t="s">
        <v>130</v>
      </c>
      <c r="P235" s="51" t="s">
        <v>23</v>
      </c>
      <c r="Q235" s="13">
        <v>9.9238199999999992</v>
      </c>
      <c r="R235" t="s">
        <v>166</v>
      </c>
      <c r="S235" s="14" t="s">
        <v>25</v>
      </c>
      <c r="T235">
        <v>8</v>
      </c>
      <c r="U235" s="13">
        <v>-2.5</v>
      </c>
      <c r="V235" s="13">
        <v>5.625</v>
      </c>
      <c r="W235" s="13">
        <v>31.25</v>
      </c>
      <c r="X235">
        <v>16.947500000000002</v>
      </c>
      <c r="Y235" t="s">
        <v>26</v>
      </c>
      <c r="Z235" t="s">
        <v>54</v>
      </c>
      <c r="AA235">
        <v>1250000</v>
      </c>
      <c r="AB235">
        <f t="shared" si="18"/>
        <v>10000000</v>
      </c>
      <c r="AC235" s="15">
        <f>T235*(1+(U235/Sheet2!$A$2))</f>
        <v>7.8</v>
      </c>
      <c r="AD235" s="16">
        <f t="shared" si="19"/>
        <v>2.5040776999999999</v>
      </c>
      <c r="AE235" s="17">
        <f t="shared" si="4"/>
        <v>-0.93408579999999997</v>
      </c>
      <c r="AF235" s="70">
        <f t="shared" si="20"/>
        <v>2.3105124937900001</v>
      </c>
      <c r="AG235">
        <f t="shared" si="21"/>
        <v>-0.86188096766</v>
      </c>
      <c r="AI235">
        <v>2016</v>
      </c>
    </row>
    <row r="236" spans="1:43" ht="12.75" customHeight="1">
      <c r="A236">
        <v>9</v>
      </c>
      <c r="B236">
        <v>22</v>
      </c>
      <c r="C236">
        <v>2016</v>
      </c>
      <c r="D236" s="9">
        <f t="shared" si="0"/>
        <v>42635</v>
      </c>
      <c r="E236" s="10">
        <v>1970</v>
      </c>
      <c r="F236" s="10">
        <f t="shared" si="1"/>
        <v>46</v>
      </c>
      <c r="G236" t="s">
        <v>655</v>
      </c>
      <c r="H236" t="s">
        <v>656</v>
      </c>
      <c r="I236" s="11">
        <v>16791200</v>
      </c>
      <c r="J236" s="11">
        <v>1911100</v>
      </c>
      <c r="K236" s="11">
        <f>IF(M236="NOK",I236,IF(Sheet1!M236="SEK",Sheet1!I236*Sheet2!$B$10,IF(M236="DKK",Sheet1!I236*Sheet2!$B$9,IF(Sheet1!M236="EUR",Sheet1!I236*Sheet2!$B$11,IF(M236="USD",I236*Sheet1!$B$12,IF(M236="CHF",I236*Sheet2!$B$13,IF(Sheet1!M236="GBP",Sheet1!I236*Sheet2!$B$14,IF(Sheet1!M236="ISK",Sheet1!I236*Sheet2!$B$15,IF(Sheet1!M236="AUD",Sheet1!I236*Sheet2!$B$16,"0")))))))))</f>
        <v>161514552.79999998</v>
      </c>
      <c r="L236" s="11">
        <f>IF(M236="NOK",J236,IF(Sheet1!M236="SEK",Sheet1!J236*Sheet2!$B$10,IF(M236="DKK",Sheet1!J236*Sheet2!$B$9,IF(Sheet1!M236="EUR",Sheet1!J236*Sheet2!$B$11,IF(M236="USD",J236*Sheet1!$B$12,IF(M236="CHF",J236*Sheet2!$B$13,IF(Sheet1!M236="GBP",Sheet1!J236*Sheet2!$B$14,IF(Sheet1!M236="ISK",Sheet1!J236*Sheet2!$B$15,IF(Sheet1!M236="AUD",Sheet1!J236*Sheet2!$B$16,"0")))))))))</f>
        <v>18382870.899999999</v>
      </c>
      <c r="M236" t="s">
        <v>9</v>
      </c>
      <c r="N236" t="s">
        <v>30</v>
      </c>
      <c r="O236" t="s">
        <v>112</v>
      </c>
      <c r="P236" s="51" t="s">
        <v>23</v>
      </c>
      <c r="Q236" s="13">
        <v>46.1008</v>
      </c>
      <c r="R236" t="s">
        <v>24</v>
      </c>
      <c r="S236" s="14" t="s">
        <v>25</v>
      </c>
      <c r="T236">
        <v>0.5</v>
      </c>
      <c r="U236" s="13">
        <v>-26.399999619999999</v>
      </c>
      <c r="V236" s="13">
        <v>-20</v>
      </c>
      <c r="W236" s="13">
        <v>-27.399999619999999</v>
      </c>
      <c r="X236">
        <v>1185.71</v>
      </c>
      <c r="Y236" t="s">
        <v>76</v>
      </c>
      <c r="Z236" t="s">
        <v>54</v>
      </c>
      <c r="AA236">
        <v>10000000</v>
      </c>
      <c r="AB236">
        <f t="shared" si="18"/>
        <v>5000000</v>
      </c>
      <c r="AC236" s="15">
        <f>T236*(1+(U236/Sheet2!$A$2))</f>
        <v>0.36800000190000004</v>
      </c>
      <c r="AD236" s="16">
        <f t="shared" si="19"/>
        <v>3.3582399999999999</v>
      </c>
      <c r="AE236" s="17">
        <f t="shared" si="4"/>
        <v>0.38222</v>
      </c>
      <c r="AF236" s="70">
        <f t="shared" si="20"/>
        <v>32.302910559999994</v>
      </c>
      <c r="AG236">
        <f t="shared" si="21"/>
        <v>3.6765741799999998</v>
      </c>
      <c r="AI236">
        <v>2016</v>
      </c>
    </row>
    <row r="237" spans="1:43" ht="12.75" customHeight="1">
      <c r="A237">
        <v>9</v>
      </c>
      <c r="B237">
        <v>22</v>
      </c>
      <c r="C237">
        <v>2016</v>
      </c>
      <c r="D237" s="9">
        <f t="shared" si="0"/>
        <v>42635</v>
      </c>
      <c r="E237" s="10">
        <v>2013</v>
      </c>
      <c r="F237" s="10">
        <f t="shared" si="1"/>
        <v>3</v>
      </c>
      <c r="G237" t="s">
        <v>657</v>
      </c>
      <c r="H237" t="s">
        <v>658</v>
      </c>
      <c r="I237" s="11">
        <v>21529797</v>
      </c>
      <c r="J237" s="11">
        <v>826414</v>
      </c>
      <c r="K237" s="11">
        <f>IF(M237="NOK",I237,IF(Sheet1!M237="SEK",Sheet1!I237*Sheet2!$B$10,IF(M237="DKK",Sheet1!I237*Sheet2!$B$9,IF(Sheet1!M237="EUR",Sheet1!I237*Sheet2!$B$11,IF(M237="USD",I237*Sheet1!$B$12,IF(M237="CHF",I237*Sheet2!$B$13,IF(Sheet1!M237="GBP",Sheet1!I237*Sheet2!$B$14,IF(Sheet1!M237="ISK",Sheet1!I237*Sheet2!$B$15,IF(Sheet1!M237="AUD",Sheet1!I237*Sheet2!$B$16,"0")))))))))</f>
        <v>19865543.6919</v>
      </c>
      <c r="L237" s="11">
        <f>IF(M237="NOK",J237,IF(Sheet1!M237="SEK",Sheet1!J237*Sheet2!$B$10,IF(M237="DKK",Sheet1!J237*Sheet2!$B$9,IF(Sheet1!M237="EUR",Sheet1!J237*Sheet2!$B$11,IF(M237="USD",J237*Sheet1!$B$12,IF(M237="CHF",J237*Sheet2!$B$13,IF(Sheet1!M237="GBP",Sheet1!J237*Sheet2!$B$14,IF(Sheet1!M237="ISK",Sheet1!J237*Sheet2!$B$15,IF(Sheet1!M237="AUD",Sheet1!J237*Sheet2!$B$16,"0")))))))))</f>
        <v>762532.19779999997</v>
      </c>
      <c r="M237" t="s">
        <v>4</v>
      </c>
      <c r="N237" t="s">
        <v>30</v>
      </c>
      <c r="O237" t="s">
        <v>130</v>
      </c>
      <c r="P237" s="51" t="s">
        <v>23</v>
      </c>
      <c r="Q237" s="13">
        <v>14.6755</v>
      </c>
      <c r="R237" t="s">
        <v>166</v>
      </c>
      <c r="S237" s="14" t="s">
        <v>25</v>
      </c>
      <c r="T237">
        <v>20</v>
      </c>
      <c r="U237" s="13">
        <v>35</v>
      </c>
      <c r="V237" s="13">
        <v>19</v>
      </c>
      <c r="W237" s="13">
        <v>15</v>
      </c>
      <c r="X237">
        <v>31.503499999999999</v>
      </c>
      <c r="Y237" s="1" t="s">
        <v>33</v>
      </c>
      <c r="Z237" t="s">
        <v>54</v>
      </c>
      <c r="AA237">
        <v>750000</v>
      </c>
      <c r="AB237">
        <f t="shared" si="18"/>
        <v>15000000</v>
      </c>
      <c r="AC237" s="15">
        <f>T237*(1+(U237/Sheet2!$A$2))</f>
        <v>27</v>
      </c>
      <c r="AD237" s="16">
        <f t="shared" si="19"/>
        <v>1.4353198</v>
      </c>
      <c r="AE237" s="17">
        <f t="shared" si="4"/>
        <v>5.5094266666666669E-2</v>
      </c>
      <c r="AF237" s="70">
        <f t="shared" si="20"/>
        <v>1.3243695794599999</v>
      </c>
      <c r="AG237">
        <f t="shared" si="21"/>
        <v>5.083547985333333E-2</v>
      </c>
      <c r="AI237">
        <v>2016</v>
      </c>
    </row>
    <row r="238" spans="1:43" ht="12.75" customHeight="1">
      <c r="A238">
        <v>9</v>
      </c>
      <c r="B238">
        <v>23</v>
      </c>
      <c r="C238">
        <v>2016</v>
      </c>
      <c r="D238" s="9">
        <f t="shared" si="0"/>
        <v>42636</v>
      </c>
      <c r="E238" s="18">
        <v>2016</v>
      </c>
      <c r="F238" s="10">
        <f t="shared" si="1"/>
        <v>0</v>
      </c>
      <c r="G238" t="s">
        <v>659</v>
      </c>
      <c r="H238" t="s">
        <v>660</v>
      </c>
      <c r="I238" s="11">
        <v>9040000000</v>
      </c>
      <c r="J238" s="11">
        <v>1255000000</v>
      </c>
      <c r="K238" s="11">
        <f>IF(M238="NOK",I238,IF(Sheet1!M238="SEK",Sheet1!I238*Sheet2!$B$10,IF(M238="DKK",Sheet1!I238*Sheet2!$B$9,IF(Sheet1!M238="EUR",Sheet1!I238*Sheet2!$B$11,IF(M238="USD",I238*Sheet1!$B$12,IF(M238="CHF",I238*Sheet2!$B$13,IF(Sheet1!M238="GBP",Sheet1!I238*Sheet2!$B$14,IF(Sheet1!M238="ISK",Sheet1!I238*Sheet2!$B$15,IF(Sheet1!M238="AUD",Sheet1!I238*Sheet2!$B$16,"0")))))))))</f>
        <v>11648040000</v>
      </c>
      <c r="L238" s="11">
        <f>IF(M238="NOK",J238,IF(Sheet1!M238="SEK",Sheet1!J238*Sheet2!$B$10,IF(M238="DKK",Sheet1!J238*Sheet2!$B$9,IF(Sheet1!M238="EUR",Sheet1!J238*Sheet2!$B$11,IF(M238="USD",J238*Sheet1!$B$12,IF(M238="CHF",J238*Sheet2!$B$13,IF(Sheet1!M238="GBP",Sheet1!J238*Sheet2!$B$14,IF(Sheet1!M238="ISK",Sheet1!J238*Sheet2!$B$15,IF(Sheet1!M238="AUD",Sheet1!J238*Sheet2!$B$16,"0")))))))))</f>
        <v>1617067500</v>
      </c>
      <c r="M238" t="s">
        <v>2</v>
      </c>
      <c r="N238" t="s">
        <v>66</v>
      </c>
      <c r="O238" s="1" t="s">
        <v>67</v>
      </c>
      <c r="P238" s="12" t="s">
        <v>32</v>
      </c>
      <c r="Q238" s="13">
        <v>19715.2</v>
      </c>
      <c r="R238" t="s">
        <v>661</v>
      </c>
      <c r="S238" s="14" t="s">
        <v>25</v>
      </c>
      <c r="T238">
        <v>150</v>
      </c>
      <c r="U238" s="13">
        <v>-3.3333332539999998</v>
      </c>
      <c r="V238" s="13">
        <v>-8.6000003809999992</v>
      </c>
      <c r="W238" s="13">
        <v>-13</v>
      </c>
      <c r="X238">
        <v>36640.400000000001</v>
      </c>
      <c r="Y238" s="1" t="s">
        <v>33</v>
      </c>
      <c r="Z238" t="s">
        <v>155</v>
      </c>
      <c r="AA238">
        <v>105000000</v>
      </c>
      <c r="AB238">
        <f t="shared" si="18"/>
        <v>15750000000</v>
      </c>
      <c r="AC238" s="15">
        <f>T238*(1+(U238/Sheet2!$A$2))</f>
        <v>145.00000011899999</v>
      </c>
      <c r="AD238" s="16">
        <f t="shared" si="19"/>
        <v>0.57396825396825402</v>
      </c>
      <c r="AE238" s="17">
        <f t="shared" si="4"/>
        <v>7.9682539682539688E-2</v>
      </c>
      <c r="AF238" s="70">
        <f t="shared" si="20"/>
        <v>0.73955809523809524</v>
      </c>
      <c r="AG238">
        <f t="shared" si="21"/>
        <v>0.10267095238095238</v>
      </c>
      <c r="AI238">
        <v>2016</v>
      </c>
    </row>
    <row r="239" spans="1:43" ht="12.75" customHeight="1">
      <c r="A239">
        <v>9</v>
      </c>
      <c r="B239">
        <v>29</v>
      </c>
      <c r="C239">
        <v>2016</v>
      </c>
      <c r="D239" s="9">
        <f t="shared" si="0"/>
        <v>42642</v>
      </c>
      <c r="E239" s="10">
        <v>1993</v>
      </c>
      <c r="F239" s="10">
        <f t="shared" si="1"/>
        <v>23</v>
      </c>
      <c r="G239" t="s">
        <v>662</v>
      </c>
      <c r="H239" t="s">
        <v>663</v>
      </c>
      <c r="I239" s="11">
        <v>1510868000</v>
      </c>
      <c r="J239" s="11">
        <v>84219000</v>
      </c>
      <c r="K239" s="11">
        <f>IF(M239="NOK",I239,IF(Sheet1!M239="SEK",Sheet1!I239*Sheet2!$B$10,IF(M239="DKK",Sheet1!I239*Sheet2!$B$9,IF(Sheet1!M239="EUR",Sheet1!I239*Sheet2!$B$11,IF(M239="USD",I239*Sheet1!$B$12,IF(M239="CHF",I239*Sheet2!$B$13,IF(Sheet1!M239="GBP",Sheet1!I239*Sheet2!$B$14,IF(Sheet1!M239="ISK",Sheet1!I239*Sheet2!$B$15,IF(Sheet1!M239="AUD",Sheet1!I239*Sheet2!$B$16,"0")))))))))</f>
        <v>1394077903.5999999</v>
      </c>
      <c r="L239" s="11">
        <f>IF(M239="NOK",J239,IF(Sheet1!M239="SEK",Sheet1!J239*Sheet2!$B$10,IF(M239="DKK",Sheet1!J239*Sheet2!$B$9,IF(Sheet1!M239="EUR",Sheet1!J239*Sheet2!$B$11,IF(M239="USD",J239*Sheet1!$B$12,IF(M239="CHF",J239*Sheet2!$B$13,IF(Sheet1!M239="GBP",Sheet1!J239*Sheet2!$B$14,IF(Sheet1!M239="ISK",Sheet1!J239*Sheet2!$B$15,IF(Sheet1!M239="AUD",Sheet1!J239*Sheet2!$B$16,"0")))))))))</f>
        <v>77708871.299999997</v>
      </c>
      <c r="M239" t="s">
        <v>4</v>
      </c>
      <c r="N239" t="s">
        <v>30</v>
      </c>
      <c r="O239" t="s">
        <v>37</v>
      </c>
      <c r="P239" s="51" t="s">
        <v>23</v>
      </c>
      <c r="Q239" s="13">
        <v>579.79399999999998</v>
      </c>
      <c r="R239" t="s">
        <v>664</v>
      </c>
      <c r="S239" s="14" t="s">
        <v>25</v>
      </c>
      <c r="T239">
        <v>52</v>
      </c>
      <c r="U239" s="13">
        <v>32.692306520000002</v>
      </c>
      <c r="V239" s="13">
        <v>30.769229889999998</v>
      </c>
      <c r="W239" s="13">
        <v>23.557691569999999</v>
      </c>
      <c r="X239">
        <v>2016.67</v>
      </c>
      <c r="Y239" s="1" t="s">
        <v>33</v>
      </c>
      <c r="Z239" t="s">
        <v>665</v>
      </c>
      <c r="AA239">
        <v>10012500</v>
      </c>
      <c r="AB239">
        <f t="shared" si="18"/>
        <v>520650000</v>
      </c>
      <c r="AC239" s="15">
        <f>T239*(1+(U239/Sheet2!$A$2))</f>
        <v>68.999999390399992</v>
      </c>
      <c r="AD239" s="16">
        <f t="shared" si="19"/>
        <v>2.9018880245846539</v>
      </c>
      <c r="AE239" s="17">
        <f t="shared" si="4"/>
        <v>0.16175741861135121</v>
      </c>
      <c r="AF239" s="70">
        <f t="shared" si="20"/>
        <v>2.6775720802842597</v>
      </c>
      <c r="AG239">
        <f t="shared" si="21"/>
        <v>0.14925357015269375</v>
      </c>
      <c r="AI239">
        <v>2016</v>
      </c>
    </row>
    <row r="240" spans="1:43" ht="12.75" customHeight="1">
      <c r="A240">
        <v>10</v>
      </c>
      <c r="B240">
        <v>11</v>
      </c>
      <c r="C240">
        <v>2016</v>
      </c>
      <c r="D240" s="9">
        <f t="shared" si="0"/>
        <v>42654</v>
      </c>
      <c r="E240" s="10">
        <v>2006</v>
      </c>
      <c r="F240" s="10">
        <f t="shared" si="1"/>
        <v>10</v>
      </c>
      <c r="G240" t="s">
        <v>666</v>
      </c>
      <c r="H240" t="s">
        <v>667</v>
      </c>
      <c r="I240" s="11">
        <v>376000</v>
      </c>
      <c r="J240" s="11">
        <v>-29474000</v>
      </c>
      <c r="K240" s="11">
        <f>IF(M240="NOK",I240,IF(Sheet1!M240="SEK",Sheet1!I240*Sheet2!$B$10,IF(M240="DKK",Sheet1!I240*Sheet2!$B$9,IF(Sheet1!M240="EUR",Sheet1!I240*Sheet2!$B$11,IF(M240="USD",I240*Sheet1!$B$12,IF(M240="CHF",I240*Sheet2!$B$13,IF(Sheet1!M240="GBP",Sheet1!I240*Sheet2!$B$14,IF(Sheet1!M240="ISK",Sheet1!I240*Sheet2!$B$15,IF(Sheet1!M240="AUD",Sheet1!I240*Sheet2!$B$16,"0")))))))))</f>
        <v>346935.2</v>
      </c>
      <c r="L240" s="11">
        <f>IF(M240="NOK",J240,IF(Sheet1!M240="SEK",Sheet1!J240*Sheet2!$B$10,IF(M240="DKK",Sheet1!J240*Sheet2!$B$9,IF(Sheet1!M240="EUR",Sheet1!J240*Sheet2!$B$11,IF(M240="USD",J240*Sheet1!$B$12,IF(M240="CHF",J240*Sheet2!$B$13,IF(Sheet1!M240="GBP",Sheet1!J240*Sheet2!$B$14,IF(Sheet1!M240="ISK",Sheet1!J240*Sheet2!$B$15,IF(Sheet1!M240="AUD",Sheet1!J240*Sheet2!$B$16,"0")))))))))</f>
        <v>-27195659.800000001</v>
      </c>
      <c r="M240" t="s">
        <v>4</v>
      </c>
      <c r="N240" t="s">
        <v>30</v>
      </c>
      <c r="O240" t="s">
        <v>112</v>
      </c>
      <c r="P240" s="51" t="s">
        <v>23</v>
      </c>
      <c r="Q240" s="13">
        <v>242.52</v>
      </c>
      <c r="R240" t="s">
        <v>166</v>
      </c>
      <c r="S240" s="14" t="s">
        <v>25</v>
      </c>
      <c r="T240">
        <v>8.4</v>
      </c>
      <c r="U240" s="13">
        <v>-16.666662219999999</v>
      </c>
      <c r="V240" s="13">
        <v>-19.642852779999998</v>
      </c>
      <c r="W240" s="13">
        <v>-28.571424480000001</v>
      </c>
      <c r="X240">
        <v>487.52699999999999</v>
      </c>
      <c r="Y240" s="1" t="s">
        <v>33</v>
      </c>
      <c r="Z240" t="s">
        <v>54</v>
      </c>
      <c r="AA240">
        <v>29761900</v>
      </c>
      <c r="AB240">
        <f t="shared" si="18"/>
        <v>249999960</v>
      </c>
      <c r="AC240" s="15">
        <f>T240*(1+(U240/Sheet2!$A$2))</f>
        <v>7.0000003735200007</v>
      </c>
      <c r="AD240" s="16">
        <f t="shared" si="19"/>
        <v>1.5040002406400384E-3</v>
      </c>
      <c r="AE240" s="17">
        <f t="shared" si="4"/>
        <v>-0.11789601886336301</v>
      </c>
      <c r="AF240" s="70">
        <f t="shared" si="20"/>
        <v>1.3877410220385635E-3</v>
      </c>
      <c r="AG240">
        <f t="shared" si="21"/>
        <v>-0.10878265660522506</v>
      </c>
      <c r="AI240">
        <v>2016</v>
      </c>
    </row>
    <row r="241" spans="1:35" ht="12.75" customHeight="1">
      <c r="A241">
        <v>10</v>
      </c>
      <c r="B241">
        <v>17</v>
      </c>
      <c r="C241">
        <v>2016</v>
      </c>
      <c r="D241" s="9">
        <f t="shared" si="0"/>
        <v>42660</v>
      </c>
      <c r="E241" s="10">
        <v>2007</v>
      </c>
      <c r="F241" s="10">
        <f t="shared" si="1"/>
        <v>9</v>
      </c>
      <c r="G241" t="s">
        <v>668</v>
      </c>
      <c r="H241" t="s">
        <v>669</v>
      </c>
      <c r="I241" s="11">
        <v>26070000</v>
      </c>
      <c r="J241" s="11">
        <v>5540000</v>
      </c>
      <c r="K241" s="11">
        <f>IF(M241="NOK",I241,IF(Sheet1!M241="SEK",Sheet1!I241*Sheet2!$B$10,IF(M241="DKK",Sheet1!I241*Sheet2!$B$9,IF(Sheet1!M241="EUR",Sheet1!I241*Sheet2!$B$11,IF(M241="USD",I241*Sheet1!$B$12,IF(M241="CHF",I241*Sheet2!$B$13,IF(Sheet1!M241="GBP",Sheet1!I241*Sheet2!$B$14,IF(Sheet1!M241="ISK",Sheet1!I241*Sheet2!$B$15,IF(Sheet1!M241="AUD",Sheet1!I241*Sheet2!$B$16,"0")))))))))</f>
        <v>250767330</v>
      </c>
      <c r="L241" s="11">
        <f>IF(M241="NOK",J241,IF(Sheet1!M241="SEK",Sheet1!J241*Sheet2!$B$10,IF(M241="DKK",Sheet1!J241*Sheet2!$B$9,IF(Sheet1!M241="EUR",Sheet1!J241*Sheet2!$B$11,IF(M241="USD",J241*Sheet1!$B$12,IF(M241="CHF",J241*Sheet2!$B$13,IF(Sheet1!M241="GBP",Sheet1!J241*Sheet2!$B$14,IF(Sheet1!M241="ISK",Sheet1!J241*Sheet2!$B$15,IF(Sheet1!M241="AUD",Sheet1!J241*Sheet2!$B$16,"0")))))))))</f>
        <v>53289260</v>
      </c>
      <c r="M241" t="s">
        <v>9</v>
      </c>
      <c r="N241" t="s">
        <v>200</v>
      </c>
      <c r="O241" t="s">
        <v>278</v>
      </c>
      <c r="P241" s="51" t="s">
        <v>23</v>
      </c>
      <c r="Q241" s="13">
        <v>96.537899999999993</v>
      </c>
      <c r="R241" t="s">
        <v>68</v>
      </c>
      <c r="S241" s="14" t="s">
        <v>25</v>
      </c>
      <c r="T241">
        <v>4.2</v>
      </c>
      <c r="U241" s="13">
        <v>45.238101960000002</v>
      </c>
      <c r="V241" s="13">
        <v>58.571434019999998</v>
      </c>
      <c r="W241" s="13">
        <v>44.76190948</v>
      </c>
      <c r="X241">
        <v>414.27699999999999</v>
      </c>
      <c r="Y241" t="s">
        <v>76</v>
      </c>
      <c r="Z241" t="s">
        <v>54</v>
      </c>
      <c r="AA241">
        <v>2560000</v>
      </c>
      <c r="AB241">
        <f t="shared" si="18"/>
        <v>10752000</v>
      </c>
      <c r="AC241" s="15">
        <f>T241*(1+(U241/Sheet2!$A$2))</f>
        <v>6.1000002823199999</v>
      </c>
      <c r="AD241" s="16">
        <f t="shared" si="19"/>
        <v>2.4246651785714284</v>
      </c>
      <c r="AE241" s="17">
        <f t="shared" si="4"/>
        <v>0.51525297619047616</v>
      </c>
      <c r="AF241" s="70">
        <f t="shared" si="20"/>
        <v>23.322854352678572</v>
      </c>
      <c r="AG241">
        <f t="shared" si="21"/>
        <v>4.9562183779761906</v>
      </c>
      <c r="AI241">
        <v>2016</v>
      </c>
    </row>
    <row r="242" spans="1:35" ht="12.75" customHeight="1">
      <c r="A242">
        <v>10</v>
      </c>
      <c r="B242">
        <v>25</v>
      </c>
      <c r="C242">
        <v>2016</v>
      </c>
      <c r="D242" s="9">
        <f t="shared" si="0"/>
        <v>42668</v>
      </c>
      <c r="E242" s="10">
        <v>2005</v>
      </c>
      <c r="F242" s="10">
        <f t="shared" si="1"/>
        <v>11</v>
      </c>
      <c r="G242" t="s">
        <v>670</v>
      </c>
      <c r="H242" t="s">
        <v>671</v>
      </c>
      <c r="I242" s="11">
        <v>3965186</v>
      </c>
      <c r="J242" s="11">
        <v>-3383986</v>
      </c>
      <c r="K242" s="11">
        <f>IF(M242="NOK",I242,IF(Sheet1!M242="SEK",Sheet1!I242*Sheet2!$B$10,IF(M242="DKK",Sheet1!I242*Sheet2!$B$9,IF(Sheet1!M242="EUR",Sheet1!I242*Sheet2!$B$11,IF(M242="USD",I242*Sheet1!$B$12,IF(M242="CHF",I242*Sheet2!$B$13,IF(Sheet1!M242="GBP",Sheet1!I242*Sheet2!$B$14,IF(Sheet1!M242="ISK",Sheet1!I242*Sheet2!$B$15,IF(Sheet1!M242="AUD",Sheet1!I242*Sheet2!$B$16,"0")))))))))</f>
        <v>3658677.1221999996</v>
      </c>
      <c r="L242" s="11">
        <f>IF(M242="NOK",J242,IF(Sheet1!M242="SEK",Sheet1!J242*Sheet2!$B$10,IF(M242="DKK",Sheet1!J242*Sheet2!$B$9,IF(Sheet1!M242="EUR",Sheet1!J242*Sheet2!$B$11,IF(M242="USD",J242*Sheet1!$B$12,IF(M242="CHF",J242*Sheet2!$B$13,IF(Sheet1!M242="GBP",Sheet1!J242*Sheet2!$B$14,IF(Sheet1!M242="ISK",Sheet1!J242*Sheet2!$B$15,IF(Sheet1!M242="AUD",Sheet1!J242*Sheet2!$B$16,"0")))))))))</f>
        <v>-3122403.8821999999</v>
      </c>
      <c r="M242" t="s">
        <v>4</v>
      </c>
      <c r="N242" t="s">
        <v>30</v>
      </c>
      <c r="O242" t="s">
        <v>112</v>
      </c>
      <c r="P242" s="51" t="s">
        <v>23</v>
      </c>
      <c r="Q242" s="13">
        <v>14.843299999999999</v>
      </c>
      <c r="R242" t="s">
        <v>24</v>
      </c>
      <c r="S242" s="14" t="s">
        <v>25</v>
      </c>
      <c r="T242">
        <v>9</v>
      </c>
      <c r="U242" s="13">
        <v>36.666667940000004</v>
      </c>
      <c r="V242" s="13">
        <v>78.888885500000001</v>
      </c>
      <c r="W242" s="13">
        <v>67.77777863</v>
      </c>
      <c r="X242">
        <v>39.9163</v>
      </c>
      <c r="Y242" t="s">
        <v>48</v>
      </c>
      <c r="Z242" t="s">
        <v>54</v>
      </c>
      <c r="AA242">
        <v>1700000</v>
      </c>
      <c r="AB242">
        <f t="shared" si="18"/>
        <v>15300000</v>
      </c>
      <c r="AC242" s="15">
        <f>T242*(1+(U242/Sheet2!$A$2))</f>
        <v>12.3000001146</v>
      </c>
      <c r="AD242" s="16">
        <f t="shared" si="19"/>
        <v>0.25916248366013073</v>
      </c>
      <c r="AE242" s="17">
        <f t="shared" si="4"/>
        <v>-0.22117555555555554</v>
      </c>
      <c r="AF242" s="70">
        <f t="shared" si="20"/>
        <v>0.23912922367320258</v>
      </c>
      <c r="AG242">
        <f t="shared" si="21"/>
        <v>-0.2040786851111111</v>
      </c>
      <c r="AI242">
        <v>2016</v>
      </c>
    </row>
    <row r="243" spans="1:35" ht="12.75" customHeight="1">
      <c r="A243">
        <v>10</v>
      </c>
      <c r="B243">
        <v>28</v>
      </c>
      <c r="C243">
        <v>2016</v>
      </c>
      <c r="D243" s="9">
        <f t="shared" si="0"/>
        <v>42671</v>
      </c>
      <c r="E243" s="10">
        <v>2012</v>
      </c>
      <c r="F243" s="10">
        <f t="shared" si="1"/>
        <v>4</v>
      </c>
      <c r="G243" t="s">
        <v>672</v>
      </c>
      <c r="H243" t="s">
        <v>673</v>
      </c>
      <c r="I243" s="11">
        <v>22585800000</v>
      </c>
      <c r="J243" s="11">
        <v>1505200000</v>
      </c>
      <c r="K243" s="11">
        <f>IF(M243="NOK",I243,IF(Sheet1!M243="SEK",Sheet1!I243*Sheet2!$B$10,IF(M243="DKK",Sheet1!I243*Sheet2!$B$9,IF(Sheet1!M243="EUR",Sheet1!I243*Sheet2!$B$11,IF(M243="USD",I243*Sheet1!$B$12,IF(M243="CHF",I243*Sheet2!$B$13,IF(Sheet1!M243="GBP",Sheet1!I243*Sheet2!$B$14,IF(Sheet1!M243="ISK",Sheet1!I243*Sheet2!$B$15,IF(Sheet1!M243="AUD",Sheet1!I243*Sheet2!$B$16,"0")))))))))</f>
        <v>20839917660</v>
      </c>
      <c r="L243" s="11">
        <f>IF(M243="NOK",J243,IF(Sheet1!M243="SEK",Sheet1!J243*Sheet2!$B$10,IF(M243="DKK",Sheet1!J243*Sheet2!$B$9,IF(Sheet1!M243="EUR",Sheet1!J243*Sheet2!$B$11,IF(M243="USD",J243*Sheet1!$B$12,IF(M243="CHF",J243*Sheet2!$B$13,IF(Sheet1!M243="GBP",Sheet1!J243*Sheet2!$B$14,IF(Sheet1!M243="ISK",Sheet1!J243*Sheet2!$B$15,IF(Sheet1!M243="AUD",Sheet1!J243*Sheet2!$B$16,"0")))))))))</f>
        <v>1388848040</v>
      </c>
      <c r="M243" t="s">
        <v>4</v>
      </c>
      <c r="N243" t="s">
        <v>30</v>
      </c>
      <c r="O243" s="1" t="s">
        <v>37</v>
      </c>
      <c r="P243" s="51" t="s">
        <v>23</v>
      </c>
      <c r="Q243" s="13">
        <v>6459.29</v>
      </c>
      <c r="R243" t="s">
        <v>356</v>
      </c>
      <c r="S243" s="14" t="s">
        <v>25</v>
      </c>
      <c r="T243">
        <v>46</v>
      </c>
      <c r="U243" s="13">
        <v>21.739130020000001</v>
      </c>
      <c r="V243" s="13">
        <v>10.869565010000001</v>
      </c>
      <c r="W243" s="13">
        <v>14.56521702</v>
      </c>
      <c r="X243">
        <v>17650</v>
      </c>
      <c r="Y243" s="1" t="s">
        <v>33</v>
      </c>
      <c r="Z243" t="s">
        <v>155</v>
      </c>
      <c r="AA243">
        <v>130891000</v>
      </c>
      <c r="AB243">
        <f t="shared" si="18"/>
        <v>6020986000</v>
      </c>
      <c r="AC243" s="15">
        <f>T243*(1+(U243/Sheet2!$A$2))</f>
        <v>55.999999809200006</v>
      </c>
      <c r="AD243" s="16">
        <f t="shared" si="19"/>
        <v>3.7511796240682176</v>
      </c>
      <c r="AE243" s="17">
        <f t="shared" si="4"/>
        <v>0.24999227701243618</v>
      </c>
      <c r="AF243" s="70">
        <f t="shared" si="20"/>
        <v>3.4612134391277443</v>
      </c>
      <c r="AG243">
        <f t="shared" si="21"/>
        <v>0.23066787399937486</v>
      </c>
      <c r="AI243">
        <v>2016</v>
      </c>
    </row>
    <row r="244" spans="1:35" ht="12.75" customHeight="1">
      <c r="A244">
        <v>10</v>
      </c>
      <c r="B244">
        <v>28</v>
      </c>
      <c r="C244">
        <v>2016</v>
      </c>
      <c r="D244" s="9">
        <f t="shared" si="0"/>
        <v>42671</v>
      </c>
      <c r="E244" s="10">
        <v>2007</v>
      </c>
      <c r="F244" s="10">
        <f t="shared" si="1"/>
        <v>9</v>
      </c>
      <c r="G244" t="s">
        <v>674</v>
      </c>
      <c r="H244" t="s">
        <v>675</v>
      </c>
      <c r="I244" s="11">
        <v>10658000</v>
      </c>
      <c r="J244" s="11">
        <v>-28085000</v>
      </c>
      <c r="K244" s="11">
        <f>IF(M244="NOK",I244,IF(Sheet1!M244="SEK",Sheet1!I244*Sheet2!$B$10,IF(M244="DKK",Sheet1!I244*Sheet2!$B$9,IF(Sheet1!M244="EUR",Sheet1!I244*Sheet2!$B$11,IF(M244="USD",I244*Sheet1!$B$12,IF(M244="CHF",I244*Sheet2!$B$13,IF(Sheet1!M244="GBP",Sheet1!I244*Sheet2!$B$14,IF(Sheet1!M244="ISK",Sheet1!I244*Sheet2!$B$15,IF(Sheet1!M244="AUD",Sheet1!I244*Sheet2!$B$16,"0")))))))))</f>
        <v>9834136.5999999996</v>
      </c>
      <c r="L244" s="11">
        <f>IF(M244="NOK",J244,IF(Sheet1!M244="SEK",Sheet1!J244*Sheet2!$B$10,IF(M244="DKK",Sheet1!J244*Sheet2!$B$9,IF(Sheet1!M244="EUR",Sheet1!J244*Sheet2!$B$11,IF(M244="USD",J244*Sheet1!$B$12,IF(M244="CHF",J244*Sheet2!$B$13,IF(Sheet1!M244="GBP",Sheet1!J244*Sheet2!$B$14,IF(Sheet1!M244="ISK",Sheet1!J244*Sheet2!$B$15,IF(Sheet1!M244="AUD",Sheet1!J244*Sheet2!$B$16,"0")))))))))</f>
        <v>-25914029.5</v>
      </c>
      <c r="M244" t="s">
        <v>4</v>
      </c>
      <c r="N244" t="s">
        <v>30</v>
      </c>
      <c r="O244" t="s">
        <v>112</v>
      </c>
      <c r="P244" s="51" t="s">
        <v>23</v>
      </c>
      <c r="Q244" s="13">
        <v>185.16</v>
      </c>
      <c r="R244" t="s">
        <v>389</v>
      </c>
      <c r="S244" s="14" t="s">
        <v>25</v>
      </c>
      <c r="T244">
        <v>80</v>
      </c>
      <c r="U244" s="13">
        <v>13.125</v>
      </c>
      <c r="V244" s="13">
        <v>6.875</v>
      </c>
      <c r="W244" s="13">
        <v>4.0625</v>
      </c>
      <c r="X244">
        <v>735.66899999999998</v>
      </c>
      <c r="Y244" t="s">
        <v>124</v>
      </c>
      <c r="Z244" t="s">
        <v>676</v>
      </c>
      <c r="AA244">
        <v>2515000</v>
      </c>
      <c r="AB244">
        <f t="shared" si="18"/>
        <v>201200000</v>
      </c>
      <c r="AC244" s="15">
        <f>T244*(1+(U244/Sheet2!$A$2))</f>
        <v>90.5</v>
      </c>
      <c r="AD244" s="16">
        <f t="shared" si="19"/>
        <v>5.2972166998011931E-2</v>
      </c>
      <c r="AE244" s="17">
        <f t="shared" si="4"/>
        <v>-0.13958747514910536</v>
      </c>
      <c r="AF244" s="70">
        <f t="shared" si="20"/>
        <v>4.8877418489065606E-2</v>
      </c>
      <c r="AG244">
        <f t="shared" si="21"/>
        <v>-0.12879736332007952</v>
      </c>
      <c r="AI244">
        <v>2016</v>
      </c>
    </row>
    <row r="245" spans="1:35" ht="12.75" customHeight="1">
      <c r="A245">
        <v>11</v>
      </c>
      <c r="B245">
        <v>3</v>
      </c>
      <c r="C245">
        <v>2016</v>
      </c>
      <c r="D245" s="9">
        <f t="shared" si="0"/>
        <v>42677</v>
      </c>
      <c r="E245" s="18">
        <v>2010</v>
      </c>
      <c r="F245" s="10">
        <f t="shared" si="1"/>
        <v>6</v>
      </c>
      <c r="G245" t="s">
        <v>677</v>
      </c>
      <c r="H245" t="s">
        <v>678</v>
      </c>
      <c r="I245" s="11">
        <v>3752928</v>
      </c>
      <c r="J245" s="11">
        <v>-255022</v>
      </c>
      <c r="K245" s="11">
        <f>IF(M245="NOK",I245,IF(Sheet1!M245="SEK",Sheet1!I245*Sheet2!$B$10,IF(M245="DKK",Sheet1!I245*Sheet2!$B$9,IF(Sheet1!M245="EUR",Sheet1!I245*Sheet2!$B$11,IF(M245="USD",I245*Sheet1!$B$12,IF(M245="CHF",I245*Sheet2!$B$13,IF(Sheet1!M245="GBP",Sheet1!I245*Sheet2!$B$14,IF(Sheet1!M245="ISK",Sheet1!I245*Sheet2!$B$15,IF(Sheet1!M245="AUD",Sheet1!I245*Sheet2!$B$16,"0")))))))))</f>
        <v>3462826.6655999999</v>
      </c>
      <c r="L245" s="11">
        <f>IF(M245="NOK",J245,IF(Sheet1!M245="SEK",Sheet1!J245*Sheet2!$B$10,IF(M245="DKK",Sheet1!J245*Sheet2!$B$9,IF(Sheet1!M245="EUR",Sheet1!J245*Sheet2!$B$11,IF(M245="USD",J245*Sheet1!$B$12,IF(M245="CHF",J245*Sheet2!$B$13,IF(Sheet1!M245="GBP",Sheet1!J245*Sheet2!$B$14,IF(Sheet1!M245="ISK",Sheet1!J245*Sheet2!$B$15,IF(Sheet1!M245="AUD",Sheet1!J245*Sheet2!$B$16,"0")))))))))</f>
        <v>-235308.79939999999</v>
      </c>
      <c r="M245" t="s">
        <v>4</v>
      </c>
      <c r="N245" t="s">
        <v>30</v>
      </c>
      <c r="O245" t="s">
        <v>112</v>
      </c>
      <c r="P245" s="51" t="s">
        <v>23</v>
      </c>
      <c r="Q245" s="13">
        <v>21.4556</v>
      </c>
      <c r="R245" t="s">
        <v>24</v>
      </c>
      <c r="S245" s="14" t="s">
        <v>25</v>
      </c>
      <c r="T245">
        <v>26</v>
      </c>
      <c r="U245" s="13">
        <v>109.615387</v>
      </c>
      <c r="V245" s="13">
        <v>105.7692337</v>
      </c>
      <c r="W245" s="13">
        <v>273.0769348</v>
      </c>
      <c r="X245">
        <v>167.255</v>
      </c>
      <c r="Y245" s="1" t="s">
        <v>33</v>
      </c>
      <c r="Z245" t="s">
        <v>54</v>
      </c>
      <c r="AA245">
        <v>884600</v>
      </c>
      <c r="AB245">
        <f t="shared" si="18"/>
        <v>22999600</v>
      </c>
      <c r="AC245" s="15">
        <f>T245*(1+(U245/Sheet2!$A$2))</f>
        <v>54.500000620000009</v>
      </c>
      <c r="AD245" s="16">
        <f t="shared" si="19"/>
        <v>0.16317362041078975</v>
      </c>
      <c r="AE245" s="17">
        <f t="shared" si="4"/>
        <v>-1.1088105880102263E-2</v>
      </c>
      <c r="AF245" s="70">
        <f t="shared" si="20"/>
        <v>0.15056029955303571</v>
      </c>
      <c r="AG245">
        <f t="shared" si="21"/>
        <v>-1.0230995295570358E-2</v>
      </c>
      <c r="AI245">
        <v>2016</v>
      </c>
    </row>
    <row r="246" spans="1:35" ht="12.75" customHeight="1">
      <c r="A246">
        <v>11</v>
      </c>
      <c r="B246">
        <v>10</v>
      </c>
      <c r="C246">
        <v>2016</v>
      </c>
      <c r="D246" s="9">
        <f t="shared" si="0"/>
        <v>42684</v>
      </c>
      <c r="E246" s="10">
        <v>2000</v>
      </c>
      <c r="F246" s="10">
        <f t="shared" si="1"/>
        <v>16</v>
      </c>
      <c r="G246" t="s">
        <v>679</v>
      </c>
      <c r="H246" t="s">
        <v>680</v>
      </c>
      <c r="I246" s="11">
        <v>5424943.3600000003</v>
      </c>
      <c r="J246" s="11">
        <v>-64553.17</v>
      </c>
      <c r="K246" s="11">
        <f>IF(M246="NOK",I246,IF(Sheet1!M246="SEK",Sheet1!I246*Sheet2!$B$10,IF(M246="DKK",Sheet1!I246*Sheet2!$B$9,IF(Sheet1!M246="EUR",Sheet1!I246*Sheet2!$B$11,IF(M246="USD",I246*Sheet1!$B$12,IF(M246="CHF",I246*Sheet2!$B$13,IF(Sheet1!M246="GBP",Sheet1!I246*Sheet2!$B$14,IF(Sheet1!M246="ISK",Sheet1!I246*Sheet2!$B$15,IF(Sheet1!M246="AUD",Sheet1!I246*Sheet2!$B$16,"0")))))))))</f>
        <v>52182530.179839998</v>
      </c>
      <c r="L246" s="11">
        <f>IF(M246="NOK",J246,IF(Sheet1!M246="SEK",Sheet1!J246*Sheet2!$B$10,IF(M246="DKK",Sheet1!J246*Sheet2!$B$9,IF(Sheet1!M246="EUR",Sheet1!J246*Sheet2!$B$11,IF(M246="USD",J246*Sheet1!$B$12,IF(M246="CHF",J246*Sheet2!$B$13,IF(Sheet1!M246="GBP",Sheet1!J246*Sheet2!$B$14,IF(Sheet1!M246="ISK",Sheet1!J246*Sheet2!$B$15,IF(Sheet1!M246="AUD",Sheet1!J246*Sheet2!$B$16,"0")))))))))</f>
        <v>-620936.94222999993</v>
      </c>
      <c r="M246" t="s">
        <v>9</v>
      </c>
      <c r="N246" t="s">
        <v>200</v>
      </c>
      <c r="O246" t="s">
        <v>278</v>
      </c>
      <c r="P246" s="51" t="s">
        <v>23</v>
      </c>
      <c r="Q246" s="13">
        <v>32.7273</v>
      </c>
      <c r="R246" t="s">
        <v>406</v>
      </c>
      <c r="S246" s="14" t="s">
        <v>25</v>
      </c>
      <c r="T246">
        <v>3.1</v>
      </c>
      <c r="U246" s="13">
        <v>-9.6774168009999997</v>
      </c>
      <c r="V246" s="13">
        <v>-8.3870935440000007</v>
      </c>
      <c r="W246" s="13">
        <v>-18.3870945</v>
      </c>
      <c r="X246">
        <v>120.91500000000001</v>
      </c>
      <c r="Y246" t="s">
        <v>94</v>
      </c>
      <c r="Z246" t="s">
        <v>54</v>
      </c>
      <c r="AA246">
        <v>1177400</v>
      </c>
      <c r="AB246">
        <f t="shared" si="18"/>
        <v>3649940</v>
      </c>
      <c r="AC246" s="15">
        <f>T246*(1+(U246/Sheet2!$A$2))</f>
        <v>2.8000000791690001</v>
      </c>
      <c r="AD246" s="16">
        <f t="shared" si="19"/>
        <v>1.4863102845526228</v>
      </c>
      <c r="AE246" s="17">
        <f t="shared" si="4"/>
        <v>-1.7686090730258581E-2</v>
      </c>
      <c r="AF246" s="70">
        <f t="shared" si="20"/>
        <v>14.296818627111678</v>
      </c>
      <c r="AG246">
        <f t="shared" si="21"/>
        <v>-0.17012250673435725</v>
      </c>
      <c r="AI246">
        <v>2016</v>
      </c>
    </row>
    <row r="247" spans="1:35" ht="12.75" customHeight="1">
      <c r="A247">
        <v>11</v>
      </c>
      <c r="B247">
        <v>11</v>
      </c>
      <c r="C247">
        <v>2016</v>
      </c>
      <c r="D247" s="9">
        <f t="shared" si="0"/>
        <v>42685</v>
      </c>
      <c r="E247" s="10">
        <v>2010</v>
      </c>
      <c r="F247" s="10">
        <f t="shared" si="1"/>
        <v>6</v>
      </c>
      <c r="G247" t="s">
        <v>681</v>
      </c>
      <c r="H247" t="s">
        <v>682</v>
      </c>
      <c r="I247" s="11">
        <v>14697376</v>
      </c>
      <c r="J247" s="11">
        <v>-9503508</v>
      </c>
      <c r="K247" s="11">
        <f>IF(M247="NOK",I247,IF(Sheet1!M247="SEK",Sheet1!I247*Sheet2!$B$10,IF(M247="DKK",Sheet1!I247*Sheet2!$B$9,IF(Sheet1!M247="EUR",Sheet1!I247*Sheet2!$B$11,IF(M247="USD",I247*Sheet1!$B$12,IF(M247="CHF",I247*Sheet2!$B$13,IF(Sheet1!M247="GBP",Sheet1!I247*Sheet2!$B$14,IF(Sheet1!M247="ISK",Sheet1!I247*Sheet2!$B$15,IF(Sheet1!M247="AUD",Sheet1!I247*Sheet2!$B$16,"0")))))))))</f>
        <v>13561268.835199999</v>
      </c>
      <c r="L247" s="11">
        <f>IF(M247="NOK",J247,IF(Sheet1!M247="SEK",Sheet1!J247*Sheet2!$B$10,IF(M247="DKK",Sheet1!J247*Sheet2!$B$9,IF(Sheet1!M247="EUR",Sheet1!J247*Sheet2!$B$11,IF(M247="USD",J247*Sheet1!$B$12,IF(M247="CHF",J247*Sheet2!$B$13,IF(Sheet1!M247="GBP",Sheet1!J247*Sheet2!$B$14,IF(Sheet1!M247="ISK",Sheet1!J247*Sheet2!$B$15,IF(Sheet1!M247="AUD",Sheet1!J247*Sheet2!$B$16,"0")))))))))</f>
        <v>-8768886.8315999992</v>
      </c>
      <c r="M247" t="s">
        <v>4</v>
      </c>
      <c r="N247" t="s">
        <v>30</v>
      </c>
      <c r="O247" t="s">
        <v>112</v>
      </c>
      <c r="P247" s="51" t="s">
        <v>23</v>
      </c>
      <c r="Q247" s="13">
        <v>56.234499999999997</v>
      </c>
      <c r="R247" t="s">
        <v>24</v>
      </c>
      <c r="S247" s="14" t="s">
        <v>25</v>
      </c>
      <c r="T247">
        <v>15</v>
      </c>
      <c r="U247" s="13">
        <v>147.33332820000001</v>
      </c>
      <c r="V247" s="13">
        <v>130.66667179999999</v>
      </c>
      <c r="W247" s="13">
        <v>74.666664119999993</v>
      </c>
      <c r="X247">
        <v>211.626</v>
      </c>
      <c r="Y247" t="s">
        <v>76</v>
      </c>
      <c r="Z247" t="s">
        <v>54</v>
      </c>
      <c r="AA247">
        <v>4000000</v>
      </c>
      <c r="AB247">
        <f t="shared" si="18"/>
        <v>60000000</v>
      </c>
      <c r="AC247" s="15">
        <f>T247*(1+(U247/Sheet2!$A$2))</f>
        <v>37.099999230000002</v>
      </c>
      <c r="AD247" s="16">
        <f t="shared" si="19"/>
        <v>0.24495626666666667</v>
      </c>
      <c r="AE247" s="17">
        <f t="shared" si="4"/>
        <v>-0.1583918</v>
      </c>
      <c r="AF247" s="70">
        <f t="shared" si="20"/>
        <v>0.2260211472533333</v>
      </c>
      <c r="AG247">
        <f t="shared" si="21"/>
        <v>-0.14614811385999998</v>
      </c>
      <c r="AI247">
        <v>2016</v>
      </c>
    </row>
    <row r="248" spans="1:35" ht="12.75" customHeight="1">
      <c r="A248">
        <v>11</v>
      </c>
      <c r="B248">
        <v>18</v>
      </c>
      <c r="C248">
        <v>2016</v>
      </c>
      <c r="D248" s="9">
        <f t="shared" si="0"/>
        <v>42692</v>
      </c>
      <c r="E248" s="18">
        <v>2011</v>
      </c>
      <c r="F248" s="10">
        <f t="shared" si="1"/>
        <v>5</v>
      </c>
      <c r="G248" t="s">
        <v>683</v>
      </c>
      <c r="H248" t="s">
        <v>684</v>
      </c>
      <c r="I248" s="11">
        <v>3631082</v>
      </c>
      <c r="J248" s="11">
        <v>-3688335</v>
      </c>
      <c r="K248" s="11">
        <f>IF(M248="NOK",I248,IF(Sheet1!M248="SEK",Sheet1!I248*Sheet2!$B$10,IF(M248="DKK",Sheet1!I248*Sheet2!$B$9,IF(Sheet1!M248="EUR",Sheet1!I248*Sheet2!$B$11,IF(M248="USD",I248*Sheet1!$B$12,IF(M248="CHF",I248*Sheet2!$B$13,IF(Sheet1!M248="GBP",Sheet1!I248*Sheet2!$B$14,IF(Sheet1!M248="ISK",Sheet1!I248*Sheet2!$B$15,IF(Sheet1!M248="AUD",Sheet1!I248*Sheet2!$B$16,"0")))))))))</f>
        <v>3350399.3613999998</v>
      </c>
      <c r="L248" s="11">
        <f>IF(M248="NOK",J248,IF(Sheet1!M248="SEK",Sheet1!J248*Sheet2!$B$10,IF(M248="DKK",Sheet1!J248*Sheet2!$B$9,IF(Sheet1!M248="EUR",Sheet1!J248*Sheet2!$B$11,IF(M248="USD",J248*Sheet1!$B$12,IF(M248="CHF",J248*Sheet2!$B$13,IF(Sheet1!M248="GBP",Sheet1!J248*Sheet2!$B$14,IF(Sheet1!M248="ISK",Sheet1!J248*Sheet2!$B$15,IF(Sheet1!M248="AUD",Sheet1!J248*Sheet2!$B$16,"0")))))))))</f>
        <v>-3403226.7045</v>
      </c>
      <c r="M248" t="s">
        <v>4</v>
      </c>
      <c r="N248" t="s">
        <v>30</v>
      </c>
      <c r="O248" t="s">
        <v>112</v>
      </c>
      <c r="P248" s="12" t="s">
        <v>23</v>
      </c>
      <c r="Q248" s="13">
        <v>23.832899999999999</v>
      </c>
      <c r="R248" t="s">
        <v>166</v>
      </c>
      <c r="S248" s="14" t="s">
        <v>25</v>
      </c>
      <c r="T248">
        <v>5.95</v>
      </c>
      <c r="U248" s="13">
        <v>27.731096269999998</v>
      </c>
      <c r="V248" s="13">
        <v>130.25210569999999</v>
      </c>
      <c r="W248" s="13">
        <v>177.3109283</v>
      </c>
      <c r="X248">
        <v>73.884900000000002</v>
      </c>
      <c r="Y248" t="s">
        <v>94</v>
      </c>
      <c r="Z248" t="s">
        <v>54</v>
      </c>
      <c r="AA248">
        <v>4000000</v>
      </c>
      <c r="AB248">
        <f t="shared" si="18"/>
        <v>23800000</v>
      </c>
      <c r="AC248" s="15">
        <f>T248*(1+(U248/Sheet2!$A$2))</f>
        <v>7.6000002280650012</v>
      </c>
      <c r="AD248" s="16">
        <f t="shared" si="19"/>
        <v>0.1525664705882353</v>
      </c>
      <c r="AE248" s="17">
        <f t="shared" si="4"/>
        <v>-0.15497205882352941</v>
      </c>
      <c r="AF248" s="70">
        <f t="shared" si="20"/>
        <v>0.1407730824117647</v>
      </c>
      <c r="AG248">
        <f t="shared" si="21"/>
        <v>-0.14299271867647059</v>
      </c>
      <c r="AI248">
        <v>2016</v>
      </c>
    </row>
    <row r="249" spans="1:35" ht="12.75" customHeight="1">
      <c r="A249">
        <v>11</v>
      </c>
      <c r="B249">
        <v>22</v>
      </c>
      <c r="C249">
        <v>2016</v>
      </c>
      <c r="D249" s="9">
        <f t="shared" si="0"/>
        <v>42696</v>
      </c>
      <c r="E249" s="18">
        <v>1999</v>
      </c>
      <c r="F249" s="10">
        <f t="shared" si="1"/>
        <v>17</v>
      </c>
      <c r="G249" t="s">
        <v>685</v>
      </c>
      <c r="H249" t="s">
        <v>686</v>
      </c>
      <c r="I249" s="11">
        <v>96358000</v>
      </c>
      <c r="J249" s="11">
        <v>54594000</v>
      </c>
      <c r="K249" s="11">
        <f>IF(M249="NOK",I249,IF(Sheet1!M249="SEK",Sheet1!I249*Sheet2!$B$10,IF(M249="DKK",Sheet1!I249*Sheet2!$B$9,IF(Sheet1!M249="EUR",Sheet1!I249*Sheet2!$B$11,IF(M249="USD",I249*Sheet1!$B$12,IF(M249="CHF",I249*Sheet2!$B$13,IF(Sheet1!M249="GBP",Sheet1!I249*Sheet2!$B$14,IF(Sheet1!M249="ISK",Sheet1!I249*Sheet2!$B$15,IF(Sheet1!M249="AUD",Sheet1!I249*Sheet2!$B$16,"0")))))))))</f>
        <v>88909526.599999994</v>
      </c>
      <c r="L249" s="11">
        <f>IF(M249="NOK",J249,IF(Sheet1!M249="SEK",Sheet1!J249*Sheet2!$B$10,IF(M249="DKK",Sheet1!J249*Sheet2!$B$9,IF(Sheet1!M249="EUR",Sheet1!J249*Sheet2!$B$11,IF(M249="USD",J249*Sheet1!$B$12,IF(M249="CHF",J249*Sheet2!$B$13,IF(Sheet1!M249="GBP",Sheet1!J249*Sheet2!$B$14,IF(Sheet1!M249="ISK",Sheet1!J249*Sheet2!$B$15,IF(Sheet1!M249="AUD",Sheet1!J249*Sheet2!$B$16,"0")))))))))</f>
        <v>50373883.799999997</v>
      </c>
      <c r="M249" t="s">
        <v>4</v>
      </c>
      <c r="N249" t="s">
        <v>30</v>
      </c>
      <c r="O249" t="s">
        <v>112</v>
      </c>
      <c r="P249" s="12" t="s">
        <v>23</v>
      </c>
      <c r="Q249" s="13">
        <v>401.52300000000002</v>
      </c>
      <c r="R249" t="s">
        <v>406</v>
      </c>
      <c r="S249" s="14" t="s">
        <v>25</v>
      </c>
      <c r="T249">
        <v>20</v>
      </c>
      <c r="U249" s="13">
        <v>35</v>
      </c>
      <c r="V249" s="13">
        <v>44</v>
      </c>
      <c r="W249" s="13">
        <v>62</v>
      </c>
      <c r="X249">
        <v>1351.17</v>
      </c>
      <c r="Y249" t="s">
        <v>76</v>
      </c>
      <c r="Z249" t="s">
        <v>322</v>
      </c>
      <c r="AA249">
        <v>20000000</v>
      </c>
      <c r="AB249">
        <f t="shared" si="18"/>
        <v>400000000</v>
      </c>
      <c r="AC249" s="15">
        <f>T249*(1+(U249/Sheet2!$A$2))</f>
        <v>27</v>
      </c>
      <c r="AD249" s="16">
        <f t="shared" si="19"/>
        <v>0.240895</v>
      </c>
      <c r="AE249" s="17">
        <f t="shared" si="4"/>
        <v>0.136485</v>
      </c>
      <c r="AF249" s="70">
        <f t="shared" si="20"/>
        <v>0.2222738165</v>
      </c>
      <c r="AG249">
        <f t="shared" si="21"/>
        <v>0.12593470949999999</v>
      </c>
      <c r="AI249">
        <v>2016</v>
      </c>
    </row>
    <row r="250" spans="1:35" ht="12.75" customHeight="1">
      <c r="A250">
        <v>11</v>
      </c>
      <c r="B250">
        <v>23</v>
      </c>
      <c r="C250">
        <v>2016</v>
      </c>
      <c r="D250" s="9">
        <f t="shared" si="0"/>
        <v>42697</v>
      </c>
      <c r="E250" s="10">
        <v>2000</v>
      </c>
      <c r="F250" s="10">
        <f t="shared" si="1"/>
        <v>16</v>
      </c>
      <c r="G250" t="s">
        <v>687</v>
      </c>
      <c r="H250" t="s">
        <v>688</v>
      </c>
      <c r="I250" s="11">
        <v>293619000</v>
      </c>
      <c r="J250" s="11">
        <v>203008000</v>
      </c>
      <c r="K250" s="11">
        <f>IF(M250="NOK",I250,IF(Sheet1!M250="SEK",Sheet1!I250*Sheet2!$B$10,IF(M250="DKK",Sheet1!I250*Sheet2!$B$9,IF(Sheet1!M250="EUR",Sheet1!I250*Sheet2!$B$11,IF(M250="USD",I250*Sheet1!$B$12,IF(M250="CHF",I250*Sheet2!$B$13,IF(Sheet1!M250="GBP",Sheet1!I250*Sheet2!$B$14,IF(Sheet1!M250="ISK",Sheet1!I250*Sheet2!$B$15,IF(Sheet1!M250="AUD",Sheet1!I250*Sheet2!$B$16,"0")))))))))</f>
        <v>270922251.30000001</v>
      </c>
      <c r="L250" s="11">
        <f>IF(M250="NOK",J250,IF(Sheet1!M250="SEK",Sheet1!J250*Sheet2!$B$10,IF(M250="DKK",Sheet1!J250*Sheet2!$B$9,IF(Sheet1!M250="EUR",Sheet1!J250*Sheet2!$B$11,IF(M250="USD",J250*Sheet1!$B$12,IF(M250="CHF",J250*Sheet2!$B$13,IF(Sheet1!M250="GBP",Sheet1!J250*Sheet2!$B$14,IF(Sheet1!M250="ISK",Sheet1!J250*Sheet2!$B$15,IF(Sheet1!M250="AUD",Sheet1!J250*Sheet2!$B$16,"0")))))))))</f>
        <v>187315481.59999999</v>
      </c>
      <c r="M250" t="s">
        <v>4</v>
      </c>
      <c r="N250" t="s">
        <v>30</v>
      </c>
      <c r="O250" t="s">
        <v>37</v>
      </c>
      <c r="P250" s="51" t="s">
        <v>23</v>
      </c>
      <c r="Q250" s="13">
        <v>425.42899999999997</v>
      </c>
      <c r="R250" t="s">
        <v>689</v>
      </c>
      <c r="S250" s="14" t="s">
        <v>25</v>
      </c>
      <c r="T250">
        <v>32.5</v>
      </c>
      <c r="U250" s="13">
        <v>17.230770110000002</v>
      </c>
      <c r="V250" s="13">
        <v>7.6923074720000004</v>
      </c>
      <c r="W250" s="13">
        <v>-0.30769231920000001</v>
      </c>
      <c r="X250">
        <v>2109.7399999999998</v>
      </c>
      <c r="Y250" s="1" t="s">
        <v>33</v>
      </c>
      <c r="Z250" t="s">
        <v>690</v>
      </c>
      <c r="AA250">
        <v>12923100</v>
      </c>
      <c r="AB250">
        <f t="shared" si="18"/>
        <v>420000750</v>
      </c>
      <c r="AC250" s="15">
        <f>T250*(1+(U250/Sheet2!$A$2))</f>
        <v>38.100000285749999</v>
      </c>
      <c r="AD250" s="16">
        <f t="shared" si="19"/>
        <v>0.69909160876498433</v>
      </c>
      <c r="AE250" s="17">
        <f t="shared" si="4"/>
        <v>0.48335151782467056</v>
      </c>
      <c r="AF250" s="70">
        <f t="shared" si="20"/>
        <v>0.64505182740745104</v>
      </c>
      <c r="AG250">
        <f t="shared" si="21"/>
        <v>0.44598844549682348</v>
      </c>
      <c r="AI250">
        <v>2016</v>
      </c>
    </row>
    <row r="251" spans="1:35" ht="12.75" customHeight="1">
      <c r="A251">
        <v>11</v>
      </c>
      <c r="B251">
        <v>24</v>
      </c>
      <c r="C251">
        <v>2016</v>
      </c>
      <c r="D251" s="9">
        <f t="shared" si="0"/>
        <v>42698</v>
      </c>
      <c r="E251" s="10">
        <v>2004</v>
      </c>
      <c r="F251" s="10">
        <f t="shared" si="1"/>
        <v>12</v>
      </c>
      <c r="G251" t="s">
        <v>691</v>
      </c>
      <c r="H251" t="s">
        <v>692</v>
      </c>
      <c r="I251" s="11">
        <v>58000000</v>
      </c>
      <c r="J251" s="11">
        <v>-10000000</v>
      </c>
      <c r="K251" s="11">
        <f>IF(M251="NOK",I251,IF(Sheet1!M251="SEK",Sheet1!I251*Sheet2!$B$10,IF(M251="DKK",Sheet1!I251*Sheet2!$B$9,IF(Sheet1!M251="EUR",Sheet1!I251*Sheet2!$B$11,IF(M251="USD",I251*Sheet1!$B$12,IF(M251="CHF",I251*Sheet2!$B$13,IF(Sheet1!M251="GBP",Sheet1!I251*Sheet2!$B$14,IF(Sheet1!M251="ISK",Sheet1!I251*Sheet2!$B$15,IF(Sheet1!M251="AUD",Sheet1!I251*Sheet2!$B$16,"0")))))))))</f>
        <v>53516600</v>
      </c>
      <c r="L251" s="11">
        <f>IF(M251="NOK",J251,IF(Sheet1!M251="SEK",Sheet1!J251*Sheet2!$B$10,IF(M251="DKK",Sheet1!J251*Sheet2!$B$9,IF(Sheet1!M251="EUR",Sheet1!J251*Sheet2!$B$11,IF(M251="USD",J251*Sheet1!$B$12,IF(M251="CHF",J251*Sheet2!$B$13,IF(Sheet1!M251="GBP",Sheet1!J251*Sheet2!$B$14,IF(Sheet1!M251="ISK",Sheet1!J251*Sheet2!$B$15,IF(Sheet1!M251="AUD",Sheet1!J251*Sheet2!$B$16,"0")))))))))</f>
        <v>-9227000</v>
      </c>
      <c r="M251" t="s">
        <v>4</v>
      </c>
      <c r="N251" t="s">
        <v>30</v>
      </c>
      <c r="O251" t="s">
        <v>37</v>
      </c>
      <c r="P251" s="51" t="s">
        <v>23</v>
      </c>
      <c r="Q251" s="13">
        <v>583.16899999999998</v>
      </c>
      <c r="R251" t="s">
        <v>406</v>
      </c>
      <c r="S251" s="14" t="s">
        <v>25</v>
      </c>
      <c r="T251">
        <v>110</v>
      </c>
      <c r="U251" s="13">
        <v>0</v>
      </c>
      <c r="V251" s="13">
        <v>-7.7272725109999998</v>
      </c>
      <c r="W251" s="13">
        <v>-4.7727274890000002</v>
      </c>
      <c r="X251">
        <v>2269.0300000000002</v>
      </c>
      <c r="Y251" t="s">
        <v>48</v>
      </c>
      <c r="Z251" t="s">
        <v>54</v>
      </c>
      <c r="AA251">
        <v>5786800</v>
      </c>
      <c r="AB251">
        <f t="shared" si="18"/>
        <v>636548000</v>
      </c>
      <c r="AC251" s="15">
        <f>T251*(1+(U251/Sheet2!$A$2))</f>
        <v>110</v>
      </c>
      <c r="AD251" s="16">
        <f t="shared" si="19"/>
        <v>9.1116459402904415E-2</v>
      </c>
      <c r="AE251" s="17">
        <f t="shared" si="4"/>
        <v>-1.5709734379811106E-2</v>
      </c>
      <c r="AF251" s="70">
        <f t="shared" si="20"/>
        <v>8.4073157091059905E-2</v>
      </c>
      <c r="AG251">
        <f t="shared" si="21"/>
        <v>-1.4495371912251708E-2</v>
      </c>
      <c r="AI251">
        <v>2016</v>
      </c>
    </row>
    <row r="252" spans="1:35" ht="12.75" customHeight="1">
      <c r="A252">
        <v>11</v>
      </c>
      <c r="B252">
        <v>28</v>
      </c>
      <c r="C252">
        <v>2016</v>
      </c>
      <c r="D252" s="9">
        <f t="shared" si="0"/>
        <v>42702</v>
      </c>
      <c r="E252" s="10">
        <v>2008</v>
      </c>
      <c r="F252" s="10">
        <f t="shared" si="1"/>
        <v>8</v>
      </c>
      <c r="G252" t="s">
        <v>693</v>
      </c>
      <c r="H252" t="s">
        <v>694</v>
      </c>
      <c r="I252" s="11">
        <v>1030000</v>
      </c>
      <c r="J252" s="11">
        <v>-10499000</v>
      </c>
      <c r="K252" s="11">
        <f>IF(M252="NOK",I252,IF(Sheet1!M252="SEK",Sheet1!I252*Sheet2!$B$10,IF(M252="DKK",Sheet1!I252*Sheet2!$B$9,IF(Sheet1!M252="EUR",Sheet1!I252*Sheet2!$B$11,IF(M252="USD",I252*Sheet1!$B$12,IF(M252="CHF",I252*Sheet2!$B$13,IF(Sheet1!M252="GBP",Sheet1!I252*Sheet2!$B$14,IF(Sheet1!M252="ISK",Sheet1!I252*Sheet2!$B$15,IF(Sheet1!M252="AUD",Sheet1!I252*Sheet2!$B$16,"0")))))))))</f>
        <v>950381</v>
      </c>
      <c r="L252" s="11">
        <f>IF(M252="NOK",J252,IF(Sheet1!M252="SEK",Sheet1!J252*Sheet2!$B$10,IF(M252="DKK",Sheet1!J252*Sheet2!$B$9,IF(Sheet1!M252="EUR",Sheet1!J252*Sheet2!$B$11,IF(M252="USD",J252*Sheet1!$B$12,IF(M252="CHF",J252*Sheet2!$B$13,IF(Sheet1!M252="GBP",Sheet1!J252*Sheet2!$B$14,IF(Sheet1!M252="ISK",Sheet1!J252*Sheet2!$B$15,IF(Sheet1!M252="AUD",Sheet1!J252*Sheet2!$B$16,"0")))))))))</f>
        <v>-9687427.2999999989</v>
      </c>
      <c r="M252" t="s">
        <v>4</v>
      </c>
      <c r="N252" t="s">
        <v>30</v>
      </c>
      <c r="O252" t="s">
        <v>130</v>
      </c>
      <c r="P252" s="51" t="s">
        <v>23</v>
      </c>
      <c r="Q252" s="13">
        <v>21.853200000000001</v>
      </c>
      <c r="R252" t="s">
        <v>424</v>
      </c>
      <c r="S252" s="14" t="s">
        <v>25</v>
      </c>
      <c r="T252">
        <v>4</v>
      </c>
      <c r="U252" s="13">
        <v>25</v>
      </c>
      <c r="V252" s="13">
        <v>1.25</v>
      </c>
      <c r="W252" s="13">
        <v>-20.25</v>
      </c>
      <c r="X252">
        <v>226.541</v>
      </c>
      <c r="Y252" t="s">
        <v>26</v>
      </c>
      <c r="Z252" t="s">
        <v>695</v>
      </c>
      <c r="AA252">
        <v>5750000</v>
      </c>
      <c r="AB252">
        <f t="shared" si="18"/>
        <v>23000000</v>
      </c>
      <c r="AC252" s="15">
        <f>T252*(1+(U252/Sheet2!$A$2))</f>
        <v>5</v>
      </c>
      <c r="AD252" s="16">
        <f t="shared" si="19"/>
        <v>4.4782608695652176E-2</v>
      </c>
      <c r="AE252" s="17">
        <f t="shared" si="4"/>
        <v>-0.45647826086956522</v>
      </c>
      <c r="AF252" s="70">
        <f t="shared" si="20"/>
        <v>4.1320913043478263E-2</v>
      </c>
      <c r="AG252">
        <f t="shared" si="21"/>
        <v>-0.42119249130434777</v>
      </c>
      <c r="AI252">
        <v>2016</v>
      </c>
    </row>
    <row r="253" spans="1:35" ht="12.75" customHeight="1">
      <c r="A253">
        <v>11</v>
      </c>
      <c r="B253">
        <v>30</v>
      </c>
      <c r="C253">
        <v>2016</v>
      </c>
      <c r="D253" s="9">
        <f t="shared" si="0"/>
        <v>42704</v>
      </c>
      <c r="E253" s="10">
        <v>2012</v>
      </c>
      <c r="F253" s="10">
        <f t="shared" si="1"/>
        <v>4</v>
      </c>
      <c r="G253" t="s">
        <v>696</v>
      </c>
      <c r="H253" t="s">
        <v>697</v>
      </c>
      <c r="I253" s="11">
        <v>828000000</v>
      </c>
      <c r="J253" s="11">
        <v>73093</v>
      </c>
      <c r="K253" s="11">
        <f>IF(M253="NOK",I253,IF(Sheet1!M253="SEK",Sheet1!I253*Sheet2!$B$10,IF(M253="DKK",Sheet1!I253*Sheet2!$B$9,IF(Sheet1!M253="EUR",Sheet1!I253*Sheet2!$B$11,IF(M253="USD",I253*Sheet1!$B$12,IF(M253="CHF",I253*Sheet2!$B$13,IF(Sheet1!M253="GBP",Sheet1!I253*Sheet2!$B$14,IF(Sheet1!M253="ISK",Sheet1!I253*Sheet2!$B$15,IF(Sheet1!M253="AUD",Sheet1!I253*Sheet2!$B$16,"0")))))))))</f>
        <v>7964532000</v>
      </c>
      <c r="L253" s="11">
        <f>IF(M253="NOK",J253,IF(Sheet1!M253="SEK",Sheet1!J253*Sheet2!$B$10,IF(M253="DKK",Sheet1!J253*Sheet2!$B$9,IF(Sheet1!M253="EUR",Sheet1!J253*Sheet2!$B$11,IF(M253="USD",J253*Sheet1!$B$12,IF(M253="CHF",J253*Sheet2!$B$13,IF(Sheet1!M253="GBP",Sheet1!J253*Sheet2!$B$14,IF(Sheet1!M253="ISK",Sheet1!J253*Sheet2!$B$15,IF(Sheet1!M253="AUD",Sheet1!J253*Sheet2!$B$16,"0")))))))))</f>
        <v>703081.56700000004</v>
      </c>
      <c r="M253" t="s">
        <v>9</v>
      </c>
      <c r="N253" t="s">
        <v>200</v>
      </c>
      <c r="O253" t="s">
        <v>201</v>
      </c>
      <c r="P253" s="51" t="s">
        <v>23</v>
      </c>
      <c r="Q253" s="13">
        <v>3747.71</v>
      </c>
      <c r="R253" t="s">
        <v>68</v>
      </c>
      <c r="S253" s="14" t="s">
        <v>25</v>
      </c>
      <c r="T253">
        <v>10.1</v>
      </c>
      <c r="U253" s="13">
        <v>-3.7769277699999999E-6</v>
      </c>
      <c r="V253" s="13">
        <v>-3.7769277699999999E-6</v>
      </c>
      <c r="W253" s="13">
        <v>0.49504572149999998</v>
      </c>
      <c r="X253">
        <v>12103.4</v>
      </c>
      <c r="Y253" t="s">
        <v>94</v>
      </c>
      <c r="Z253" t="s">
        <v>698</v>
      </c>
      <c r="AA253">
        <v>40927700</v>
      </c>
      <c r="AB253">
        <f t="shared" si="18"/>
        <v>413369770</v>
      </c>
      <c r="AC253" s="15">
        <f>T253*(1+(U253/Sheet2!$A$2))</f>
        <v>10.099999618530294</v>
      </c>
      <c r="AD253" s="16">
        <f t="shared" si="19"/>
        <v>2.0030492312004333</v>
      </c>
      <c r="AE253" s="17">
        <f t="shared" si="4"/>
        <v>1.7682231576827691E-4</v>
      </c>
      <c r="AF253" s="70">
        <f t="shared" si="20"/>
        <v>19.26733055491697</v>
      </c>
      <c r="AG253">
        <f t="shared" si="21"/>
        <v>1.7008538553750557E-3</v>
      </c>
      <c r="AI253">
        <v>2016</v>
      </c>
    </row>
    <row r="254" spans="1:35" ht="12.75" customHeight="1">
      <c r="A254">
        <v>11</v>
      </c>
      <c r="B254">
        <v>30</v>
      </c>
      <c r="C254">
        <v>2016</v>
      </c>
      <c r="D254" s="9">
        <f t="shared" si="0"/>
        <v>42704</v>
      </c>
      <c r="E254" s="10">
        <v>1998</v>
      </c>
      <c r="F254" s="10">
        <f t="shared" si="1"/>
        <v>18</v>
      </c>
      <c r="G254" t="s">
        <v>699</v>
      </c>
      <c r="H254" t="s">
        <v>700</v>
      </c>
      <c r="I254" s="11">
        <v>12289000</v>
      </c>
      <c r="J254" s="11">
        <v>-10351000</v>
      </c>
      <c r="K254" s="11">
        <f>IF(M254="NOK",I254,IF(Sheet1!M254="SEK",Sheet1!I254*Sheet2!$B$10,IF(M254="DKK",Sheet1!I254*Sheet2!$B$9,IF(Sheet1!M254="EUR",Sheet1!I254*Sheet2!$B$11,IF(M254="USD",I254*Sheet1!$B$12,IF(M254="CHF",I254*Sheet2!$B$13,IF(Sheet1!M254="GBP",Sheet1!I254*Sheet2!$B$14,IF(Sheet1!M254="ISK",Sheet1!I254*Sheet2!$B$15,IF(Sheet1!M254="AUD",Sheet1!I254*Sheet2!$B$16,"0")))))))))</f>
        <v>11339060.299999999</v>
      </c>
      <c r="L254" s="11">
        <f>IF(M254="NOK",J254,IF(Sheet1!M254="SEK",Sheet1!J254*Sheet2!$B$10,IF(M254="DKK",Sheet1!J254*Sheet2!$B$9,IF(Sheet1!M254="EUR",Sheet1!J254*Sheet2!$B$11,IF(M254="USD",J254*Sheet1!$B$12,IF(M254="CHF",J254*Sheet2!$B$13,IF(Sheet1!M254="GBP",Sheet1!J254*Sheet2!$B$14,IF(Sheet1!M254="ISK",Sheet1!J254*Sheet2!$B$15,IF(Sheet1!M254="AUD",Sheet1!J254*Sheet2!$B$16,"0")))))))))</f>
        <v>-9550867.6999999993</v>
      </c>
      <c r="M254" t="s">
        <v>4</v>
      </c>
      <c r="N254" t="s">
        <v>30</v>
      </c>
      <c r="O254" t="s">
        <v>37</v>
      </c>
      <c r="P254" s="51" t="s">
        <v>23</v>
      </c>
      <c r="Q254" s="13">
        <v>1121.8900000000001</v>
      </c>
      <c r="R254" t="s">
        <v>701</v>
      </c>
      <c r="S254" s="14" t="s">
        <v>25</v>
      </c>
      <c r="T254">
        <v>58</v>
      </c>
      <c r="U254" s="13">
        <v>15.08620644</v>
      </c>
      <c r="V254" s="13">
        <v>10.344827649999999</v>
      </c>
      <c r="W254" s="13">
        <v>27.586206440000002</v>
      </c>
      <c r="X254">
        <v>4323.9799999999996</v>
      </c>
      <c r="Y254" s="1" t="s">
        <v>124</v>
      </c>
      <c r="Z254" t="s">
        <v>702</v>
      </c>
      <c r="AA254">
        <v>18965500</v>
      </c>
      <c r="AB254">
        <f t="shared" si="18"/>
        <v>1099999000</v>
      </c>
      <c r="AC254" s="15">
        <f>T254*(1+(U254/Sheet2!$A$2))</f>
        <v>66.749999735200007</v>
      </c>
      <c r="AD254" s="16">
        <f t="shared" si="19"/>
        <v>1.1171828338025762E-2</v>
      </c>
      <c r="AE254" s="17">
        <f t="shared" si="4"/>
        <v>-9.4100085545532307E-3</v>
      </c>
      <c r="AF254" s="70">
        <f t="shared" si="20"/>
        <v>1.030824600749637E-2</v>
      </c>
      <c r="AG254">
        <f t="shared" si="21"/>
        <v>-8.6826148932862661E-3</v>
      </c>
      <c r="AI254">
        <v>2016</v>
      </c>
    </row>
    <row r="255" spans="1:35" ht="12.75" customHeight="1">
      <c r="A255">
        <v>12</v>
      </c>
      <c r="B255">
        <v>1</v>
      </c>
      <c r="C255">
        <v>2016</v>
      </c>
      <c r="D255" s="9">
        <f t="shared" si="0"/>
        <v>42705</v>
      </c>
      <c r="E255" s="10">
        <v>2004</v>
      </c>
      <c r="F255" s="10">
        <f t="shared" si="1"/>
        <v>12</v>
      </c>
      <c r="G255" t="s">
        <v>703</v>
      </c>
      <c r="H255" t="s">
        <v>704</v>
      </c>
      <c r="I255" s="11">
        <v>2470862000</v>
      </c>
      <c r="J255" s="11">
        <v>218850000</v>
      </c>
      <c r="K255" s="11">
        <f>IF(M255="NOK",I255,IF(Sheet1!M255="SEK",Sheet1!I255*Sheet2!$B$10,IF(M255="DKK",Sheet1!I255*Sheet2!$B$9,IF(Sheet1!M255="EUR",Sheet1!I255*Sheet2!$B$11,IF(M255="USD",I255*Sheet1!$B$12,IF(M255="CHF",I255*Sheet2!$B$13,IF(Sheet1!M255="GBP",Sheet1!I255*Sheet2!$B$14,IF(Sheet1!M255="ISK",Sheet1!I255*Sheet2!$B$15,IF(Sheet1!M255="AUD",Sheet1!I255*Sheet2!$B$16,"0")))))))))</f>
        <v>2470862000</v>
      </c>
      <c r="L255" s="11">
        <f>IF(M255="NOK",J255,IF(Sheet1!M255="SEK",Sheet1!J255*Sheet2!$B$10,IF(M255="DKK",Sheet1!J255*Sheet2!$B$9,IF(Sheet1!M255="EUR",Sheet1!J255*Sheet2!$B$11,IF(M255="USD",J255*Sheet1!$B$12,IF(M255="CHF",J255*Sheet2!$B$13,IF(Sheet1!M255="GBP",Sheet1!J255*Sheet2!$B$14,IF(Sheet1!M255="ISK",Sheet1!J255*Sheet2!$B$15,IF(Sheet1!M255="AUD",Sheet1!J255*Sheet2!$B$16,"0")))))))))</f>
        <v>218850000</v>
      </c>
      <c r="M255" t="s">
        <v>20</v>
      </c>
      <c r="N255" t="s">
        <v>21</v>
      </c>
      <c r="O255" t="s">
        <v>22</v>
      </c>
      <c r="P255" s="51" t="s">
        <v>23</v>
      </c>
      <c r="Q255" s="13">
        <v>2057.42</v>
      </c>
      <c r="R255" t="s">
        <v>430</v>
      </c>
      <c r="S255" s="14" t="s">
        <v>25</v>
      </c>
      <c r="T255">
        <v>43</v>
      </c>
      <c r="U255" s="13">
        <v>0</v>
      </c>
      <c r="V255" s="13">
        <v>0.69767439369999995</v>
      </c>
      <c r="W255" s="13">
        <v>3.4883720870000001</v>
      </c>
      <c r="X255">
        <v>2925</v>
      </c>
      <c r="Y255" s="1" t="s">
        <v>33</v>
      </c>
      <c r="Z255" t="s">
        <v>705</v>
      </c>
      <c r="AA255">
        <v>43352800</v>
      </c>
      <c r="AB255">
        <f t="shared" si="18"/>
        <v>1864170400</v>
      </c>
      <c r="AC255" s="15">
        <f>T255*(1+(U255/Sheet2!$A$2))</f>
        <v>43</v>
      </c>
      <c r="AD255" s="16">
        <f t="shared" si="19"/>
        <v>1.3254485748727691</v>
      </c>
      <c r="AE255" s="17">
        <f t="shared" si="4"/>
        <v>0.11739806618536588</v>
      </c>
      <c r="AF255" s="70">
        <f t="shared" si="20"/>
        <v>1.3254485748727691</v>
      </c>
      <c r="AG255">
        <f t="shared" si="21"/>
        <v>0.11739806618536588</v>
      </c>
      <c r="AI255">
        <v>2016</v>
      </c>
    </row>
    <row r="256" spans="1:35" ht="12.75" customHeight="1">
      <c r="A256">
        <v>12</v>
      </c>
      <c r="B256">
        <v>1</v>
      </c>
      <c r="C256">
        <v>2016</v>
      </c>
      <c r="D256" s="9">
        <f t="shared" si="0"/>
        <v>42705</v>
      </c>
      <c r="E256" s="10">
        <v>2013</v>
      </c>
      <c r="F256" s="10">
        <f t="shared" si="1"/>
        <v>3</v>
      </c>
      <c r="G256" t="s">
        <v>706</v>
      </c>
      <c r="H256" t="s">
        <v>707</v>
      </c>
      <c r="I256" s="11">
        <v>46775000</v>
      </c>
      <c r="J256" s="11">
        <v>4652000</v>
      </c>
      <c r="K256" s="11">
        <f>IF(M256="NOK",I256,IF(Sheet1!M256="SEK",Sheet1!I256*Sheet2!$B$10,IF(M256="DKK",Sheet1!I256*Sheet2!$B$9,IF(Sheet1!M256="EUR",Sheet1!I256*Sheet2!$B$11,IF(M256="USD",I256*Sheet1!$B$12,IF(M256="CHF",I256*Sheet2!$B$13,IF(Sheet1!M256="GBP",Sheet1!I256*Sheet2!$B$14,IF(Sheet1!M256="ISK",Sheet1!I256*Sheet2!$B$15,IF(Sheet1!M256="AUD",Sheet1!I256*Sheet2!$B$16,"0")))))))))</f>
        <v>43159292.5</v>
      </c>
      <c r="L256" s="11">
        <f>IF(M256="NOK",J256,IF(Sheet1!M256="SEK",Sheet1!J256*Sheet2!$B$10,IF(M256="DKK",Sheet1!J256*Sheet2!$B$9,IF(Sheet1!M256="EUR",Sheet1!J256*Sheet2!$B$11,IF(M256="USD",J256*Sheet1!$B$12,IF(M256="CHF",J256*Sheet2!$B$13,IF(Sheet1!M256="GBP",Sheet1!J256*Sheet2!$B$14,IF(Sheet1!M256="ISK",Sheet1!J256*Sheet2!$B$15,IF(Sheet1!M256="AUD",Sheet1!J256*Sheet2!$B$16,"0")))))))))</f>
        <v>4292400.3999999994</v>
      </c>
      <c r="M256" t="s">
        <v>4</v>
      </c>
      <c r="N256" t="s">
        <v>30</v>
      </c>
      <c r="O256" t="s">
        <v>112</v>
      </c>
      <c r="P256" s="51" t="s">
        <v>23</v>
      </c>
      <c r="Q256" s="13">
        <v>10.192500000000001</v>
      </c>
      <c r="R256" t="s">
        <v>166</v>
      </c>
      <c r="S256" s="14" t="s">
        <v>25</v>
      </c>
      <c r="T256">
        <v>7.5</v>
      </c>
      <c r="U256" s="13">
        <v>53.333332059999996</v>
      </c>
      <c r="V256" s="13">
        <v>101.33333589999999</v>
      </c>
      <c r="W256" s="13">
        <v>93.333335880000007</v>
      </c>
      <c r="X256">
        <v>86.109099999999998</v>
      </c>
      <c r="Y256" t="s">
        <v>124</v>
      </c>
      <c r="Z256" t="s">
        <v>54</v>
      </c>
      <c r="AA256">
        <v>1450000</v>
      </c>
      <c r="AB256">
        <f t="shared" si="18"/>
        <v>10875000</v>
      </c>
      <c r="AC256" s="15">
        <f>T256*(1+(U256/Sheet2!$A$2))</f>
        <v>11.499999904499999</v>
      </c>
      <c r="AD256" s="16">
        <f t="shared" si="19"/>
        <v>4.3011494252873561</v>
      </c>
      <c r="AE256" s="17">
        <f t="shared" si="4"/>
        <v>0.42777011494252876</v>
      </c>
      <c r="AF256" s="70">
        <f t="shared" si="20"/>
        <v>3.9686705747126436</v>
      </c>
      <c r="AG256">
        <f t="shared" si="21"/>
        <v>0.39470348505747122</v>
      </c>
      <c r="AI256">
        <v>2016</v>
      </c>
    </row>
    <row r="257" spans="1:35" ht="12.75" customHeight="1">
      <c r="A257">
        <v>12</v>
      </c>
      <c r="B257">
        <v>5</v>
      </c>
      <c r="C257">
        <v>2016</v>
      </c>
      <c r="D257" s="9">
        <f t="shared" si="0"/>
        <v>42709</v>
      </c>
      <c r="E257" s="10">
        <v>2006</v>
      </c>
      <c r="F257" s="10">
        <f t="shared" si="1"/>
        <v>10</v>
      </c>
      <c r="G257" t="s">
        <v>708</v>
      </c>
      <c r="H257" t="s">
        <v>709</v>
      </c>
      <c r="I257" s="11">
        <v>1101461000</v>
      </c>
      <c r="J257" s="11">
        <v>30471000</v>
      </c>
      <c r="K257" s="11">
        <f>IF(M257="NOK",I257,IF(Sheet1!M257="SEK",Sheet1!I257*Sheet2!$B$10,IF(M257="DKK",Sheet1!I257*Sheet2!$B$9,IF(Sheet1!M257="EUR",Sheet1!I257*Sheet2!$B$11,IF(M257="USD",I257*Sheet1!$B$12,IF(M257="CHF",I257*Sheet2!$B$13,IF(Sheet1!M257="GBP",Sheet1!I257*Sheet2!$B$14,IF(Sheet1!M257="ISK",Sheet1!I257*Sheet2!$B$15,IF(Sheet1!M257="AUD",Sheet1!I257*Sheet2!$B$16,"0")))))))))</f>
        <v>1016318064.6999999</v>
      </c>
      <c r="L257" s="11">
        <f>IF(M257="NOK",J257,IF(Sheet1!M257="SEK",Sheet1!J257*Sheet2!$B$10,IF(M257="DKK",Sheet1!J257*Sheet2!$B$9,IF(Sheet1!M257="EUR",Sheet1!J257*Sheet2!$B$11,IF(M257="USD",J257*Sheet1!$B$12,IF(M257="CHF",J257*Sheet2!$B$13,IF(Sheet1!M257="GBP",Sheet1!J257*Sheet2!$B$14,IF(Sheet1!M257="ISK",Sheet1!J257*Sheet2!$B$15,IF(Sheet1!M257="AUD",Sheet1!J257*Sheet2!$B$16,"0")))))))))</f>
        <v>28115591.699999999</v>
      </c>
      <c r="M257" t="s">
        <v>4</v>
      </c>
      <c r="N257" t="s">
        <v>30</v>
      </c>
      <c r="O257" t="s">
        <v>112</v>
      </c>
      <c r="P257" s="51" t="s">
        <v>23</v>
      </c>
      <c r="Q257" s="13">
        <v>207.48</v>
      </c>
      <c r="R257" t="s">
        <v>586</v>
      </c>
      <c r="S257" s="14" t="s">
        <v>25</v>
      </c>
      <c r="T257">
        <v>37</v>
      </c>
      <c r="U257" s="13">
        <v>0.2702702582</v>
      </c>
      <c r="V257" s="13">
        <v>1.081081033</v>
      </c>
      <c r="W257" s="13">
        <v>1.3513513800000001</v>
      </c>
      <c r="X257">
        <v>414.95800000000003</v>
      </c>
      <c r="Y257" t="s">
        <v>48</v>
      </c>
      <c r="Z257" t="s">
        <v>54</v>
      </c>
      <c r="AA257">
        <v>6053600</v>
      </c>
      <c r="AB257">
        <f t="shared" si="18"/>
        <v>223983200</v>
      </c>
      <c r="AC257" s="15">
        <f>T257*(1+(U257/Sheet2!$A$2))</f>
        <v>37.099999995533999</v>
      </c>
      <c r="AD257" s="16">
        <f t="shared" si="19"/>
        <v>4.9176054275499235</v>
      </c>
      <c r="AE257" s="17">
        <f t="shared" si="4"/>
        <v>0.13604145310898316</v>
      </c>
      <c r="AF257" s="70">
        <f t="shared" si="20"/>
        <v>4.5374745280003141</v>
      </c>
      <c r="AG257">
        <f t="shared" si="21"/>
        <v>0.12552544878365876</v>
      </c>
      <c r="AI257">
        <v>2016</v>
      </c>
    </row>
    <row r="258" spans="1:35" ht="12.75" customHeight="1">
      <c r="A258">
        <v>12</v>
      </c>
      <c r="B258">
        <v>6</v>
      </c>
      <c r="C258">
        <v>2016</v>
      </c>
      <c r="D258" s="9">
        <f t="shared" si="0"/>
        <v>42710</v>
      </c>
      <c r="E258" s="18">
        <v>2013</v>
      </c>
      <c r="F258" s="10">
        <f t="shared" si="1"/>
        <v>3</v>
      </c>
      <c r="G258" t="s">
        <v>710</v>
      </c>
      <c r="H258" t="s">
        <v>711</v>
      </c>
      <c r="I258" s="11">
        <v>795000</v>
      </c>
      <c r="J258" s="11">
        <v>-1149051</v>
      </c>
      <c r="K258" s="11">
        <f>IF(M258="NOK",I258,IF(Sheet1!M258="SEK",Sheet1!I258*Sheet2!$B$10,IF(M258="DKK",Sheet1!I258*Sheet2!$B$9,IF(Sheet1!M258="EUR",Sheet1!I258*Sheet2!$B$11,IF(M258="USD",I258*Sheet1!$B$12,IF(M258="CHF",I258*Sheet2!$B$13,IF(Sheet1!M258="GBP",Sheet1!I258*Sheet2!$B$14,IF(Sheet1!M258="ISK",Sheet1!I258*Sheet2!$B$15,IF(Sheet1!M258="AUD",Sheet1!I258*Sheet2!$B$16,"0")))))))))</f>
        <v>733546.5</v>
      </c>
      <c r="L258" s="11">
        <f>IF(M258="NOK",J258,IF(Sheet1!M258="SEK",Sheet1!J258*Sheet2!$B$10,IF(M258="DKK",Sheet1!J258*Sheet2!$B$9,IF(Sheet1!M258="EUR",Sheet1!J258*Sheet2!$B$11,IF(M258="USD",J258*Sheet1!$B$12,IF(M258="CHF",J258*Sheet2!$B$13,IF(Sheet1!M258="GBP",Sheet1!J258*Sheet2!$B$14,IF(Sheet1!M258="ISK",Sheet1!J258*Sheet2!$B$15,IF(Sheet1!M258="AUD",Sheet1!J258*Sheet2!$B$16,"0")))))))))</f>
        <v>-1060229.3577000001</v>
      </c>
      <c r="M258" t="s">
        <v>4</v>
      </c>
      <c r="N258" t="s">
        <v>30</v>
      </c>
      <c r="O258" t="s">
        <v>112</v>
      </c>
      <c r="P258" s="51" t="s">
        <v>23</v>
      </c>
      <c r="Q258" s="13">
        <v>15.0511</v>
      </c>
      <c r="R258" t="s">
        <v>166</v>
      </c>
      <c r="S258" s="14" t="s">
        <v>25</v>
      </c>
      <c r="T258">
        <v>60</v>
      </c>
      <c r="U258" s="13">
        <v>-10.41666698</v>
      </c>
      <c r="V258" s="13">
        <v>2.5</v>
      </c>
      <c r="W258" s="13">
        <v>-8.3333330149999991</v>
      </c>
      <c r="X258">
        <v>80.044200000000004</v>
      </c>
      <c r="Y258" s="1" t="s">
        <v>33</v>
      </c>
      <c r="Z258" t="s">
        <v>54</v>
      </c>
      <c r="AA258">
        <v>275000</v>
      </c>
      <c r="AB258">
        <f t="shared" si="18"/>
        <v>16500000</v>
      </c>
      <c r="AC258" s="15">
        <f>T258*(1+(U258/Sheet2!$A$2))</f>
        <v>53.749999811999999</v>
      </c>
      <c r="AD258" s="16">
        <f t="shared" ref="AD258:AD321" si="22">I258/AB258</f>
        <v>4.818181818181818E-2</v>
      </c>
      <c r="AE258" s="17">
        <f t="shared" si="4"/>
        <v>-6.9639454545454546E-2</v>
      </c>
      <c r="AF258" s="70">
        <f t="shared" si="20"/>
        <v>4.4457363636363635E-2</v>
      </c>
      <c r="AG258">
        <f t="shared" si="21"/>
        <v>-6.4256324709090915E-2</v>
      </c>
      <c r="AI258">
        <v>2016</v>
      </c>
    </row>
    <row r="259" spans="1:35" ht="12.75" customHeight="1">
      <c r="A259">
        <v>12</v>
      </c>
      <c r="B259">
        <v>7</v>
      </c>
      <c r="C259">
        <v>2016</v>
      </c>
      <c r="D259" s="9">
        <f t="shared" si="0"/>
        <v>42711</v>
      </c>
      <c r="E259" s="10">
        <v>1999</v>
      </c>
      <c r="F259" s="10">
        <f t="shared" si="1"/>
        <v>17</v>
      </c>
      <c r="G259" t="s">
        <v>712</v>
      </c>
      <c r="H259" t="s">
        <v>713</v>
      </c>
      <c r="I259" s="11">
        <v>47791000</v>
      </c>
      <c r="J259" s="11">
        <v>-2568000</v>
      </c>
      <c r="K259" s="11">
        <f>IF(M259="NOK",I259,IF(Sheet1!M259="SEK",Sheet1!I259*Sheet2!$B$10,IF(M259="DKK",Sheet1!I259*Sheet2!$B$9,IF(Sheet1!M259="EUR",Sheet1!I259*Sheet2!$B$11,IF(M259="USD",I259*Sheet1!$B$12,IF(M259="CHF",I259*Sheet2!$B$13,IF(Sheet1!M259="GBP",Sheet1!I259*Sheet2!$B$14,IF(Sheet1!M259="ISK",Sheet1!I259*Sheet2!$B$15,IF(Sheet1!M259="AUD",Sheet1!I259*Sheet2!$B$16,"0")))))))))</f>
        <v>44096755.699999996</v>
      </c>
      <c r="L259" s="11">
        <f>IF(M259="NOK",J259,IF(Sheet1!M259="SEK",Sheet1!J259*Sheet2!$B$10,IF(M259="DKK",Sheet1!J259*Sheet2!$B$9,IF(Sheet1!M259="EUR",Sheet1!J259*Sheet2!$B$11,IF(M259="USD",J259*Sheet1!$B$12,IF(M259="CHF",J259*Sheet2!$B$13,IF(Sheet1!M259="GBP",Sheet1!J259*Sheet2!$B$14,IF(Sheet1!M259="ISK",Sheet1!J259*Sheet2!$B$15,IF(Sheet1!M259="AUD",Sheet1!J259*Sheet2!$B$16,"0")))))))))</f>
        <v>-2369493.6</v>
      </c>
      <c r="M259" t="s">
        <v>4</v>
      </c>
      <c r="N259" t="s">
        <v>30</v>
      </c>
      <c r="O259" t="s">
        <v>112</v>
      </c>
      <c r="P259" s="51" t="s">
        <v>23</v>
      </c>
      <c r="Q259" s="13">
        <v>63.803699999999999</v>
      </c>
      <c r="R259" t="s">
        <v>166</v>
      </c>
      <c r="S259" s="14" t="s">
        <v>25</v>
      </c>
      <c r="T259">
        <v>46</v>
      </c>
      <c r="U259" s="13">
        <v>31.521739960000001</v>
      </c>
      <c r="V259" s="13">
        <v>22.82608604</v>
      </c>
      <c r="W259" s="13">
        <v>31.521739960000001</v>
      </c>
      <c r="X259">
        <v>410.93400000000003</v>
      </c>
      <c r="Y259" t="s">
        <v>48</v>
      </c>
      <c r="Z259" t="s">
        <v>54</v>
      </c>
      <c r="AA259">
        <v>1500000</v>
      </c>
      <c r="AB259">
        <f t="shared" si="18"/>
        <v>69000000</v>
      </c>
      <c r="AC259" s="15">
        <f>T259*(1+(U259/Sheet2!$A$2))</f>
        <v>60.500000381600003</v>
      </c>
      <c r="AD259" s="16">
        <f t="shared" si="22"/>
        <v>0.69262318840579706</v>
      </c>
      <c r="AE259" s="17">
        <f t="shared" si="4"/>
        <v>-3.7217391304347827E-2</v>
      </c>
      <c r="AF259" s="70">
        <f t="shared" ref="AF259:AF322" si="23">K259/AB259</f>
        <v>0.63908341594202889</v>
      </c>
      <c r="AG259">
        <f t="shared" ref="AG259:AG322" si="24">L259/AB259</f>
        <v>-3.434048695652174E-2</v>
      </c>
      <c r="AI259">
        <v>2016</v>
      </c>
    </row>
    <row r="260" spans="1:35" ht="12.75" customHeight="1">
      <c r="A260">
        <v>12</v>
      </c>
      <c r="B260">
        <v>9</v>
      </c>
      <c r="C260">
        <v>2016</v>
      </c>
      <c r="D260" s="9">
        <f t="shared" si="0"/>
        <v>42713</v>
      </c>
      <c r="E260" s="10">
        <v>2005</v>
      </c>
      <c r="F260" s="10">
        <f t="shared" si="1"/>
        <v>11</v>
      </c>
      <c r="G260" t="s">
        <v>714</v>
      </c>
      <c r="H260" t="s">
        <v>715</v>
      </c>
      <c r="I260" s="11">
        <v>203556000</v>
      </c>
      <c r="J260" s="11">
        <v>13301000</v>
      </c>
      <c r="K260" s="11">
        <f>IF(M260="NOK",I260,IF(Sheet1!M260="SEK",Sheet1!I260*Sheet2!$B$10,IF(M260="DKK",Sheet1!I260*Sheet2!$B$9,IF(Sheet1!M260="EUR",Sheet1!I260*Sheet2!$B$11,IF(M260="USD",I260*Sheet1!$B$12,IF(M260="CHF",I260*Sheet2!$B$13,IF(Sheet1!M260="GBP",Sheet1!I260*Sheet2!$B$14,IF(Sheet1!M260="ISK",Sheet1!I260*Sheet2!$B$15,IF(Sheet1!M260="AUD",Sheet1!I260*Sheet2!$B$16,"0")))))))))</f>
        <v>187821121.19999999</v>
      </c>
      <c r="L260" s="11">
        <f>IF(M260="NOK",J260,IF(Sheet1!M260="SEK",Sheet1!J260*Sheet2!$B$10,IF(M260="DKK",Sheet1!J260*Sheet2!$B$9,IF(Sheet1!M260="EUR",Sheet1!J260*Sheet2!$B$11,IF(M260="USD",J260*Sheet1!$B$12,IF(M260="CHF",J260*Sheet2!$B$13,IF(Sheet1!M260="GBP",Sheet1!J260*Sheet2!$B$14,IF(Sheet1!M260="ISK",Sheet1!J260*Sheet2!$B$15,IF(Sheet1!M260="AUD",Sheet1!J260*Sheet2!$B$16,"0")))))))))</f>
        <v>12272832.699999999</v>
      </c>
      <c r="M260" t="s">
        <v>4</v>
      </c>
      <c r="N260" t="s">
        <v>30</v>
      </c>
      <c r="O260" t="s">
        <v>37</v>
      </c>
      <c r="P260" s="51" t="s">
        <v>23</v>
      </c>
      <c r="Q260" s="13">
        <v>399.15499999999997</v>
      </c>
      <c r="R260" t="s">
        <v>716</v>
      </c>
      <c r="S260" s="14" t="s">
        <v>25</v>
      </c>
      <c r="T260">
        <v>29</v>
      </c>
      <c r="U260" s="13">
        <v>1.7241379020000001</v>
      </c>
      <c r="V260" s="13">
        <v>0</v>
      </c>
      <c r="W260" s="13">
        <v>6.2068967820000003</v>
      </c>
      <c r="X260">
        <v>807.36900000000003</v>
      </c>
      <c r="Y260" s="1" t="s">
        <v>33</v>
      </c>
      <c r="Z260" t="s">
        <v>263</v>
      </c>
      <c r="AA260">
        <v>13514600</v>
      </c>
      <c r="AB260">
        <f t="shared" si="18"/>
        <v>391923400</v>
      </c>
      <c r="AC260" s="15">
        <f>T260*(1+(U260/Sheet2!$A$2))</f>
        <v>29.499999991579998</v>
      </c>
      <c r="AD260" s="16">
        <f t="shared" si="22"/>
        <v>0.51937700070983261</v>
      </c>
      <c r="AE260" s="17">
        <f t="shared" si="4"/>
        <v>3.3937754163185972E-2</v>
      </c>
      <c r="AF260" s="70">
        <f t="shared" si="23"/>
        <v>0.47922915855496251</v>
      </c>
      <c r="AG260">
        <f t="shared" si="24"/>
        <v>3.1314365766371692E-2</v>
      </c>
      <c r="AI260">
        <v>2016</v>
      </c>
    </row>
    <row r="261" spans="1:35" ht="12.75" customHeight="1">
      <c r="A261">
        <v>12</v>
      </c>
      <c r="B261">
        <v>9</v>
      </c>
      <c r="C261">
        <v>2016</v>
      </c>
      <c r="D261" s="9">
        <f t="shared" si="0"/>
        <v>42713</v>
      </c>
      <c r="E261" s="10">
        <v>2012</v>
      </c>
      <c r="F261" s="10">
        <f t="shared" si="1"/>
        <v>4</v>
      </c>
      <c r="G261" t="s">
        <v>717</v>
      </c>
      <c r="H261" t="s">
        <v>718</v>
      </c>
      <c r="I261" s="11">
        <v>1131000</v>
      </c>
      <c r="J261" s="11">
        <v>-4471000</v>
      </c>
      <c r="K261" s="11">
        <f>IF(M261="NOK",I261,IF(Sheet1!M261="SEK",Sheet1!I261*Sheet2!$B$10,IF(M261="DKK",Sheet1!I261*Sheet2!$B$9,IF(Sheet1!M261="EUR",Sheet1!I261*Sheet2!$B$11,IF(M261="USD",I261*Sheet1!$B$12,IF(M261="CHF",I261*Sheet2!$B$13,IF(Sheet1!M261="GBP",Sheet1!I261*Sheet2!$B$14,IF(Sheet1!M261="ISK",Sheet1!I261*Sheet2!$B$15,IF(Sheet1!M261="AUD",Sheet1!I261*Sheet2!$B$16,"0")))))))))</f>
        <v>1043573.7</v>
      </c>
      <c r="L261" s="11">
        <f>IF(M261="NOK",J261,IF(Sheet1!M261="SEK",Sheet1!J261*Sheet2!$B$10,IF(M261="DKK",Sheet1!J261*Sheet2!$B$9,IF(Sheet1!M261="EUR",Sheet1!J261*Sheet2!$B$11,IF(M261="USD",J261*Sheet1!$B$12,IF(M261="CHF",J261*Sheet2!$B$13,IF(Sheet1!M261="GBP",Sheet1!J261*Sheet2!$B$14,IF(Sheet1!M261="ISK",Sheet1!J261*Sheet2!$B$15,IF(Sheet1!M261="AUD",Sheet1!J261*Sheet2!$B$16,"0")))))))))</f>
        <v>-4125391.6999999997</v>
      </c>
      <c r="M261" t="s">
        <v>4</v>
      </c>
      <c r="N261" t="s">
        <v>30</v>
      </c>
      <c r="O261" t="s">
        <v>31</v>
      </c>
      <c r="P261" s="51" t="s">
        <v>23</v>
      </c>
      <c r="Q261" s="13">
        <v>11.345599999999999</v>
      </c>
      <c r="R261" t="s">
        <v>166</v>
      </c>
      <c r="S261" s="14" t="s">
        <v>25</v>
      </c>
      <c r="T261">
        <v>5.85</v>
      </c>
      <c r="U261" s="13">
        <v>58.119659419999998</v>
      </c>
      <c r="V261" s="13">
        <v>44.444446560000003</v>
      </c>
      <c r="W261" s="13">
        <v>39.316242219999999</v>
      </c>
      <c r="X261">
        <v>31.856999999999999</v>
      </c>
      <c r="Y261" t="s">
        <v>48</v>
      </c>
      <c r="Z261" t="s">
        <v>54</v>
      </c>
      <c r="AA261">
        <v>2082000</v>
      </c>
      <c r="AB261">
        <f t="shared" si="18"/>
        <v>12179700</v>
      </c>
      <c r="AC261" s="15">
        <f>T261*(1+(U261/Sheet2!$A$2))</f>
        <v>9.2500000760700001</v>
      </c>
      <c r="AD261" s="16">
        <f t="shared" si="22"/>
        <v>9.285943003522254E-2</v>
      </c>
      <c r="AE261" s="17">
        <f t="shared" si="4"/>
        <v>-0.36708621723030943</v>
      </c>
      <c r="AF261" s="70">
        <f t="shared" si="23"/>
        <v>8.568139609349984E-2</v>
      </c>
      <c r="AG261">
        <f t="shared" si="24"/>
        <v>-0.33871045263840649</v>
      </c>
      <c r="AI261">
        <v>2016</v>
      </c>
    </row>
    <row r="262" spans="1:35" ht="12.75" customHeight="1">
      <c r="A262">
        <v>12</v>
      </c>
      <c r="B262">
        <v>13</v>
      </c>
      <c r="C262">
        <v>2016</v>
      </c>
      <c r="D262" s="9">
        <f t="shared" si="0"/>
        <v>42717</v>
      </c>
      <c r="E262" s="10">
        <v>2016</v>
      </c>
      <c r="F262" s="10">
        <f t="shared" si="1"/>
        <v>0</v>
      </c>
      <c r="G262" t="s">
        <v>719</v>
      </c>
      <c r="H262" t="s">
        <v>720</v>
      </c>
      <c r="I262" s="11">
        <v>3119000</v>
      </c>
      <c r="J262" s="11">
        <v>-455952</v>
      </c>
      <c r="K262" s="11">
        <f>IF(M262="NOK",I262,IF(Sheet1!M262="SEK",Sheet1!I262*Sheet2!$B$10,IF(M262="DKK",Sheet1!I262*Sheet2!$B$9,IF(Sheet1!M262="EUR",Sheet1!I262*Sheet2!$B$11,IF(M262="USD",I262*Sheet1!$B$12,IF(M262="CHF",I262*Sheet2!$B$13,IF(Sheet1!M262="GBP",Sheet1!I262*Sheet2!$B$14,IF(Sheet1!M262="ISK",Sheet1!I262*Sheet2!$B$15,IF(Sheet1!M262="AUD",Sheet1!I262*Sheet2!$B$16,"0")))))))))</f>
        <v>2877901.3</v>
      </c>
      <c r="L262" s="11">
        <f>IF(M262="NOK",J262,IF(Sheet1!M262="SEK",Sheet1!J262*Sheet2!$B$10,IF(M262="DKK",Sheet1!J262*Sheet2!$B$9,IF(Sheet1!M262="EUR",Sheet1!J262*Sheet2!$B$11,IF(M262="USD",J262*Sheet1!$B$12,IF(M262="CHF",J262*Sheet2!$B$13,IF(Sheet1!M262="GBP",Sheet1!J262*Sheet2!$B$14,IF(Sheet1!M262="ISK",Sheet1!J262*Sheet2!$B$15,IF(Sheet1!M262="AUD",Sheet1!J262*Sheet2!$B$16,"0")))))))))</f>
        <v>-420706.91039999999</v>
      </c>
      <c r="M262" t="s">
        <v>4</v>
      </c>
      <c r="N262" t="s">
        <v>30</v>
      </c>
      <c r="O262" t="s">
        <v>130</v>
      </c>
      <c r="P262" s="51" t="s">
        <v>23</v>
      </c>
      <c r="Q262" s="13">
        <v>32.603099999999998</v>
      </c>
      <c r="R262" t="s">
        <v>24</v>
      </c>
      <c r="S262" s="14" t="s">
        <v>25</v>
      </c>
      <c r="T262">
        <v>3.5</v>
      </c>
      <c r="U262" s="13">
        <v>-22.857143399999998</v>
      </c>
      <c r="V262" s="13">
        <v>-16.571428300000001</v>
      </c>
      <c r="W262" s="13">
        <v>-25.714284899999999</v>
      </c>
      <c r="X262">
        <v>37.265300000000003</v>
      </c>
      <c r="Y262" t="s">
        <v>94</v>
      </c>
      <c r="Z262" t="s">
        <v>54</v>
      </c>
      <c r="AA262">
        <v>10000000</v>
      </c>
      <c r="AB262">
        <f t="shared" si="18"/>
        <v>35000000</v>
      </c>
      <c r="AC262" s="15">
        <f>T262*(1+(U262/Sheet2!$A$2))</f>
        <v>2.6999999809999999</v>
      </c>
      <c r="AD262" s="16">
        <f t="shared" si="22"/>
        <v>8.9114285714285715E-2</v>
      </c>
      <c r="AE262" s="17">
        <f t="shared" si="4"/>
        <v>-1.3027199999999999E-2</v>
      </c>
      <c r="AF262" s="70">
        <f t="shared" si="23"/>
        <v>8.2225751428571428E-2</v>
      </c>
      <c r="AG262">
        <f t="shared" si="24"/>
        <v>-1.202019744E-2</v>
      </c>
      <c r="AI262">
        <v>2016</v>
      </c>
    </row>
    <row r="263" spans="1:35" ht="12.75" customHeight="1">
      <c r="A263">
        <v>12</v>
      </c>
      <c r="B263">
        <v>16</v>
      </c>
      <c r="C263">
        <v>2016</v>
      </c>
      <c r="D263" s="9">
        <f t="shared" si="0"/>
        <v>42720</v>
      </c>
      <c r="E263" s="10">
        <v>2016</v>
      </c>
      <c r="F263" s="10">
        <f t="shared" si="1"/>
        <v>0</v>
      </c>
      <c r="G263" t="s">
        <v>721</v>
      </c>
      <c r="H263" t="s">
        <v>722</v>
      </c>
      <c r="I263" s="11">
        <v>6321000</v>
      </c>
      <c r="J263" s="11">
        <v>-5961000</v>
      </c>
      <c r="K263" s="11">
        <f>IF(M263="NOK",I263,IF(Sheet1!M263="SEK",Sheet1!I263*Sheet2!$B$10,IF(M263="DKK",Sheet1!I263*Sheet2!$B$9,IF(Sheet1!M263="EUR",Sheet1!I263*Sheet2!$B$11,IF(M263="USD",I263*Sheet1!$B$12,IF(M263="CHF",I263*Sheet2!$B$13,IF(Sheet1!M263="GBP",Sheet1!I263*Sheet2!$B$14,IF(Sheet1!M263="ISK",Sheet1!I263*Sheet2!$B$15,IF(Sheet1!M263="AUD",Sheet1!I263*Sheet2!$B$16,"0")))))))))</f>
        <v>5832386.7000000002</v>
      </c>
      <c r="L263" s="11">
        <f>IF(M263="NOK",J263,IF(Sheet1!M263="SEK",Sheet1!J263*Sheet2!$B$10,IF(M263="DKK",Sheet1!J263*Sheet2!$B$9,IF(Sheet1!M263="EUR",Sheet1!J263*Sheet2!$B$11,IF(M263="USD",J263*Sheet1!$B$12,IF(M263="CHF",J263*Sheet2!$B$13,IF(Sheet1!M263="GBP",Sheet1!J263*Sheet2!$B$14,IF(Sheet1!M263="ISK",Sheet1!J263*Sheet2!$B$15,IF(Sheet1!M263="AUD",Sheet1!J263*Sheet2!$B$16,"0")))))))))</f>
        <v>-5500214.7000000002</v>
      </c>
      <c r="M263" t="s">
        <v>4</v>
      </c>
      <c r="N263" t="s">
        <v>30</v>
      </c>
      <c r="O263" t="s">
        <v>112</v>
      </c>
      <c r="P263" s="51" t="s">
        <v>23</v>
      </c>
      <c r="Q263" s="13">
        <v>43.423900000000003</v>
      </c>
      <c r="R263" t="s">
        <v>406</v>
      </c>
      <c r="S263" s="14" t="s">
        <v>25</v>
      </c>
      <c r="T263">
        <v>26</v>
      </c>
      <c r="U263" s="13">
        <v>-9.2307691569999992</v>
      </c>
      <c r="V263" s="13">
        <v>-4.6153845789999997</v>
      </c>
      <c r="W263" s="13">
        <v>-5.3846154210000003</v>
      </c>
      <c r="X263">
        <v>130.822</v>
      </c>
      <c r="Y263" t="s">
        <v>76</v>
      </c>
      <c r="Z263" t="s">
        <v>54</v>
      </c>
      <c r="AA263">
        <v>1800000</v>
      </c>
      <c r="AB263">
        <f t="shared" si="18"/>
        <v>46800000</v>
      </c>
      <c r="AC263" s="15">
        <f>T263*(1+(U263/Sheet2!$A$2))</f>
        <v>23.600000019180001</v>
      </c>
      <c r="AD263" s="16">
        <f t="shared" si="22"/>
        <v>0.13506410256410256</v>
      </c>
      <c r="AE263" s="17">
        <f t="shared" si="4"/>
        <v>-0.12737179487179487</v>
      </c>
      <c r="AF263" s="70">
        <f t="shared" si="23"/>
        <v>0.12462364743589743</v>
      </c>
      <c r="AG263">
        <f t="shared" si="24"/>
        <v>-0.11752595512820513</v>
      </c>
      <c r="AI263">
        <v>2016</v>
      </c>
    </row>
    <row r="264" spans="1:35" ht="12.75" customHeight="1">
      <c r="A264">
        <v>12</v>
      </c>
      <c r="B264">
        <v>19</v>
      </c>
      <c r="C264">
        <v>2016</v>
      </c>
      <c r="D264" s="9">
        <f t="shared" si="0"/>
        <v>42723</v>
      </c>
      <c r="E264" s="10">
        <v>2015</v>
      </c>
      <c r="F264" s="10">
        <f t="shared" si="1"/>
        <v>1</v>
      </c>
      <c r="G264" t="s">
        <v>723</v>
      </c>
      <c r="H264" t="s">
        <v>724</v>
      </c>
      <c r="I264" s="11">
        <v>0</v>
      </c>
      <c r="J264" s="11">
        <v>-15377000</v>
      </c>
      <c r="K264" s="11">
        <f>IF(M264="NOK",I264,IF(Sheet1!M264="SEK",Sheet1!I264*Sheet2!$B$10,IF(M264="DKK",Sheet1!I264*Sheet2!$B$9,IF(Sheet1!M264="EUR",Sheet1!I264*Sheet2!$B$11,IF(M264="USD",I264*Sheet1!$B$12,IF(M264="CHF",I264*Sheet2!$B$13,IF(Sheet1!M264="GBP",Sheet1!I264*Sheet2!$B$14,IF(Sheet1!M264="ISK",Sheet1!I264*Sheet2!$B$15,IF(Sheet1!M264="AUD",Sheet1!I264*Sheet2!$B$16,"0")))))))))</f>
        <v>0</v>
      </c>
      <c r="L264" s="11">
        <f>IF(M264="NOK",J264,IF(Sheet1!M264="SEK",Sheet1!J264*Sheet2!$B$10,IF(M264="DKK",Sheet1!J264*Sheet2!$B$9,IF(Sheet1!M264="EUR",Sheet1!J264*Sheet2!$B$11,IF(M264="USD",J264*Sheet1!$B$12,IF(M264="CHF",J264*Sheet2!$B$13,IF(Sheet1!M264="GBP",Sheet1!J264*Sheet2!$B$14,IF(Sheet1!M264="ISK",Sheet1!J264*Sheet2!$B$15,IF(Sheet1!M264="AUD",Sheet1!J264*Sheet2!$B$16,"0")))))))))</f>
        <v>-14188357.9</v>
      </c>
      <c r="M264" t="s">
        <v>4</v>
      </c>
      <c r="N264" t="s">
        <v>66</v>
      </c>
      <c r="O264" t="s">
        <v>112</v>
      </c>
      <c r="P264" s="51" t="s">
        <v>23</v>
      </c>
      <c r="Q264" s="13">
        <v>129.404</v>
      </c>
      <c r="R264" t="s">
        <v>24</v>
      </c>
      <c r="S264" s="14" t="s">
        <v>25</v>
      </c>
      <c r="T264">
        <v>17.600000000000001</v>
      </c>
      <c r="U264" s="13">
        <v>-7.3863654140000001</v>
      </c>
      <c r="V264" s="13">
        <v>38.068180079999998</v>
      </c>
      <c r="W264" s="13">
        <v>22.159088130000001</v>
      </c>
      <c r="X264">
        <v>376.48200000000003</v>
      </c>
      <c r="Y264" s="1" t="s">
        <v>33</v>
      </c>
      <c r="Z264" t="s">
        <v>725</v>
      </c>
      <c r="AA264">
        <v>7960000</v>
      </c>
      <c r="AB264">
        <f t="shared" si="18"/>
        <v>140096000</v>
      </c>
      <c r="AC264" s="15">
        <f>T264*(1+(U264/Sheet2!$A$2))</f>
        <v>16.299999687136001</v>
      </c>
      <c r="AD264" s="16">
        <f t="shared" si="22"/>
        <v>0</v>
      </c>
      <c r="AE264" s="17">
        <f t="shared" si="4"/>
        <v>-0.10976044997715852</v>
      </c>
      <c r="AF264" s="70">
        <f t="shared" si="23"/>
        <v>0</v>
      </c>
      <c r="AG264">
        <f t="shared" si="24"/>
        <v>-0.10127596719392416</v>
      </c>
      <c r="AI264">
        <v>2016</v>
      </c>
    </row>
    <row r="265" spans="1:35" ht="12.75" customHeight="1">
      <c r="A265">
        <v>12</v>
      </c>
      <c r="B265">
        <v>19</v>
      </c>
      <c r="C265">
        <v>2016</v>
      </c>
      <c r="D265" s="9">
        <f t="shared" si="0"/>
        <v>42723</v>
      </c>
      <c r="E265" s="10">
        <v>2006</v>
      </c>
      <c r="F265" s="10">
        <f t="shared" si="1"/>
        <v>10</v>
      </c>
      <c r="G265" t="s">
        <v>726</v>
      </c>
      <c r="H265" t="s">
        <v>727</v>
      </c>
      <c r="I265" s="11">
        <v>9592</v>
      </c>
      <c r="J265" s="11">
        <v>-5181253</v>
      </c>
      <c r="K265" s="11">
        <f>IF(M265="NOK",I265,IF(Sheet1!M265="SEK",Sheet1!I265*Sheet2!$B$10,IF(M265="DKK",Sheet1!I265*Sheet2!$B$9,IF(Sheet1!M265="EUR",Sheet1!I265*Sheet2!$B$11,IF(M265="USD",I265*Sheet1!$B$12,IF(M265="CHF",I265*Sheet2!$B$13,IF(Sheet1!M265="GBP",Sheet1!I265*Sheet2!$B$14,IF(Sheet1!M265="ISK",Sheet1!I265*Sheet2!$B$15,IF(Sheet1!M265="AUD",Sheet1!I265*Sheet2!$B$16,"0")))))))))</f>
        <v>8850.5383999999995</v>
      </c>
      <c r="L265" s="11">
        <f>IF(M265="NOK",J265,IF(Sheet1!M265="SEK",Sheet1!J265*Sheet2!$B$10,IF(M265="DKK",Sheet1!J265*Sheet2!$B$9,IF(Sheet1!M265="EUR",Sheet1!J265*Sheet2!$B$11,IF(M265="USD",J265*Sheet1!$B$12,IF(M265="CHF",J265*Sheet2!$B$13,IF(Sheet1!M265="GBP",Sheet1!J265*Sheet2!$B$14,IF(Sheet1!M265="ISK",Sheet1!J265*Sheet2!$B$15,IF(Sheet1!M265="AUD",Sheet1!J265*Sheet2!$B$16,"0")))))))))</f>
        <v>-4780742.1431</v>
      </c>
      <c r="M265" t="s">
        <v>4</v>
      </c>
      <c r="N265" t="s">
        <v>30</v>
      </c>
      <c r="O265" t="s">
        <v>31</v>
      </c>
      <c r="P265" s="51" t="s">
        <v>23</v>
      </c>
      <c r="Q265" s="13">
        <v>9.3712499999999999</v>
      </c>
      <c r="R265" t="s">
        <v>166</v>
      </c>
      <c r="S265" s="14" t="s">
        <v>25</v>
      </c>
      <c r="T265">
        <v>6</v>
      </c>
      <c r="U265" s="13">
        <v>16.666666029999998</v>
      </c>
      <c r="V265" s="13">
        <v>39.166667940000004</v>
      </c>
      <c r="W265" s="13">
        <v>173.33332820000001</v>
      </c>
      <c r="X265">
        <v>50.462000000000003</v>
      </c>
      <c r="Y265" t="s">
        <v>76</v>
      </c>
      <c r="Z265" t="s">
        <v>54</v>
      </c>
      <c r="AA265">
        <v>1700000</v>
      </c>
      <c r="AB265">
        <f t="shared" si="18"/>
        <v>10200000</v>
      </c>
      <c r="AC265" s="15">
        <f>T265*(1+(U265/Sheet2!$A$2))</f>
        <v>6.9999999618000004</v>
      </c>
      <c r="AD265" s="16">
        <f t="shared" si="22"/>
        <v>9.4039215686274509E-4</v>
      </c>
      <c r="AE265" s="17">
        <f t="shared" si="4"/>
        <v>-0.5079659803921569</v>
      </c>
      <c r="AF265" s="70">
        <f t="shared" si="23"/>
        <v>8.6769984313725488E-4</v>
      </c>
      <c r="AG265">
        <f t="shared" si="24"/>
        <v>-0.46870021010784313</v>
      </c>
      <c r="AI265">
        <v>2016</v>
      </c>
    </row>
    <row r="266" spans="1:35" ht="12.75" customHeight="1">
      <c r="A266">
        <v>12</v>
      </c>
      <c r="B266">
        <v>21</v>
      </c>
      <c r="C266">
        <v>2016</v>
      </c>
      <c r="D266" s="9">
        <f t="shared" si="0"/>
        <v>42725</v>
      </c>
      <c r="E266" s="18">
        <v>2005</v>
      </c>
      <c r="F266" s="10">
        <f t="shared" si="1"/>
        <v>11</v>
      </c>
      <c r="G266" t="s">
        <v>728</v>
      </c>
      <c r="H266" t="s">
        <v>729</v>
      </c>
      <c r="I266" s="11">
        <v>25054000</v>
      </c>
      <c r="J266" s="11">
        <v>-18732000</v>
      </c>
      <c r="K266" s="11">
        <f>IF(M266="NOK",I266,IF(Sheet1!M266="SEK",Sheet1!I266*Sheet2!$B$10,IF(M266="DKK",Sheet1!I266*Sheet2!$B$9,IF(Sheet1!M266="EUR",Sheet1!I266*Sheet2!$B$11,IF(M266="USD",I266*Sheet1!$B$12,IF(M266="CHF",I266*Sheet2!$B$13,IF(Sheet1!M266="GBP",Sheet1!I266*Sheet2!$B$14,IF(Sheet1!M266="ISK",Sheet1!I266*Sheet2!$B$15,IF(Sheet1!M266="AUD",Sheet1!I266*Sheet2!$B$16,"0")))))))))</f>
        <v>23117325.800000001</v>
      </c>
      <c r="L266" s="11">
        <f>IF(M266="NOK",J266,IF(Sheet1!M266="SEK",Sheet1!J266*Sheet2!$B$10,IF(M266="DKK",Sheet1!J266*Sheet2!$B$9,IF(Sheet1!M266="EUR",Sheet1!J266*Sheet2!$B$11,IF(M266="USD",J266*Sheet1!$B$12,IF(M266="CHF",J266*Sheet2!$B$13,IF(Sheet1!M266="GBP",Sheet1!J266*Sheet2!$B$14,IF(Sheet1!M266="ISK",Sheet1!J266*Sheet2!$B$15,IF(Sheet1!M266="AUD",Sheet1!J266*Sheet2!$B$16,"0")))))))))</f>
        <v>-17284016.399999999</v>
      </c>
      <c r="M266" t="s">
        <v>4</v>
      </c>
      <c r="N266" t="s">
        <v>30</v>
      </c>
      <c r="O266" t="s">
        <v>112</v>
      </c>
      <c r="P266" s="12" t="s">
        <v>23</v>
      </c>
      <c r="Q266" s="13">
        <v>111.28</v>
      </c>
      <c r="R266" t="s">
        <v>464</v>
      </c>
      <c r="S266" s="14" t="s">
        <v>25</v>
      </c>
      <c r="T266">
        <v>6.8</v>
      </c>
      <c r="U266" s="13">
        <v>2.2058794499999999</v>
      </c>
      <c r="V266" s="13">
        <v>34.558818819999999</v>
      </c>
      <c r="W266" s="13">
        <v>14.705879210000001</v>
      </c>
      <c r="X266">
        <v>199.83699999999999</v>
      </c>
      <c r="Y266" t="s">
        <v>48</v>
      </c>
      <c r="Z266" t="s">
        <v>54</v>
      </c>
      <c r="AA266">
        <v>17650000</v>
      </c>
      <c r="AB266">
        <f t="shared" si="18"/>
        <v>120020000</v>
      </c>
      <c r="AC266" s="15">
        <f>T266*(1+(U266/Sheet2!$A$2))</f>
        <v>6.9499998025999989</v>
      </c>
      <c r="AD266" s="16">
        <f t="shared" si="22"/>
        <v>0.20874854190968173</v>
      </c>
      <c r="AE266" s="17">
        <f t="shared" si="4"/>
        <v>-0.15607398766872188</v>
      </c>
      <c r="AF266" s="70">
        <f t="shared" si="23"/>
        <v>0.19261227962006333</v>
      </c>
      <c r="AG266">
        <f t="shared" si="24"/>
        <v>-0.14400946842192966</v>
      </c>
      <c r="AI266">
        <v>2016</v>
      </c>
    </row>
    <row r="267" spans="1:35" ht="12.75" customHeight="1">
      <c r="A267">
        <v>12</v>
      </c>
      <c r="B267">
        <v>22</v>
      </c>
      <c r="C267">
        <v>2016</v>
      </c>
      <c r="D267" s="9">
        <f t="shared" si="0"/>
        <v>42726</v>
      </c>
      <c r="E267" s="10">
        <v>2016</v>
      </c>
      <c r="F267" s="10">
        <f t="shared" si="1"/>
        <v>0</v>
      </c>
      <c r="G267" t="s">
        <v>730</v>
      </c>
      <c r="H267" t="s">
        <v>731</v>
      </c>
      <c r="I267" s="11">
        <v>732000</v>
      </c>
      <c r="J267" s="11">
        <v>-3952000</v>
      </c>
      <c r="K267" s="11">
        <f>IF(M267="NOK",I267,IF(Sheet1!M267="SEK",Sheet1!I267*Sheet2!$B$10,IF(M267="DKK",Sheet1!I267*Sheet2!$B$9,IF(Sheet1!M267="EUR",Sheet1!I267*Sheet2!$B$11,IF(M267="USD",I267*Sheet1!$B$12,IF(M267="CHF",I267*Sheet2!$B$13,IF(Sheet1!M267="GBP",Sheet1!I267*Sheet2!$B$14,IF(Sheet1!M267="ISK",Sheet1!I267*Sheet2!$B$15,IF(Sheet1!M267="AUD",Sheet1!I267*Sheet2!$B$16,"0")))))))))</f>
        <v>675416.4</v>
      </c>
      <c r="L267" s="11">
        <f>IF(M267="NOK",J267,IF(Sheet1!M267="SEK",Sheet1!J267*Sheet2!$B$10,IF(M267="DKK",Sheet1!J267*Sheet2!$B$9,IF(Sheet1!M267="EUR",Sheet1!J267*Sheet2!$B$11,IF(M267="USD",J267*Sheet1!$B$12,IF(M267="CHF",J267*Sheet2!$B$13,IF(Sheet1!M267="GBP",Sheet1!J267*Sheet2!$B$14,IF(Sheet1!M267="ISK",Sheet1!J267*Sheet2!$B$15,IF(Sheet1!M267="AUD",Sheet1!J267*Sheet2!$B$16,"0")))))))))</f>
        <v>-3646510.4</v>
      </c>
      <c r="M267" t="s">
        <v>4</v>
      </c>
      <c r="N267" t="s">
        <v>30</v>
      </c>
      <c r="O267" t="s">
        <v>112</v>
      </c>
      <c r="P267" s="51" t="s">
        <v>23</v>
      </c>
      <c r="Q267" s="13">
        <v>23.485399999999998</v>
      </c>
      <c r="R267" t="s">
        <v>464</v>
      </c>
      <c r="S267" s="14" t="s">
        <v>25</v>
      </c>
      <c r="T267">
        <v>5.8</v>
      </c>
      <c r="U267" s="13">
        <v>-32.9310379</v>
      </c>
      <c r="V267" s="13">
        <v>-20.68965721</v>
      </c>
      <c r="W267" s="13">
        <v>-33.793106080000001</v>
      </c>
      <c r="X267">
        <v>59.459600000000002</v>
      </c>
      <c r="Y267" t="s">
        <v>76</v>
      </c>
      <c r="Z267" t="s">
        <v>54</v>
      </c>
      <c r="AA267">
        <v>4400000</v>
      </c>
      <c r="AB267">
        <f t="shared" si="18"/>
        <v>25520000</v>
      </c>
      <c r="AC267" s="15">
        <f>T267*(1+(U267/Sheet2!$A$2))</f>
        <v>3.8899998017999997</v>
      </c>
      <c r="AD267" s="16">
        <f t="shared" si="22"/>
        <v>2.8683385579937305E-2</v>
      </c>
      <c r="AE267" s="17">
        <f t="shared" si="4"/>
        <v>-0.15485893416927898</v>
      </c>
      <c r="AF267" s="70">
        <f t="shared" si="23"/>
        <v>2.6466159874608153E-2</v>
      </c>
      <c r="AG267">
        <f t="shared" si="24"/>
        <v>-0.14288833855799374</v>
      </c>
      <c r="AI267">
        <v>2016</v>
      </c>
    </row>
    <row r="268" spans="1:35" ht="12.75" customHeight="1">
      <c r="A268">
        <v>12</v>
      </c>
      <c r="B268">
        <v>22</v>
      </c>
      <c r="C268">
        <v>2016</v>
      </c>
      <c r="D268" s="9">
        <f t="shared" si="0"/>
        <v>42726</v>
      </c>
      <c r="E268" s="10">
        <v>2012</v>
      </c>
      <c r="F268" s="10">
        <f t="shared" si="1"/>
        <v>4</v>
      </c>
      <c r="G268" t="s">
        <v>732</v>
      </c>
      <c r="H268" t="s">
        <v>733</v>
      </c>
      <c r="I268" s="11">
        <v>1344000</v>
      </c>
      <c r="J268" s="11">
        <v>-917041</v>
      </c>
      <c r="K268" s="11">
        <f>IF(M268="NOK",I268,IF(Sheet1!M268="SEK",Sheet1!I268*Sheet2!$B$10,IF(M268="DKK",Sheet1!I268*Sheet2!$B$9,IF(Sheet1!M268="EUR",Sheet1!I268*Sheet2!$B$11,IF(M268="USD",I268*Sheet1!$B$12,IF(M268="CHF",I268*Sheet2!$B$13,IF(Sheet1!M268="GBP",Sheet1!I268*Sheet2!$B$14,IF(Sheet1!M268="ISK",Sheet1!I268*Sheet2!$B$15,IF(Sheet1!M268="AUD",Sheet1!I268*Sheet2!$B$16,"0")))))))))</f>
        <v>1240108.8</v>
      </c>
      <c r="L268" s="11">
        <f>IF(M268="NOK",J268,IF(Sheet1!M268="SEK",Sheet1!J268*Sheet2!$B$10,IF(M268="DKK",Sheet1!J268*Sheet2!$B$9,IF(Sheet1!M268="EUR",Sheet1!J268*Sheet2!$B$11,IF(M268="USD",J268*Sheet1!$B$12,IF(M268="CHF",J268*Sheet2!$B$13,IF(Sheet1!M268="GBP",Sheet1!J268*Sheet2!$B$14,IF(Sheet1!M268="ISK",Sheet1!J268*Sheet2!$B$15,IF(Sheet1!M268="AUD",Sheet1!J268*Sheet2!$B$16,"0")))))))))</f>
        <v>-846153.73069999996</v>
      </c>
      <c r="M268" t="s">
        <v>4</v>
      </c>
      <c r="N268" t="s">
        <v>30</v>
      </c>
      <c r="O268" t="s">
        <v>112</v>
      </c>
      <c r="P268" s="51" t="s">
        <v>23</v>
      </c>
      <c r="Q268" s="13">
        <v>22.294499999999999</v>
      </c>
      <c r="R268" t="s">
        <v>424</v>
      </c>
      <c r="S268" s="14" t="s">
        <v>25</v>
      </c>
      <c r="T268">
        <v>40</v>
      </c>
      <c r="U268" s="13">
        <v>-18.5</v>
      </c>
      <c r="V268" s="13">
        <v>-29.25</v>
      </c>
      <c r="W268" s="13">
        <v>-29.75</v>
      </c>
      <c r="X268">
        <v>64.795299999999997</v>
      </c>
      <c r="Y268" t="s">
        <v>26</v>
      </c>
      <c r="Z268" t="s">
        <v>54</v>
      </c>
      <c r="AA268">
        <v>600000</v>
      </c>
      <c r="AB268">
        <f t="shared" si="18"/>
        <v>24000000</v>
      </c>
      <c r="AC268" s="15">
        <f>T268*(1+(U268/Sheet2!$A$2))</f>
        <v>32.599999999999994</v>
      </c>
      <c r="AD268" s="16">
        <f t="shared" si="22"/>
        <v>5.6000000000000001E-2</v>
      </c>
      <c r="AE268" s="17">
        <f t="shared" si="4"/>
        <v>-3.8210041666666666E-2</v>
      </c>
      <c r="AF268" s="70">
        <f t="shared" si="23"/>
        <v>5.16712E-2</v>
      </c>
      <c r="AG268">
        <f t="shared" si="24"/>
        <v>-3.5256405445833333E-2</v>
      </c>
      <c r="AI268">
        <v>2016</v>
      </c>
    </row>
    <row r="269" spans="1:35" ht="12.75" customHeight="1">
      <c r="A269">
        <v>12</v>
      </c>
      <c r="B269">
        <v>23</v>
      </c>
      <c r="C269">
        <v>2016</v>
      </c>
      <c r="D269" s="9">
        <f t="shared" si="0"/>
        <v>42727</v>
      </c>
      <c r="E269" s="18">
        <v>2016</v>
      </c>
      <c r="F269" s="10">
        <f t="shared" si="1"/>
        <v>0</v>
      </c>
      <c r="G269" t="s">
        <v>734</v>
      </c>
      <c r="H269" t="s">
        <v>735</v>
      </c>
      <c r="I269" s="11">
        <v>5339000</v>
      </c>
      <c r="J269" s="11">
        <v>7498000</v>
      </c>
      <c r="K269" s="11">
        <f>IF(M269="NOK",I269,IF(Sheet1!M269="SEK",Sheet1!I269*Sheet2!$B$10,IF(M269="DKK",Sheet1!I269*Sheet2!$B$9,IF(Sheet1!M269="EUR",Sheet1!I269*Sheet2!$B$11,IF(M269="USD",I269*Sheet1!$B$12,IF(M269="CHF",I269*Sheet2!$B$13,IF(Sheet1!M269="GBP",Sheet1!I269*Sheet2!$B$14,IF(Sheet1!M269="ISK",Sheet1!I269*Sheet2!$B$15,IF(Sheet1!M269="AUD",Sheet1!I269*Sheet2!$B$16,"0")))))))))</f>
        <v>51355841</v>
      </c>
      <c r="L269" s="11">
        <f>IF(M269="NOK",J269,IF(Sheet1!M269="SEK",Sheet1!J269*Sheet2!$B$10,IF(M269="DKK",Sheet1!J269*Sheet2!$B$9,IF(Sheet1!M269="EUR",Sheet1!J269*Sheet2!$B$11,IF(M269="USD",J269*Sheet1!$B$12,IF(M269="CHF",J269*Sheet2!$B$13,IF(Sheet1!M269="GBP",Sheet1!J269*Sheet2!$B$14,IF(Sheet1!M269="ISK",Sheet1!J269*Sheet2!$B$15,IF(Sheet1!M269="AUD",Sheet1!J269*Sheet2!$B$16,"0")))))))))</f>
        <v>72123262</v>
      </c>
      <c r="M269" s="1" t="s">
        <v>9</v>
      </c>
      <c r="N269" t="s">
        <v>736</v>
      </c>
      <c r="O269" t="s">
        <v>37</v>
      </c>
      <c r="P269" s="12" t="s">
        <v>23</v>
      </c>
      <c r="Q269" s="13">
        <v>184.67400000000001</v>
      </c>
      <c r="R269" t="s">
        <v>737</v>
      </c>
      <c r="S269" s="14" t="s">
        <v>25</v>
      </c>
      <c r="T269">
        <v>1.3455999999999999</v>
      </c>
      <c r="U269" s="13">
        <v>-5.0846524239999997</v>
      </c>
      <c r="V269" s="13">
        <v>-6.3488030430000002</v>
      </c>
      <c r="W269" s="13">
        <v>-6.3488030430000002</v>
      </c>
      <c r="X269">
        <v>699.15899999999999</v>
      </c>
      <c r="Y269" t="s">
        <v>124</v>
      </c>
      <c r="Z269" t="s">
        <v>255</v>
      </c>
      <c r="AA269">
        <v>15285600</v>
      </c>
      <c r="AB269">
        <f t="shared" si="18"/>
        <v>20568303.359999999</v>
      </c>
      <c r="AC269" s="15">
        <f>T269*(1+(U269/Sheet2!$A$2))</f>
        <v>1.2771809169826558</v>
      </c>
      <c r="AD269" s="16">
        <f t="shared" si="22"/>
        <v>0.25957415672811235</v>
      </c>
      <c r="AE269" s="17">
        <f t="shared" si="4"/>
        <v>0.36454149225461446</v>
      </c>
      <c r="AF269" s="70">
        <f t="shared" si="23"/>
        <v>2.4968438135677129</v>
      </c>
      <c r="AG269">
        <f t="shared" si="24"/>
        <v>3.5065246139971364</v>
      </c>
      <c r="AI269">
        <v>2016</v>
      </c>
    </row>
    <row r="270" spans="1:35" ht="12.75" customHeight="1">
      <c r="A270">
        <v>1</v>
      </c>
      <c r="B270">
        <v>6</v>
      </c>
      <c r="C270">
        <v>2017</v>
      </c>
      <c r="D270" s="9">
        <f t="shared" si="0"/>
        <v>42741</v>
      </c>
      <c r="E270" s="18">
        <v>1998</v>
      </c>
      <c r="F270" s="10">
        <f t="shared" si="1"/>
        <v>19</v>
      </c>
      <c r="G270" t="s">
        <v>738</v>
      </c>
      <c r="H270" t="s">
        <v>739</v>
      </c>
      <c r="I270" s="11">
        <v>80296000</v>
      </c>
      <c r="J270" s="11">
        <v>-23874000</v>
      </c>
      <c r="K270" s="11">
        <f>IF(M270="NOK",I270,IF(Sheet1!M270="SEK",Sheet1!I270*Sheet2!$B$10,IF(M270="DKK",Sheet1!I270*Sheet2!$B$9,IF(Sheet1!M270="EUR",Sheet1!I270*Sheet2!$B$11,IF(M270="USD",I270*Sheet1!$B$12,IF(M270="CHF",I270*Sheet2!$B$13,IF(Sheet1!M270="GBP",Sheet1!I270*Sheet2!$B$14,IF(Sheet1!M270="ISK",Sheet1!I270*Sheet2!$B$15,IF(Sheet1!M270="AUD",Sheet1!I270*Sheet2!$B$16,"0")))))))))</f>
        <v>80296000</v>
      </c>
      <c r="L270" s="11">
        <f>IF(M270="NOK",J270,IF(Sheet1!M270="SEK",Sheet1!J270*Sheet2!$B$10,IF(M270="DKK",Sheet1!J270*Sheet2!$B$9,IF(Sheet1!M270="EUR",Sheet1!J270*Sheet2!$B$11,IF(M270="USD",J270*Sheet1!$B$12,IF(M270="CHF",J270*Sheet2!$B$13,IF(Sheet1!M270="GBP",Sheet1!J270*Sheet2!$B$14,IF(Sheet1!M270="ISK",Sheet1!J270*Sheet2!$B$15,IF(Sheet1!M270="AUD",Sheet1!J270*Sheet2!$B$16,"0")))))))))</f>
        <v>-23874000</v>
      </c>
      <c r="M270" t="s">
        <v>20</v>
      </c>
      <c r="N270" t="s">
        <v>21</v>
      </c>
      <c r="O270" s="1" t="s">
        <v>22</v>
      </c>
      <c r="P270" s="12" t="s">
        <v>32</v>
      </c>
      <c r="Q270" s="13">
        <v>62.5</v>
      </c>
      <c r="R270" t="s">
        <v>740</v>
      </c>
      <c r="S270" s="14" t="s">
        <v>25</v>
      </c>
      <c r="T270">
        <v>1.25</v>
      </c>
      <c r="U270" s="13">
        <v>19.200000760000002</v>
      </c>
      <c r="V270" s="13">
        <v>13.600000380000001</v>
      </c>
      <c r="W270" s="13">
        <v>0.80000001190000003</v>
      </c>
      <c r="X270">
        <v>238.642</v>
      </c>
      <c r="Y270" t="s">
        <v>76</v>
      </c>
      <c r="Z270" t="s">
        <v>230</v>
      </c>
      <c r="AA270">
        <v>50000000</v>
      </c>
      <c r="AB270">
        <f t="shared" si="18"/>
        <v>62500000</v>
      </c>
      <c r="AC270" s="15">
        <f>T270*(1+(U270/Sheet2!$A$2))</f>
        <v>1.4900000094999999</v>
      </c>
      <c r="AD270" s="16">
        <f t="shared" si="22"/>
        <v>1.2847360000000001</v>
      </c>
      <c r="AE270" s="17">
        <f t="shared" si="4"/>
        <v>-0.38198399999999999</v>
      </c>
      <c r="AF270" s="70">
        <f t="shared" si="23"/>
        <v>1.2847360000000001</v>
      </c>
      <c r="AG270">
        <f t="shared" si="24"/>
        <v>-0.38198399999999999</v>
      </c>
      <c r="AI270">
        <v>2017</v>
      </c>
    </row>
    <row r="271" spans="1:35" ht="12.75" customHeight="1">
      <c r="A271">
        <v>1</v>
      </c>
      <c r="B271">
        <v>9</v>
      </c>
      <c r="C271">
        <v>2017</v>
      </c>
      <c r="D271" s="9">
        <f t="shared" si="0"/>
        <v>42744</v>
      </c>
      <c r="E271" s="10">
        <v>2010</v>
      </c>
      <c r="F271" s="10">
        <f t="shared" si="1"/>
        <v>7</v>
      </c>
      <c r="G271" t="s">
        <v>741</v>
      </c>
      <c r="H271" t="s">
        <v>742</v>
      </c>
      <c r="I271" s="11">
        <v>2722000</v>
      </c>
      <c r="J271" s="11">
        <v>-643000</v>
      </c>
      <c r="K271" s="11">
        <f>IF(M271="NOK",I271,IF(Sheet1!M271="SEK",Sheet1!I271*Sheet2!$B$10,IF(M271="DKK",Sheet1!I271*Sheet2!$B$9,IF(Sheet1!M271="EUR",Sheet1!I271*Sheet2!$B$11,IF(M271="USD",I271*Sheet1!$B$12,IF(M271="CHF",I271*Sheet2!$B$13,IF(Sheet1!M271="GBP",Sheet1!I271*Sheet2!$B$14,IF(Sheet1!M271="ISK",Sheet1!I271*Sheet2!$B$15,IF(Sheet1!M271="AUD",Sheet1!I271*Sheet2!$B$16,"0")))))))))</f>
        <v>2511589.4</v>
      </c>
      <c r="L271" s="11">
        <f>IF(M271="NOK",J271,IF(Sheet1!M271="SEK",Sheet1!J271*Sheet2!$B$10,IF(M271="DKK",Sheet1!J271*Sheet2!$B$9,IF(Sheet1!M271="EUR",Sheet1!J271*Sheet2!$B$11,IF(M271="USD",J271*Sheet1!$B$12,IF(M271="CHF",J271*Sheet2!$B$13,IF(Sheet1!M271="GBP",Sheet1!J271*Sheet2!$B$14,IF(Sheet1!M271="ISK",Sheet1!J271*Sheet2!$B$15,IF(Sheet1!M271="AUD",Sheet1!J271*Sheet2!$B$16,"0")))))))))</f>
        <v>-593296.1</v>
      </c>
      <c r="M271" t="s">
        <v>4</v>
      </c>
      <c r="N271" t="s">
        <v>30</v>
      </c>
      <c r="O271" t="s">
        <v>31</v>
      </c>
      <c r="P271" s="51" t="s">
        <v>23</v>
      </c>
      <c r="Q271" s="13">
        <v>10.1379</v>
      </c>
      <c r="R271" t="s">
        <v>166</v>
      </c>
      <c r="S271" s="14" t="s">
        <v>25</v>
      </c>
      <c r="T271">
        <v>5.5</v>
      </c>
      <c r="U271" s="13">
        <v>58.181819920000002</v>
      </c>
      <c r="V271" s="13">
        <v>56.363636020000001</v>
      </c>
      <c r="W271" s="13">
        <v>94.545455930000003</v>
      </c>
      <c r="X271">
        <v>38.274500000000003</v>
      </c>
      <c r="Y271" s="1" t="s">
        <v>33</v>
      </c>
      <c r="Z271" t="s">
        <v>54</v>
      </c>
      <c r="AA271">
        <v>2000000</v>
      </c>
      <c r="AB271">
        <f t="shared" si="18"/>
        <v>11000000</v>
      </c>
      <c r="AC271" s="15">
        <f>T271*(1+(U271/Sheet2!$A$2))</f>
        <v>8.7000000956000001</v>
      </c>
      <c r="AD271" s="16">
        <f t="shared" si="22"/>
        <v>0.24745454545454545</v>
      </c>
      <c r="AE271" s="17">
        <f t="shared" si="4"/>
        <v>-5.8454545454545453E-2</v>
      </c>
      <c r="AF271" s="70">
        <f t="shared" si="23"/>
        <v>0.22832630909090909</v>
      </c>
      <c r="AG271">
        <f t="shared" si="24"/>
        <v>-5.3936009090909086E-2</v>
      </c>
      <c r="AI271">
        <v>2017</v>
      </c>
    </row>
    <row r="272" spans="1:35" ht="12.75" customHeight="1">
      <c r="A272">
        <v>1</v>
      </c>
      <c r="B272">
        <v>12</v>
      </c>
      <c r="C272">
        <v>2017</v>
      </c>
      <c r="D272" s="9">
        <f t="shared" si="0"/>
        <v>42747</v>
      </c>
      <c r="E272" s="10">
        <v>1871</v>
      </c>
      <c r="F272" s="10">
        <f t="shared" si="1"/>
        <v>146</v>
      </c>
      <c r="G272" t="s">
        <v>743</v>
      </c>
      <c r="H272" t="s">
        <v>744</v>
      </c>
      <c r="I272" s="11">
        <v>123762000</v>
      </c>
      <c r="J272" s="11">
        <v>-30740000</v>
      </c>
      <c r="K272" s="11">
        <f>IF(M272="NOK",I272,IF(Sheet1!M272="SEK",Sheet1!I272*Sheet2!$B$10,IF(M272="DKK",Sheet1!I272*Sheet2!$B$9,IF(Sheet1!M272="EUR",Sheet1!I272*Sheet2!$B$11,IF(M272="USD",I272*Sheet1!$B$12,IF(M272="CHF",I272*Sheet2!$B$13,IF(Sheet1!M272="GBP",Sheet1!I272*Sheet2!$B$14,IF(Sheet1!M272="ISK",Sheet1!I272*Sheet2!$B$15,IF(Sheet1!M272="AUD",Sheet1!I272*Sheet2!$B$16,"0")))))))))</f>
        <v>114195197.39999999</v>
      </c>
      <c r="L272" s="11">
        <f>IF(M272="NOK",J272,IF(Sheet1!M272="SEK",Sheet1!J272*Sheet2!$B$10,IF(M272="DKK",Sheet1!J272*Sheet2!$B$9,IF(Sheet1!M272="EUR",Sheet1!J272*Sheet2!$B$11,IF(M272="USD",J272*Sheet1!$B$12,IF(M272="CHF",J272*Sheet2!$B$13,IF(Sheet1!M272="GBP",Sheet1!J272*Sheet2!$B$14,IF(Sheet1!M272="ISK",Sheet1!J272*Sheet2!$B$15,IF(Sheet1!M272="AUD",Sheet1!J272*Sheet2!$B$16,"0")))))))))</f>
        <v>-28363798</v>
      </c>
      <c r="M272" t="s">
        <v>4</v>
      </c>
      <c r="N272" t="s">
        <v>30</v>
      </c>
      <c r="O272" t="s">
        <v>130</v>
      </c>
      <c r="P272" s="51" t="s">
        <v>23</v>
      </c>
      <c r="Q272" s="13">
        <v>106.71299999999999</v>
      </c>
      <c r="R272" t="s">
        <v>166</v>
      </c>
      <c r="S272" s="14" t="s">
        <v>25</v>
      </c>
      <c r="T272">
        <v>1</v>
      </c>
      <c r="U272" s="13">
        <v>-2</v>
      </c>
      <c r="V272" s="13">
        <v>40</v>
      </c>
      <c r="W272" s="13">
        <v>33</v>
      </c>
      <c r="X272">
        <v>101.739</v>
      </c>
      <c r="Y272" t="s">
        <v>48</v>
      </c>
      <c r="Z272" t="s">
        <v>54</v>
      </c>
      <c r="AA272">
        <v>116333000</v>
      </c>
      <c r="AB272">
        <f t="shared" si="18"/>
        <v>116333000</v>
      </c>
      <c r="AC272" s="15">
        <f>T272*(1+(U272/Sheet2!$A$2))</f>
        <v>0.98</v>
      </c>
      <c r="AD272" s="16">
        <f t="shared" si="22"/>
        <v>1.0638597818331859</v>
      </c>
      <c r="AE272" s="17">
        <f t="shared" si="4"/>
        <v>-0.26424144481789347</v>
      </c>
      <c r="AF272" s="70">
        <f t="shared" si="23"/>
        <v>0.98162342069748043</v>
      </c>
      <c r="AG272">
        <f t="shared" si="24"/>
        <v>-0.24381558113347029</v>
      </c>
      <c r="AI272">
        <v>2017</v>
      </c>
    </row>
    <row r="273" spans="1:35" ht="12.75" customHeight="1">
      <c r="A273">
        <v>2</v>
      </c>
      <c r="B273">
        <v>6</v>
      </c>
      <c r="C273">
        <v>2017</v>
      </c>
      <c r="D273" s="9">
        <f t="shared" si="0"/>
        <v>42772</v>
      </c>
      <c r="E273" s="10">
        <v>2016</v>
      </c>
      <c r="F273" s="10">
        <f t="shared" si="1"/>
        <v>1</v>
      </c>
      <c r="G273" t="s">
        <v>745</v>
      </c>
      <c r="H273" t="s">
        <v>746</v>
      </c>
      <c r="I273" s="11">
        <v>443362</v>
      </c>
      <c r="J273" s="11">
        <v>-7798129</v>
      </c>
      <c r="K273" s="11">
        <f>IF(M273="NOK",I273,IF(Sheet1!M273="SEK",Sheet1!I273*Sheet2!$B$10,IF(M273="DKK",Sheet1!I273*Sheet2!$B$9,IF(Sheet1!M273="EUR",Sheet1!I273*Sheet2!$B$11,IF(M273="USD",I273*Sheet1!$B$12,IF(M273="CHF",I273*Sheet2!$B$13,IF(Sheet1!M273="GBP",Sheet1!I273*Sheet2!$B$14,IF(Sheet1!M273="ISK",Sheet1!I273*Sheet2!$B$15,IF(Sheet1!M273="AUD",Sheet1!I273*Sheet2!$B$16,"0")))))))))</f>
        <v>409090.11739999999</v>
      </c>
      <c r="L273" s="11">
        <f>IF(M273="NOK",J273,IF(Sheet1!M273="SEK",Sheet1!J273*Sheet2!$B$10,IF(M273="DKK",Sheet1!J273*Sheet2!$B$9,IF(Sheet1!M273="EUR",Sheet1!J273*Sheet2!$B$11,IF(M273="USD",J273*Sheet1!$B$12,IF(M273="CHF",J273*Sheet2!$B$13,IF(Sheet1!M273="GBP",Sheet1!J273*Sheet2!$B$14,IF(Sheet1!M273="ISK",Sheet1!J273*Sheet2!$B$15,IF(Sheet1!M273="AUD",Sheet1!J273*Sheet2!$B$16,"0")))))))))</f>
        <v>-7195333.6283</v>
      </c>
      <c r="M273" t="s">
        <v>4</v>
      </c>
      <c r="N273" t="s">
        <v>30</v>
      </c>
      <c r="O273" t="s">
        <v>31</v>
      </c>
      <c r="P273" s="51" t="s">
        <v>23</v>
      </c>
      <c r="Q273" s="13">
        <v>18.866</v>
      </c>
      <c r="R273" t="s">
        <v>166</v>
      </c>
      <c r="S273" s="14" t="s">
        <v>25</v>
      </c>
      <c r="T273">
        <v>4.5</v>
      </c>
      <c r="U273" s="13">
        <v>-9.7777776719999991</v>
      </c>
      <c r="V273" s="13">
        <v>-34.44444275</v>
      </c>
      <c r="W273" s="13">
        <v>-43.333332059999996</v>
      </c>
      <c r="X273">
        <v>39.067100000000003</v>
      </c>
      <c r="Y273" t="s">
        <v>76</v>
      </c>
      <c r="Z273" t="s">
        <v>54</v>
      </c>
      <c r="AA273">
        <v>4539700</v>
      </c>
      <c r="AB273">
        <f t="shared" si="18"/>
        <v>20428650</v>
      </c>
      <c r="AC273" s="15">
        <f>T273*(1+(U273/Sheet2!$A$2))</f>
        <v>4.06000000476</v>
      </c>
      <c r="AD273" s="16">
        <f t="shared" si="22"/>
        <v>2.1702951492144611E-2</v>
      </c>
      <c r="AE273" s="17">
        <f t="shared" si="4"/>
        <v>-0.38172512623203197</v>
      </c>
      <c r="AF273" s="70">
        <f t="shared" si="23"/>
        <v>2.0025313341801833E-2</v>
      </c>
      <c r="AG273">
        <f t="shared" si="24"/>
        <v>-0.35221777397429588</v>
      </c>
      <c r="AI273">
        <v>2017</v>
      </c>
    </row>
    <row r="274" spans="1:35" ht="12.75" customHeight="1">
      <c r="A274">
        <v>2</v>
      </c>
      <c r="B274">
        <v>17</v>
      </c>
      <c r="C274">
        <v>2017</v>
      </c>
      <c r="D274" s="9">
        <f t="shared" si="0"/>
        <v>42783</v>
      </c>
      <c r="E274" s="18">
        <v>2016</v>
      </c>
      <c r="F274" s="10">
        <f t="shared" si="1"/>
        <v>1</v>
      </c>
      <c r="G274" t="s">
        <v>747</v>
      </c>
      <c r="H274" t="s">
        <v>748</v>
      </c>
      <c r="I274" s="11">
        <v>2216000</v>
      </c>
      <c r="J274" s="11">
        <v>-608000</v>
      </c>
      <c r="K274" s="11">
        <f>IF(M274="NOK",I274,IF(Sheet1!M274="SEK",Sheet1!I274*Sheet2!$B$10,IF(M274="DKK",Sheet1!I274*Sheet2!$B$9,IF(Sheet1!M274="EUR",Sheet1!I274*Sheet2!$B$11,IF(M274="USD",I274*Sheet1!$B$12,IF(M274="CHF",I274*Sheet2!$B$13,IF(Sheet1!M274="GBP",Sheet1!I274*Sheet2!$B$14,IF(Sheet1!M274="ISK",Sheet1!I274*Sheet2!$B$15,IF(Sheet1!M274="AUD",Sheet1!I274*Sheet2!$B$16,"0")))))))))</f>
        <v>2044703.2</v>
      </c>
      <c r="L274" s="11">
        <f>IF(M274="NOK",J274,IF(Sheet1!M274="SEK",Sheet1!J274*Sheet2!$B$10,IF(M274="DKK",Sheet1!J274*Sheet2!$B$9,IF(Sheet1!M274="EUR",Sheet1!J274*Sheet2!$B$11,IF(M274="USD",J274*Sheet1!$B$12,IF(M274="CHF",J274*Sheet2!$B$13,IF(Sheet1!M274="GBP",Sheet1!J274*Sheet2!$B$14,IF(Sheet1!M274="ISK",Sheet1!J274*Sheet2!$B$15,IF(Sheet1!M274="AUD",Sheet1!J274*Sheet2!$B$16,"0")))))))))</f>
        <v>-561001.6</v>
      </c>
      <c r="M274" t="s">
        <v>4</v>
      </c>
      <c r="N274" t="s">
        <v>30</v>
      </c>
      <c r="O274" t="s">
        <v>31</v>
      </c>
      <c r="P274" s="12" t="s">
        <v>23</v>
      </c>
      <c r="Q274" s="13">
        <v>5.5423600000000004</v>
      </c>
      <c r="R274" t="s">
        <v>24</v>
      </c>
      <c r="S274" s="14" t="s">
        <v>25</v>
      </c>
      <c r="T274">
        <v>20</v>
      </c>
      <c r="U274" s="13">
        <v>-28</v>
      </c>
      <c r="V274" s="13">
        <v>-35</v>
      </c>
      <c r="W274" s="13">
        <v>-50</v>
      </c>
      <c r="X274">
        <v>37.444499999999998</v>
      </c>
      <c r="Y274" t="s">
        <v>48</v>
      </c>
      <c r="Z274" t="s">
        <v>54</v>
      </c>
      <c r="AA274">
        <v>300000</v>
      </c>
      <c r="AB274">
        <f t="shared" si="18"/>
        <v>6000000</v>
      </c>
      <c r="AC274" s="15">
        <f>T274*(1+(U274/Sheet2!$A$2))</f>
        <v>14.399999999999999</v>
      </c>
      <c r="AD274" s="16">
        <f t="shared" si="22"/>
        <v>0.36933333333333335</v>
      </c>
      <c r="AE274" s="17">
        <f t="shared" si="4"/>
        <v>-0.10133333333333333</v>
      </c>
      <c r="AF274" s="70">
        <f t="shared" si="23"/>
        <v>0.34078386666666666</v>
      </c>
      <c r="AG274">
        <f t="shared" si="24"/>
        <v>-9.3500266666666665E-2</v>
      </c>
      <c r="AI274">
        <v>2017</v>
      </c>
    </row>
    <row r="275" spans="1:35" ht="12.75" customHeight="1">
      <c r="A275">
        <v>2</v>
      </c>
      <c r="B275">
        <v>22</v>
      </c>
      <c r="C275">
        <v>2017</v>
      </c>
      <c r="D275" s="9">
        <f t="shared" si="0"/>
        <v>42788</v>
      </c>
      <c r="E275" s="10">
        <v>2000</v>
      </c>
      <c r="F275" s="10">
        <f t="shared" si="1"/>
        <v>17</v>
      </c>
      <c r="G275" t="s">
        <v>749</v>
      </c>
      <c r="H275" t="s">
        <v>750</v>
      </c>
      <c r="I275" s="11">
        <v>0</v>
      </c>
      <c r="J275" s="11">
        <v>-114482000</v>
      </c>
      <c r="K275" s="11">
        <f>IF(M275="NOK",I275,IF(Sheet1!M275="SEK",Sheet1!I275*Sheet2!$B$10,IF(M275="DKK",Sheet1!I275*Sheet2!$B$9,IF(Sheet1!M275="EUR",Sheet1!I275*Sheet2!$B$11,IF(M275="USD",I275*Sheet1!$B$12,IF(M275="CHF",I275*Sheet2!$B$13,IF(Sheet1!M275="GBP",Sheet1!I275*Sheet2!$B$14,IF(Sheet1!M275="ISK",Sheet1!I275*Sheet2!$B$15,IF(Sheet1!M275="AUD",Sheet1!I275*Sheet2!$B$16,"0")))))))))</f>
        <v>0</v>
      </c>
      <c r="L275" s="11">
        <f>IF(M275="NOK",J275,IF(Sheet1!M275="SEK",Sheet1!J275*Sheet2!$B$10,IF(M275="DKK",Sheet1!J275*Sheet2!$B$9,IF(Sheet1!M275="EUR",Sheet1!J275*Sheet2!$B$11,IF(M275="USD",J275*Sheet1!$B$12,IF(M275="CHF",J275*Sheet2!$B$13,IF(Sheet1!M275="GBP",Sheet1!J275*Sheet2!$B$14,IF(Sheet1!M275="ISK",Sheet1!J275*Sheet2!$B$15,IF(Sheet1!M275="AUD",Sheet1!J275*Sheet2!$B$16,"0")))))))))</f>
        <v>-105632541.39999999</v>
      </c>
      <c r="M275" t="s">
        <v>4</v>
      </c>
      <c r="N275" t="s">
        <v>30</v>
      </c>
      <c r="O275" t="s">
        <v>37</v>
      </c>
      <c r="P275" s="51" t="s">
        <v>23</v>
      </c>
      <c r="Q275" s="13">
        <v>610.86300000000006</v>
      </c>
      <c r="R275" t="s">
        <v>751</v>
      </c>
      <c r="S275" s="14" t="s">
        <v>25</v>
      </c>
      <c r="T275">
        <v>46</v>
      </c>
      <c r="U275" s="13">
        <v>-6.5217390059999998</v>
      </c>
      <c r="V275" s="13">
        <v>0</v>
      </c>
      <c r="W275" s="13">
        <v>-8.6956520079999997</v>
      </c>
      <c r="X275">
        <v>1678.55</v>
      </c>
      <c r="Y275" s="1" t="s">
        <v>33</v>
      </c>
      <c r="Z275" t="s">
        <v>63</v>
      </c>
      <c r="AA275">
        <v>14130400</v>
      </c>
      <c r="AB275">
        <f t="shared" si="18"/>
        <v>649998400</v>
      </c>
      <c r="AC275" s="15">
        <f>T275*(1+(U275/Sheet2!$A$2))</f>
        <v>43.000000057240001</v>
      </c>
      <c r="AD275" s="16">
        <f t="shared" si="22"/>
        <v>0</v>
      </c>
      <c r="AE275" s="17">
        <f t="shared" si="4"/>
        <v>-0.1761265873885228</v>
      </c>
      <c r="AF275" s="70">
        <f t="shared" si="23"/>
        <v>0</v>
      </c>
      <c r="AG275">
        <f t="shared" si="24"/>
        <v>-0.16251200218338999</v>
      </c>
      <c r="AI275">
        <v>2017</v>
      </c>
    </row>
    <row r="276" spans="1:35" ht="12.75" customHeight="1">
      <c r="A276">
        <v>2</v>
      </c>
      <c r="B276">
        <v>28</v>
      </c>
      <c r="C276">
        <v>2017</v>
      </c>
      <c r="D276" s="9">
        <f t="shared" si="0"/>
        <v>42794</v>
      </c>
      <c r="E276" s="18">
        <v>2013</v>
      </c>
      <c r="F276" s="10">
        <f t="shared" si="1"/>
        <v>4</v>
      </c>
      <c r="G276" t="s">
        <v>752</v>
      </c>
      <c r="H276" t="s">
        <v>753</v>
      </c>
      <c r="I276" s="11">
        <v>3137000</v>
      </c>
      <c r="J276" s="11">
        <v>-46053000</v>
      </c>
      <c r="K276" s="11">
        <f>IF(M276="NOK",I276,IF(Sheet1!M276="SEK",Sheet1!I276*Sheet2!$B$10,IF(M276="DKK",Sheet1!I276*Sheet2!$B$9,IF(Sheet1!M276="EUR",Sheet1!I276*Sheet2!$B$11,IF(M276="USD",I276*Sheet1!$B$12,IF(M276="CHF",I276*Sheet2!$B$13,IF(Sheet1!M276="GBP",Sheet1!I276*Sheet2!$B$14,IF(Sheet1!M276="ISK",Sheet1!I276*Sheet2!$B$15,IF(Sheet1!M276="AUD",Sheet1!I276*Sheet2!$B$16,"0")))))))))</f>
        <v>2894509.9</v>
      </c>
      <c r="L276" s="11">
        <f>IF(M276="NOK",J276,IF(Sheet1!M276="SEK",Sheet1!J276*Sheet2!$B$10,IF(M276="DKK",Sheet1!J276*Sheet2!$B$9,IF(Sheet1!M276="EUR",Sheet1!J276*Sheet2!$B$11,IF(M276="USD",J276*Sheet1!$B$12,IF(M276="CHF",J276*Sheet2!$B$13,IF(Sheet1!M276="GBP",Sheet1!J276*Sheet2!$B$14,IF(Sheet1!M276="ISK",Sheet1!J276*Sheet2!$B$15,IF(Sheet1!M276="AUD",Sheet1!J276*Sheet2!$B$16,"0")))))))))</f>
        <v>-42493103.100000001</v>
      </c>
      <c r="M276" t="s">
        <v>4</v>
      </c>
      <c r="N276" t="s">
        <v>30</v>
      </c>
      <c r="O276" t="s">
        <v>112</v>
      </c>
      <c r="P276" s="51" t="s">
        <v>23</v>
      </c>
      <c r="Q276" s="13">
        <v>109.13</v>
      </c>
      <c r="R276" t="s">
        <v>166</v>
      </c>
      <c r="S276" s="14" t="s">
        <v>25</v>
      </c>
      <c r="T276">
        <v>60</v>
      </c>
      <c r="U276" s="13">
        <v>-1.6666666269999999</v>
      </c>
      <c r="V276" s="13">
        <v>-19.666666029999998</v>
      </c>
      <c r="W276" s="13">
        <v>-17.833333970000002</v>
      </c>
      <c r="X276">
        <v>391.738</v>
      </c>
      <c r="Y276" s="1" t="s">
        <v>33</v>
      </c>
      <c r="Z276" t="s">
        <v>54</v>
      </c>
      <c r="AA276">
        <v>1930000</v>
      </c>
      <c r="AB276">
        <f t="shared" si="18"/>
        <v>115800000</v>
      </c>
      <c r="AC276" s="15">
        <f>T276*(1+(U276/Sheet2!$A$2))</f>
        <v>59.000000023799998</v>
      </c>
      <c r="AD276" s="16">
        <f t="shared" si="22"/>
        <v>2.7089810017271156E-2</v>
      </c>
      <c r="AE276" s="17">
        <f t="shared" si="4"/>
        <v>-0.3976943005181347</v>
      </c>
      <c r="AF276" s="70">
        <f t="shared" si="23"/>
        <v>2.4995767702936097E-2</v>
      </c>
      <c r="AG276">
        <f t="shared" si="24"/>
        <v>-0.3669525310880829</v>
      </c>
      <c r="AI276">
        <v>2017</v>
      </c>
    </row>
    <row r="277" spans="1:35" ht="12.75" customHeight="1">
      <c r="A277">
        <v>3</v>
      </c>
      <c r="B277">
        <v>2</v>
      </c>
      <c r="C277">
        <v>2017</v>
      </c>
      <c r="D277" s="9">
        <f t="shared" si="0"/>
        <v>42796</v>
      </c>
      <c r="E277" s="10">
        <v>1998</v>
      </c>
      <c r="F277" s="10">
        <f t="shared" si="1"/>
        <v>19</v>
      </c>
      <c r="G277" t="s">
        <v>754</v>
      </c>
      <c r="H277" t="s">
        <v>755</v>
      </c>
      <c r="I277" s="11">
        <v>19009000</v>
      </c>
      <c r="J277" s="11">
        <v>318000</v>
      </c>
      <c r="K277" s="11">
        <f>IF(M277="NOK",I277,IF(Sheet1!M277="SEK",Sheet1!I277*Sheet2!$B$10,IF(M277="DKK",Sheet1!I277*Sheet2!$B$9,IF(Sheet1!M277="EUR",Sheet1!I277*Sheet2!$B$11,IF(M277="USD",I277*Sheet1!$B$12,IF(M277="CHF",I277*Sheet2!$B$13,IF(Sheet1!M277="GBP",Sheet1!I277*Sheet2!$B$14,IF(Sheet1!M277="ISK",Sheet1!I277*Sheet2!$B$15,IF(Sheet1!M277="AUD",Sheet1!I277*Sheet2!$B$16,"0")))))))))</f>
        <v>17539604.300000001</v>
      </c>
      <c r="L277" s="11">
        <f>IF(M277="NOK",J277,IF(Sheet1!M277="SEK",Sheet1!J277*Sheet2!$B$10,IF(M277="DKK",Sheet1!J277*Sheet2!$B$9,IF(Sheet1!M277="EUR",Sheet1!J277*Sheet2!$B$11,IF(M277="USD",J277*Sheet1!$B$12,IF(M277="CHF",J277*Sheet2!$B$13,IF(Sheet1!M277="GBP",Sheet1!J277*Sheet2!$B$14,IF(Sheet1!M277="ISK",Sheet1!J277*Sheet2!$B$15,IF(Sheet1!M277="AUD",Sheet1!J277*Sheet2!$B$16,"0")))))))))</f>
        <v>293418.59999999998</v>
      </c>
      <c r="M277" t="s">
        <v>4</v>
      </c>
      <c r="N277" t="s">
        <v>30</v>
      </c>
      <c r="O277" t="s">
        <v>130</v>
      </c>
      <c r="P277" s="51" t="s">
        <v>23</v>
      </c>
      <c r="Q277" s="13">
        <v>3.2059500000000001</v>
      </c>
      <c r="R277" t="s">
        <v>166</v>
      </c>
      <c r="S277" s="14" t="s">
        <v>25</v>
      </c>
      <c r="T277">
        <v>3.5</v>
      </c>
      <c r="U277" s="13">
        <v>32.857143399999998</v>
      </c>
      <c r="V277" s="13">
        <v>44.285713200000004</v>
      </c>
      <c r="W277" s="13">
        <v>34.285713200000004</v>
      </c>
      <c r="X277">
        <v>19.418600000000001</v>
      </c>
      <c r="Y277" t="s">
        <v>48</v>
      </c>
      <c r="Z277" t="s">
        <v>54</v>
      </c>
      <c r="AA277">
        <v>988000</v>
      </c>
      <c r="AB277">
        <f t="shared" si="18"/>
        <v>3458000</v>
      </c>
      <c r="AC277" s="15">
        <f>T277*(1+(U277/Sheet2!$A$2))</f>
        <v>4.6500000190000002</v>
      </c>
      <c r="AD277" s="16">
        <f t="shared" si="22"/>
        <v>5.4971081550028922</v>
      </c>
      <c r="AE277" s="17">
        <f t="shared" si="4"/>
        <v>9.1960670908039333E-2</v>
      </c>
      <c r="AF277" s="70">
        <f t="shared" si="23"/>
        <v>5.0721816946211682</v>
      </c>
      <c r="AG277">
        <f t="shared" si="24"/>
        <v>8.4852111046847881E-2</v>
      </c>
      <c r="AI277">
        <v>2017</v>
      </c>
    </row>
    <row r="278" spans="1:35" ht="12.75" customHeight="1">
      <c r="A278">
        <v>3</v>
      </c>
      <c r="B278">
        <v>3</v>
      </c>
      <c r="C278">
        <v>2017</v>
      </c>
      <c r="D278" s="9">
        <f t="shared" si="0"/>
        <v>42797</v>
      </c>
      <c r="E278" s="10">
        <v>2005</v>
      </c>
      <c r="F278" s="10">
        <f t="shared" si="1"/>
        <v>12</v>
      </c>
      <c r="G278" t="s">
        <v>756</v>
      </c>
      <c r="H278" t="s">
        <v>757</v>
      </c>
      <c r="I278" s="11">
        <v>1502000</v>
      </c>
      <c r="J278" s="11">
        <v>-1873922</v>
      </c>
      <c r="K278" s="11">
        <f>IF(M278="NOK",I278,IF(Sheet1!M278="SEK",Sheet1!I278*Sheet2!$B$10,IF(M278="DKK",Sheet1!I278*Sheet2!$B$9,IF(Sheet1!M278="EUR",Sheet1!I278*Sheet2!$B$11,IF(M278="USD",I278*Sheet1!$B$12,IF(M278="CHF",I278*Sheet2!$B$13,IF(Sheet1!M278="GBP",Sheet1!I278*Sheet2!$B$14,IF(Sheet1!M278="ISK",Sheet1!I278*Sheet2!$B$15,IF(Sheet1!M278="AUD",Sheet1!I278*Sheet2!$B$16,"0")))))))))</f>
        <v>1385895.4</v>
      </c>
      <c r="L278" s="11">
        <f>IF(M278="NOK",J278,IF(Sheet1!M278="SEK",Sheet1!J278*Sheet2!$B$10,IF(M278="DKK",Sheet1!J278*Sheet2!$B$9,IF(Sheet1!M278="EUR",Sheet1!J278*Sheet2!$B$11,IF(M278="USD",J278*Sheet1!$B$12,IF(M278="CHF",J278*Sheet2!$B$13,IF(Sheet1!M278="GBP",Sheet1!J278*Sheet2!$B$14,IF(Sheet1!M278="ISK",Sheet1!J278*Sheet2!$B$15,IF(Sheet1!M278="AUD",Sheet1!J278*Sheet2!$B$16,"0")))))))))</f>
        <v>-1729067.8293999999</v>
      </c>
      <c r="M278" t="s">
        <v>4</v>
      </c>
      <c r="N278" t="s">
        <v>30</v>
      </c>
      <c r="O278" t="s">
        <v>130</v>
      </c>
      <c r="P278" s="51" t="s">
        <v>23</v>
      </c>
      <c r="Q278" s="13">
        <v>4.1946300000000001</v>
      </c>
      <c r="R278" t="s">
        <v>166</v>
      </c>
      <c r="S278" s="14" t="s">
        <v>25</v>
      </c>
      <c r="T278">
        <v>4.8</v>
      </c>
      <c r="U278" s="13">
        <v>-38.125003810000003</v>
      </c>
      <c r="V278" s="13">
        <v>-55.20833588</v>
      </c>
      <c r="W278" s="13">
        <v>-40.625003810000003</v>
      </c>
      <c r="X278">
        <v>29.734100000000002</v>
      </c>
      <c r="Y278" s="1" t="s">
        <v>33</v>
      </c>
      <c r="Z278" t="s">
        <v>54</v>
      </c>
      <c r="AA278">
        <v>877600</v>
      </c>
      <c r="AB278">
        <f t="shared" si="18"/>
        <v>4212480</v>
      </c>
      <c r="AC278" s="15">
        <f>T278*(1+(U278/Sheet2!$A$2))</f>
        <v>2.9699998171199997</v>
      </c>
      <c r="AD278" s="16">
        <f t="shared" si="22"/>
        <v>0.35655955636584624</v>
      </c>
      <c r="AE278" s="17">
        <f t="shared" si="4"/>
        <v>-0.44485006457003951</v>
      </c>
      <c r="AF278" s="70">
        <f t="shared" si="23"/>
        <v>0.32899750265876632</v>
      </c>
      <c r="AG278">
        <f t="shared" si="24"/>
        <v>-0.41046315457877541</v>
      </c>
      <c r="AI278">
        <v>2017</v>
      </c>
    </row>
    <row r="279" spans="1:35" ht="12.75" customHeight="1">
      <c r="A279">
        <v>3</v>
      </c>
      <c r="B279">
        <v>15</v>
      </c>
      <c r="C279">
        <v>2017</v>
      </c>
      <c r="D279" s="9">
        <f t="shared" si="0"/>
        <v>42809</v>
      </c>
      <c r="E279" s="18">
        <v>2010</v>
      </c>
      <c r="F279" s="10">
        <f t="shared" si="1"/>
        <v>7</v>
      </c>
      <c r="G279" t="s">
        <v>758</v>
      </c>
      <c r="H279" t="s">
        <v>759</v>
      </c>
      <c r="I279" s="11">
        <v>2124000</v>
      </c>
      <c r="J279" s="11">
        <v>-2259000</v>
      </c>
      <c r="K279" s="11">
        <f>IF(M279="NOK",I279,IF(Sheet1!M279="SEK",Sheet1!I279*Sheet2!$B$10,IF(M279="DKK",Sheet1!I279*Sheet2!$B$9,IF(Sheet1!M279="EUR",Sheet1!I279*Sheet2!$B$11,IF(M279="USD",I279*Sheet1!$B$12,IF(M279="CHF",I279*Sheet2!$B$13,IF(Sheet1!M279="GBP",Sheet1!I279*Sheet2!$B$14,IF(Sheet1!M279="ISK",Sheet1!I279*Sheet2!$B$15,IF(Sheet1!M279="AUD",Sheet1!I279*Sheet2!$B$16,"0")))))))))</f>
        <v>1959814.7999999998</v>
      </c>
      <c r="L279" s="11">
        <f>IF(M279="NOK",J279,IF(Sheet1!M279="SEK",Sheet1!J279*Sheet2!$B$10,IF(M279="DKK",Sheet1!J279*Sheet2!$B$9,IF(Sheet1!M279="EUR",Sheet1!J279*Sheet2!$B$11,IF(M279="USD",J279*Sheet1!$B$12,IF(M279="CHF",J279*Sheet2!$B$13,IF(Sheet1!M279="GBP",Sheet1!J279*Sheet2!$B$14,IF(Sheet1!M279="ISK",Sheet1!J279*Sheet2!$B$15,IF(Sheet1!M279="AUD",Sheet1!J279*Sheet2!$B$16,"0")))))))))</f>
        <v>-2084379.2999999998</v>
      </c>
      <c r="M279" t="s">
        <v>4</v>
      </c>
      <c r="N279" t="s">
        <v>30</v>
      </c>
      <c r="O279" t="s">
        <v>112</v>
      </c>
      <c r="P279" s="12" t="s">
        <v>23</v>
      </c>
      <c r="Q279" s="13">
        <v>28.657599999999999</v>
      </c>
      <c r="R279" t="s">
        <v>464</v>
      </c>
      <c r="S279" s="14" t="s">
        <v>25</v>
      </c>
      <c r="T279">
        <v>6</v>
      </c>
      <c r="U279" s="13">
        <v>0.83333331349999995</v>
      </c>
      <c r="V279" s="13">
        <v>-12.5</v>
      </c>
      <c r="W279" s="13">
        <v>-26</v>
      </c>
      <c r="X279">
        <v>61.895800000000001</v>
      </c>
      <c r="Y279" s="1" t="s">
        <v>33</v>
      </c>
      <c r="Z279" t="s">
        <v>54</v>
      </c>
      <c r="AA279">
        <v>5030000</v>
      </c>
      <c r="AB279">
        <f t="shared" si="18"/>
        <v>30180000</v>
      </c>
      <c r="AC279" s="15">
        <f>T279*(1+(U279/Sheet2!$A$2))</f>
        <v>6.0499999988099997</v>
      </c>
      <c r="AD279" s="16">
        <f t="shared" si="22"/>
        <v>7.0377733598409542E-2</v>
      </c>
      <c r="AE279" s="17">
        <f t="shared" si="4"/>
        <v>-7.485089463220676E-2</v>
      </c>
      <c r="AF279" s="70">
        <f t="shared" si="23"/>
        <v>6.4937534791252485E-2</v>
      </c>
      <c r="AG279">
        <f t="shared" si="24"/>
        <v>-6.9064920477137165E-2</v>
      </c>
      <c r="AI279">
        <v>2017</v>
      </c>
    </row>
    <row r="280" spans="1:35" ht="12.75" customHeight="1">
      <c r="A280">
        <v>3</v>
      </c>
      <c r="B280">
        <v>15</v>
      </c>
      <c r="C280">
        <v>2017</v>
      </c>
      <c r="D280" s="9">
        <f t="shared" si="0"/>
        <v>42809</v>
      </c>
      <c r="E280" s="18">
        <v>2013</v>
      </c>
      <c r="F280" s="10">
        <f t="shared" si="1"/>
        <v>4</v>
      </c>
      <c r="G280" t="s">
        <v>760</v>
      </c>
      <c r="H280" t="s">
        <v>761</v>
      </c>
      <c r="I280" s="11">
        <v>77979000</v>
      </c>
      <c r="J280" s="11">
        <v>362000</v>
      </c>
      <c r="K280" s="11">
        <f>IF(M280="NOK",I280,IF(Sheet1!M280="SEK",Sheet1!I280*Sheet2!$B$10,IF(M280="DKK",Sheet1!I280*Sheet2!$B$9,IF(Sheet1!M280="EUR",Sheet1!I280*Sheet2!$B$11,IF(M280="USD",I280*Sheet1!$B$12,IF(M280="CHF",I280*Sheet2!$B$13,IF(Sheet1!M280="GBP",Sheet1!I280*Sheet2!$B$14,IF(Sheet1!M280="ISK",Sheet1!I280*Sheet2!$B$15,IF(Sheet1!M280="AUD",Sheet1!I280*Sheet2!$B$16,"0")))))))))</f>
        <v>71951223.299999997</v>
      </c>
      <c r="L280" s="11">
        <f>IF(M280="NOK",J280,IF(Sheet1!M280="SEK",Sheet1!J280*Sheet2!$B$10,IF(M280="DKK",Sheet1!J280*Sheet2!$B$9,IF(Sheet1!M280="EUR",Sheet1!J280*Sheet2!$B$11,IF(M280="USD",J280*Sheet1!$B$12,IF(M280="CHF",J280*Sheet2!$B$13,IF(Sheet1!M280="GBP",Sheet1!J280*Sheet2!$B$14,IF(Sheet1!M280="ISK",Sheet1!J280*Sheet2!$B$15,IF(Sheet1!M280="AUD",Sheet1!J280*Sheet2!$B$16,"0")))))))))</f>
        <v>334017.39999999997</v>
      </c>
      <c r="M280" t="s">
        <v>4</v>
      </c>
      <c r="N280" t="s">
        <v>30</v>
      </c>
      <c r="O280" t="s">
        <v>130</v>
      </c>
      <c r="P280" s="12" t="s">
        <v>23</v>
      </c>
      <c r="Q280" s="13">
        <v>4.5505100000000001</v>
      </c>
      <c r="R280" t="s">
        <v>166</v>
      </c>
      <c r="S280" s="14" t="s">
        <v>25</v>
      </c>
      <c r="T280">
        <v>7</v>
      </c>
      <c r="U280" s="13">
        <v>-39.428569789999997</v>
      </c>
      <c r="V280" s="13">
        <v>-43.428569789999997</v>
      </c>
      <c r="W280" s="13">
        <v>-44.285713200000004</v>
      </c>
      <c r="X280">
        <v>48.908200000000001</v>
      </c>
      <c r="Y280" t="s">
        <v>124</v>
      </c>
      <c r="Z280" t="s">
        <v>54</v>
      </c>
      <c r="AA280">
        <v>700000</v>
      </c>
      <c r="AB280">
        <f t="shared" si="18"/>
        <v>4900000</v>
      </c>
      <c r="AC280" s="15">
        <f>T280*(1+(U280/Sheet2!$A$2))</f>
        <v>4.2400001146999999</v>
      </c>
      <c r="AD280" s="16">
        <f t="shared" si="22"/>
        <v>15.914081632653062</v>
      </c>
      <c r="AE280" s="17">
        <f t="shared" si="4"/>
        <v>7.3877551020408161E-2</v>
      </c>
      <c r="AF280" s="70">
        <f t="shared" si="23"/>
        <v>14.683923122448979</v>
      </c>
      <c r="AG280">
        <f t="shared" si="24"/>
        <v>6.8166816326530599E-2</v>
      </c>
      <c r="AI280">
        <v>2017</v>
      </c>
    </row>
    <row r="281" spans="1:35" ht="12.75" customHeight="1">
      <c r="A281">
        <v>3</v>
      </c>
      <c r="B281">
        <v>20</v>
      </c>
      <c r="C281">
        <v>2017</v>
      </c>
      <c r="D281" s="9">
        <f t="shared" si="0"/>
        <v>42814</v>
      </c>
      <c r="E281" s="10">
        <v>2009</v>
      </c>
      <c r="F281" s="10">
        <f t="shared" si="1"/>
        <v>8</v>
      </c>
      <c r="G281" t="s">
        <v>762</v>
      </c>
      <c r="H281" t="s">
        <v>763</v>
      </c>
      <c r="I281" s="11">
        <v>2515000</v>
      </c>
      <c r="J281" s="11">
        <v>-5983000</v>
      </c>
      <c r="K281" s="11">
        <f>IF(M281="NOK",I281,IF(Sheet1!M281="SEK",Sheet1!I281*Sheet2!$B$10,IF(M281="DKK",Sheet1!I281*Sheet2!$B$9,IF(Sheet1!M281="EUR",Sheet1!I281*Sheet2!$B$11,IF(M281="USD",I281*Sheet1!$B$12,IF(M281="CHF",I281*Sheet2!$B$13,IF(Sheet1!M281="GBP",Sheet1!I281*Sheet2!$B$14,IF(Sheet1!M281="ISK",Sheet1!I281*Sheet2!$B$15,IF(Sheet1!M281="AUD",Sheet1!I281*Sheet2!$B$16,"0")))))))))</f>
        <v>2320590.5</v>
      </c>
      <c r="L281" s="11">
        <f>IF(M281="NOK",J281,IF(Sheet1!M281="SEK",Sheet1!J281*Sheet2!$B$10,IF(M281="DKK",Sheet1!J281*Sheet2!$B$9,IF(Sheet1!M281="EUR",Sheet1!J281*Sheet2!$B$11,IF(M281="USD",J281*Sheet1!$B$12,IF(M281="CHF",J281*Sheet2!$B$13,IF(Sheet1!M281="GBP",Sheet1!J281*Sheet2!$B$14,IF(Sheet1!M281="ISK",Sheet1!J281*Sheet2!$B$15,IF(Sheet1!M281="AUD",Sheet1!J281*Sheet2!$B$16,"0")))))))))</f>
        <v>-5520514.0999999996</v>
      </c>
      <c r="M281" t="s">
        <v>4</v>
      </c>
      <c r="N281" t="s">
        <v>30</v>
      </c>
      <c r="O281" t="s">
        <v>31</v>
      </c>
      <c r="P281" s="51" t="s">
        <v>23</v>
      </c>
      <c r="Q281" s="13">
        <v>11.3552</v>
      </c>
      <c r="R281" t="s">
        <v>464</v>
      </c>
      <c r="S281" s="14" t="s">
        <v>25</v>
      </c>
      <c r="T281">
        <v>8.6</v>
      </c>
      <c r="U281" s="13">
        <v>18.604646679999998</v>
      </c>
      <c r="V281" s="13">
        <v>8.7209253310000001</v>
      </c>
      <c r="W281" s="13">
        <v>-1.162795067</v>
      </c>
      <c r="X281">
        <v>34.859000000000002</v>
      </c>
      <c r="Y281" t="s">
        <v>48</v>
      </c>
      <c r="Z281" t="s">
        <v>337</v>
      </c>
      <c r="AA281">
        <v>1400000</v>
      </c>
      <c r="AB281">
        <f t="shared" si="18"/>
        <v>12040000</v>
      </c>
      <c r="AC281" s="15">
        <f>T281*(1+(U281/Sheet2!$A$2))</f>
        <v>10.199999614479999</v>
      </c>
      <c r="AD281" s="16">
        <f t="shared" si="22"/>
        <v>0.20888704318936877</v>
      </c>
      <c r="AE281" s="17">
        <f t="shared" si="4"/>
        <v>-0.49692691029900332</v>
      </c>
      <c r="AF281" s="70">
        <f t="shared" si="23"/>
        <v>0.19274007475083058</v>
      </c>
      <c r="AG281">
        <f t="shared" si="24"/>
        <v>-0.45851446013289032</v>
      </c>
      <c r="AI281">
        <v>2017</v>
      </c>
    </row>
    <row r="282" spans="1:35" ht="12.75" customHeight="1">
      <c r="A282">
        <v>3</v>
      </c>
      <c r="B282">
        <v>23</v>
      </c>
      <c r="C282">
        <v>2017</v>
      </c>
      <c r="D282" s="9">
        <f t="shared" si="0"/>
        <v>42817</v>
      </c>
      <c r="E282" s="10">
        <v>2001</v>
      </c>
      <c r="F282" s="10">
        <f t="shared" si="1"/>
        <v>16</v>
      </c>
      <c r="G282" t="s">
        <v>764</v>
      </c>
      <c r="H282" t="s">
        <v>765</v>
      </c>
      <c r="I282" s="11">
        <v>88632000</v>
      </c>
      <c r="J282" s="11">
        <v>18376000</v>
      </c>
      <c r="K282" s="11">
        <f>IF(M282="NOK",I282,IF(Sheet1!M282="SEK",Sheet1!I282*Sheet2!$B$10,IF(M282="DKK",Sheet1!I282*Sheet2!$B$9,IF(Sheet1!M282="EUR",Sheet1!I282*Sheet2!$B$11,IF(M282="USD",I282*Sheet1!$B$12,IF(M282="CHF",I282*Sheet2!$B$13,IF(Sheet1!M282="GBP",Sheet1!I282*Sheet2!$B$14,IF(Sheet1!M282="ISK",Sheet1!I282*Sheet2!$B$15,IF(Sheet1!M282="AUD",Sheet1!I282*Sheet2!$B$16,"0")))))))))</f>
        <v>81780746.399999991</v>
      </c>
      <c r="L282" s="11">
        <f>IF(M282="NOK",J282,IF(Sheet1!M282="SEK",Sheet1!J282*Sheet2!$B$10,IF(M282="DKK",Sheet1!J282*Sheet2!$B$9,IF(Sheet1!M282="EUR",Sheet1!J282*Sheet2!$B$11,IF(M282="USD",J282*Sheet1!$B$12,IF(M282="CHF",J282*Sheet2!$B$13,IF(Sheet1!M282="GBP",Sheet1!J282*Sheet2!$B$14,IF(Sheet1!M282="ISK",Sheet1!J282*Sheet2!$B$15,IF(Sheet1!M282="AUD",Sheet1!J282*Sheet2!$B$16,"0")))))))))</f>
        <v>16955535.199999999</v>
      </c>
      <c r="M282" t="s">
        <v>4</v>
      </c>
      <c r="N282" t="s">
        <v>30</v>
      </c>
      <c r="O282" t="s">
        <v>37</v>
      </c>
      <c r="P282" s="51" t="s">
        <v>23</v>
      </c>
      <c r="Q282" s="13">
        <v>626.928</v>
      </c>
      <c r="R282" t="s">
        <v>689</v>
      </c>
      <c r="S282" s="14" t="s">
        <v>25</v>
      </c>
      <c r="T282">
        <v>46</v>
      </c>
      <c r="U282" s="13">
        <v>11.956521990000001</v>
      </c>
      <c r="V282" s="13">
        <v>9.7826089859999996</v>
      </c>
      <c r="W282" s="13">
        <v>19.021739960000001</v>
      </c>
      <c r="X282">
        <v>1112.3499999999999</v>
      </c>
      <c r="Y282" s="1" t="s">
        <v>33</v>
      </c>
      <c r="Z282" t="s">
        <v>665</v>
      </c>
      <c r="AA282">
        <v>12399400</v>
      </c>
      <c r="AB282">
        <f t="shared" si="18"/>
        <v>570372400</v>
      </c>
      <c r="AC282" s="15">
        <f>T282*(1+(U282/Sheet2!$A$2))</f>
        <v>51.500000115399999</v>
      </c>
      <c r="AD282" s="16">
        <f t="shared" si="22"/>
        <v>0.1553932132760982</v>
      </c>
      <c r="AE282" s="17">
        <f t="shared" si="4"/>
        <v>3.2217547693401717E-2</v>
      </c>
      <c r="AF282" s="70">
        <f t="shared" si="23"/>
        <v>0.14338131788985581</v>
      </c>
      <c r="AG282">
        <f t="shared" si="24"/>
        <v>2.9727131256701761E-2</v>
      </c>
      <c r="AI282">
        <v>2017</v>
      </c>
    </row>
    <row r="283" spans="1:35" ht="12.75" customHeight="1">
      <c r="A283">
        <v>3</v>
      </c>
      <c r="B283">
        <v>23</v>
      </c>
      <c r="C283">
        <v>2017</v>
      </c>
      <c r="D283" s="9">
        <f t="shared" si="0"/>
        <v>42817</v>
      </c>
      <c r="E283" s="10">
        <v>2013</v>
      </c>
      <c r="F283" s="10">
        <f t="shared" si="1"/>
        <v>4</v>
      </c>
      <c r="G283" t="s">
        <v>766</v>
      </c>
      <c r="H283" t="s">
        <v>767</v>
      </c>
      <c r="I283" s="11">
        <v>31112000</v>
      </c>
      <c r="J283" s="11">
        <v>-1582000</v>
      </c>
      <c r="K283" s="11">
        <f>IF(M283="NOK",I283,IF(Sheet1!M283="SEK",Sheet1!I283*Sheet2!$B$10,IF(M283="DKK",Sheet1!I283*Sheet2!$B$9,IF(Sheet1!M283="EUR",Sheet1!I283*Sheet2!$B$11,IF(M283="USD",I283*Sheet1!$B$12,IF(M283="CHF",I283*Sheet2!$B$13,IF(Sheet1!M283="GBP",Sheet1!I283*Sheet2!$B$14,IF(Sheet1!M283="ISK",Sheet1!I283*Sheet2!$B$15,IF(Sheet1!M283="AUD",Sheet1!I283*Sheet2!$B$16,"0")))))))))</f>
        <v>299266328</v>
      </c>
      <c r="L283" s="11">
        <f>IF(M283="NOK",J283,IF(Sheet1!M283="SEK",Sheet1!J283*Sheet2!$B$10,IF(M283="DKK",Sheet1!J283*Sheet2!$B$9,IF(Sheet1!M283="EUR",Sheet1!J283*Sheet2!$B$11,IF(M283="USD",J283*Sheet1!$B$12,IF(M283="CHF",J283*Sheet2!$B$13,IF(Sheet1!M283="GBP",Sheet1!J283*Sheet2!$B$14,IF(Sheet1!M283="ISK",Sheet1!J283*Sheet2!$B$15,IF(Sheet1!M283="AUD",Sheet1!J283*Sheet2!$B$16,"0")))))))))</f>
        <v>-15217258</v>
      </c>
      <c r="M283" t="s">
        <v>9</v>
      </c>
      <c r="N283" t="s">
        <v>200</v>
      </c>
      <c r="O283" t="s">
        <v>278</v>
      </c>
      <c r="P283" s="51" t="s">
        <v>23</v>
      </c>
      <c r="Q283" s="13">
        <v>305.738</v>
      </c>
      <c r="R283" t="s">
        <v>768</v>
      </c>
      <c r="S283" s="14" t="s">
        <v>25</v>
      </c>
      <c r="T283">
        <v>7.9</v>
      </c>
      <c r="U283" s="13">
        <v>20.253162379999999</v>
      </c>
      <c r="V283" s="13">
        <v>13.92404938</v>
      </c>
      <c r="W283" s="13">
        <v>4.4303784369999999</v>
      </c>
      <c r="X283">
        <v>1305.93</v>
      </c>
      <c r="Y283" t="s">
        <v>76</v>
      </c>
      <c r="Z283" t="s">
        <v>393</v>
      </c>
      <c r="AA283">
        <v>4376500</v>
      </c>
      <c r="AB283">
        <f t="shared" si="18"/>
        <v>34574350</v>
      </c>
      <c r="AC283" s="15">
        <f>T283*(1+(U283/Sheet2!$A$2))</f>
        <v>9.4999998280200018</v>
      </c>
      <c r="AD283" s="16">
        <f t="shared" si="22"/>
        <v>0.89985784259140089</v>
      </c>
      <c r="AE283" s="17">
        <f t="shared" si="4"/>
        <v>-4.5756463968230784E-2</v>
      </c>
      <c r="AF283" s="70">
        <f t="shared" si="23"/>
        <v>8.6557325878866855</v>
      </c>
      <c r="AG283">
        <f t="shared" si="24"/>
        <v>-0.4401314269104119</v>
      </c>
      <c r="AI283">
        <v>2017</v>
      </c>
    </row>
    <row r="284" spans="1:35" ht="12.75" customHeight="1">
      <c r="A284">
        <v>3</v>
      </c>
      <c r="B284">
        <v>27</v>
      </c>
      <c r="C284">
        <v>2017</v>
      </c>
      <c r="D284" s="9">
        <f t="shared" si="0"/>
        <v>42821</v>
      </c>
      <c r="E284" s="10">
        <v>2010</v>
      </c>
      <c r="F284" s="10">
        <f t="shared" si="1"/>
        <v>7</v>
      </c>
      <c r="G284" t="s">
        <v>769</v>
      </c>
      <c r="H284" t="s">
        <v>770</v>
      </c>
      <c r="I284" s="11">
        <v>2178000</v>
      </c>
      <c r="J284" s="11">
        <v>-3006000</v>
      </c>
      <c r="K284" s="11">
        <f>IF(M284="NOK",I284,IF(Sheet1!M284="SEK",Sheet1!I284*Sheet2!$B$10,IF(M284="DKK",Sheet1!I284*Sheet2!$B$9,IF(Sheet1!M284="EUR",Sheet1!I284*Sheet2!$B$11,IF(M284="USD",I284*Sheet1!$B$12,IF(M284="CHF",I284*Sheet2!$B$13,IF(Sheet1!M284="GBP",Sheet1!I284*Sheet2!$B$14,IF(Sheet1!M284="ISK",Sheet1!I284*Sheet2!$B$15,IF(Sheet1!M284="AUD",Sheet1!I284*Sheet2!$B$16,"0")))))))))</f>
        <v>2009640.5999999999</v>
      </c>
      <c r="L284" s="11">
        <f>IF(M284="NOK",J284,IF(Sheet1!M284="SEK",Sheet1!J284*Sheet2!$B$10,IF(M284="DKK",Sheet1!J284*Sheet2!$B$9,IF(Sheet1!M284="EUR",Sheet1!J284*Sheet2!$B$11,IF(M284="USD",J284*Sheet1!$B$12,IF(M284="CHF",J284*Sheet2!$B$13,IF(Sheet1!M284="GBP",Sheet1!J284*Sheet2!$B$14,IF(Sheet1!M284="ISK",Sheet1!J284*Sheet2!$B$15,IF(Sheet1!M284="AUD",Sheet1!J284*Sheet2!$B$16,"0")))))))))</f>
        <v>-2773636.1999999997</v>
      </c>
      <c r="M284" t="s">
        <v>4</v>
      </c>
      <c r="N284" t="s">
        <v>30</v>
      </c>
      <c r="O284" t="s">
        <v>31</v>
      </c>
      <c r="P284" s="51" t="s">
        <v>23</v>
      </c>
      <c r="Q284" s="13">
        <v>11.6503</v>
      </c>
      <c r="R284" t="s">
        <v>292</v>
      </c>
      <c r="S284" s="14" t="s">
        <v>25</v>
      </c>
      <c r="T284">
        <v>5.9</v>
      </c>
      <c r="U284" s="13">
        <v>-34.067798609999997</v>
      </c>
      <c r="V284" s="13">
        <v>-32.881355290000002</v>
      </c>
      <c r="W284" s="13">
        <v>-33.050849909999997</v>
      </c>
      <c r="X284">
        <v>41.62</v>
      </c>
      <c r="Y284" s="1" t="s">
        <v>33</v>
      </c>
      <c r="Z284" t="s">
        <v>54</v>
      </c>
      <c r="AA284">
        <v>2108900</v>
      </c>
      <c r="AB284">
        <f t="shared" si="18"/>
        <v>12442510</v>
      </c>
      <c r="AC284" s="15">
        <f>T284*(1+(U284/Sheet2!$A$2))</f>
        <v>3.8899998820100001</v>
      </c>
      <c r="AD284" s="16">
        <f t="shared" si="22"/>
        <v>0.17504506727340383</v>
      </c>
      <c r="AE284" s="17">
        <f t="shared" si="4"/>
        <v>-0.24159112590626811</v>
      </c>
      <c r="AF284" s="70">
        <f t="shared" si="23"/>
        <v>0.16151408357316971</v>
      </c>
      <c r="AG284">
        <f t="shared" si="24"/>
        <v>-0.22291613187371356</v>
      </c>
      <c r="AI284">
        <v>2017</v>
      </c>
    </row>
    <row r="285" spans="1:35" ht="12.75" customHeight="1">
      <c r="A285">
        <v>3</v>
      </c>
      <c r="B285">
        <v>29</v>
      </c>
      <c r="C285">
        <v>2017</v>
      </c>
      <c r="D285" s="9">
        <f t="shared" si="0"/>
        <v>42823</v>
      </c>
      <c r="E285" s="18">
        <v>2008</v>
      </c>
      <c r="F285" s="10">
        <f t="shared" si="1"/>
        <v>9</v>
      </c>
      <c r="G285" t="s">
        <v>771</v>
      </c>
      <c r="H285" t="s">
        <v>772</v>
      </c>
      <c r="I285" s="11">
        <v>9588000</v>
      </c>
      <c r="J285" s="11">
        <v>-4599000</v>
      </c>
      <c r="K285" s="11">
        <f>IF(M285="NOK",I285,IF(Sheet1!M285="SEK",Sheet1!I285*Sheet2!$B$10,IF(M285="DKK",Sheet1!I285*Sheet2!$B$9,IF(Sheet1!M285="EUR",Sheet1!I285*Sheet2!$B$11,IF(M285="USD",I285*Sheet1!$B$12,IF(M285="CHF",I285*Sheet2!$B$13,IF(Sheet1!M285="GBP",Sheet1!I285*Sheet2!$B$14,IF(Sheet1!M285="ISK",Sheet1!I285*Sheet2!$B$15,IF(Sheet1!M285="AUD",Sheet1!I285*Sheet2!$B$16,"0")))))))))</f>
        <v>8846847.5999999996</v>
      </c>
      <c r="L285" s="11">
        <f>IF(M285="NOK",J285,IF(Sheet1!M285="SEK",Sheet1!J285*Sheet2!$B$10,IF(M285="DKK",Sheet1!J285*Sheet2!$B$9,IF(Sheet1!M285="EUR",Sheet1!J285*Sheet2!$B$11,IF(M285="USD",J285*Sheet1!$B$12,IF(M285="CHF",J285*Sheet2!$B$13,IF(Sheet1!M285="GBP",Sheet1!J285*Sheet2!$B$14,IF(Sheet1!M285="ISK",Sheet1!J285*Sheet2!$B$15,IF(Sheet1!M285="AUD",Sheet1!J285*Sheet2!$B$16,"0")))))))))</f>
        <v>-4243497.3</v>
      </c>
      <c r="M285" t="s">
        <v>4</v>
      </c>
      <c r="N285" t="s">
        <v>30</v>
      </c>
      <c r="O285" t="s">
        <v>112</v>
      </c>
      <c r="P285" s="51" t="s">
        <v>23</v>
      </c>
      <c r="Q285" s="13">
        <v>56.283200000000001</v>
      </c>
      <c r="R285" t="s">
        <v>166</v>
      </c>
      <c r="S285" s="14" t="s">
        <v>25</v>
      </c>
      <c r="T285">
        <v>12.5</v>
      </c>
      <c r="U285" s="13">
        <v>-4.4000000950000002</v>
      </c>
      <c r="V285" s="13">
        <v>-8</v>
      </c>
      <c r="W285" s="13">
        <v>-0.80000001190000003</v>
      </c>
      <c r="X285">
        <v>206.059</v>
      </c>
      <c r="Y285" s="1" t="s">
        <v>33</v>
      </c>
      <c r="Z285" t="s">
        <v>54</v>
      </c>
      <c r="AA285">
        <v>4800000</v>
      </c>
      <c r="AB285">
        <f t="shared" si="18"/>
        <v>60000000</v>
      </c>
      <c r="AC285" s="15">
        <f>T285*(1+(U285/Sheet2!$A$2))</f>
        <v>11.949999988125001</v>
      </c>
      <c r="AD285" s="16">
        <f t="shared" si="22"/>
        <v>0.1598</v>
      </c>
      <c r="AE285" s="17">
        <f t="shared" si="4"/>
        <v>-7.6649999999999996E-2</v>
      </c>
      <c r="AF285" s="70">
        <f t="shared" si="23"/>
        <v>0.14744746</v>
      </c>
      <c r="AG285">
        <f t="shared" si="24"/>
        <v>-7.0724954999999992E-2</v>
      </c>
      <c r="AI285">
        <v>2017</v>
      </c>
    </row>
    <row r="286" spans="1:35" ht="12.75" customHeight="1">
      <c r="A286">
        <v>3</v>
      </c>
      <c r="B286">
        <v>31</v>
      </c>
      <c r="C286">
        <v>2017</v>
      </c>
      <c r="D286" s="9">
        <f t="shared" si="0"/>
        <v>42825</v>
      </c>
      <c r="E286" s="10">
        <v>1993</v>
      </c>
      <c r="F286" s="10">
        <f t="shared" si="1"/>
        <v>24</v>
      </c>
      <c r="G286" t="s">
        <v>773</v>
      </c>
      <c r="H286" t="s">
        <v>774</v>
      </c>
      <c r="I286" s="11">
        <v>5409000000</v>
      </c>
      <c r="J286" s="11">
        <v>301000000</v>
      </c>
      <c r="K286" s="11">
        <f>IF(M286="NOK",I286,IF(Sheet1!M286="SEK",Sheet1!I286*Sheet2!$B$10,IF(M286="DKK",Sheet1!I286*Sheet2!$B$9,IF(Sheet1!M286="EUR",Sheet1!I286*Sheet2!$B$11,IF(M286="USD",I286*Sheet1!$B$12,IF(M286="CHF",I286*Sheet2!$B$13,IF(Sheet1!M286="GBP",Sheet1!I286*Sheet2!$B$14,IF(Sheet1!M286="ISK",Sheet1!I286*Sheet2!$B$15,IF(Sheet1!M286="AUD",Sheet1!I286*Sheet2!$B$16,"0")))))))))</f>
        <v>4990884300</v>
      </c>
      <c r="L286" s="11">
        <f>IF(M286="NOK",J286,IF(Sheet1!M286="SEK",Sheet1!J286*Sheet2!$B$10,IF(M286="DKK",Sheet1!J286*Sheet2!$B$9,IF(Sheet1!M286="EUR",Sheet1!J286*Sheet2!$B$11,IF(M286="USD",J286*Sheet1!$B$12,IF(M286="CHF",J286*Sheet2!$B$13,IF(Sheet1!M286="GBP",Sheet1!J286*Sheet2!$B$14,IF(Sheet1!M286="ISK",Sheet1!J286*Sheet2!$B$15,IF(Sheet1!M286="AUD",Sheet1!J286*Sheet2!$B$16,"0")))))))))</f>
        <v>277732700</v>
      </c>
      <c r="M286" t="s">
        <v>4</v>
      </c>
      <c r="N286" t="s">
        <v>30</v>
      </c>
      <c r="O286" t="s">
        <v>37</v>
      </c>
      <c r="P286" s="51" t="s">
        <v>23</v>
      </c>
      <c r="Q286" s="13">
        <v>2189.9699999999998</v>
      </c>
      <c r="R286" t="s">
        <v>330</v>
      </c>
      <c r="S286" s="14" t="s">
        <v>25</v>
      </c>
      <c r="T286">
        <v>75</v>
      </c>
      <c r="U286" s="13">
        <v>10</v>
      </c>
      <c r="V286" s="13">
        <v>7.3333334920000004</v>
      </c>
      <c r="W286" s="13">
        <v>8.6666669850000009</v>
      </c>
      <c r="X286">
        <v>4867.7700000000004</v>
      </c>
      <c r="Y286" s="1" t="s">
        <v>33</v>
      </c>
      <c r="Z286" t="s">
        <v>775</v>
      </c>
      <c r="AA286">
        <v>26565500</v>
      </c>
      <c r="AB286">
        <f t="shared" si="18"/>
        <v>1992412500</v>
      </c>
      <c r="AC286" s="15">
        <f>T286*(1+(U286/Sheet2!$A$2))</f>
        <v>82.5</v>
      </c>
      <c r="AD286" s="16">
        <f t="shared" si="22"/>
        <v>2.7147992697295362</v>
      </c>
      <c r="AE286" s="17">
        <f t="shared" si="4"/>
        <v>0.15107313370097808</v>
      </c>
      <c r="AF286" s="70">
        <f t="shared" si="23"/>
        <v>2.5049452861794435</v>
      </c>
      <c r="AG286">
        <f t="shared" si="24"/>
        <v>0.13939518046589247</v>
      </c>
      <c r="AI286">
        <v>2017</v>
      </c>
    </row>
    <row r="287" spans="1:35" ht="12.75" customHeight="1">
      <c r="A287">
        <v>3</v>
      </c>
      <c r="B287">
        <v>31</v>
      </c>
      <c r="C287">
        <v>2017</v>
      </c>
      <c r="D287" s="9">
        <f t="shared" si="0"/>
        <v>42825</v>
      </c>
      <c r="E287" s="18">
        <v>1927</v>
      </c>
      <c r="F287" s="10">
        <f t="shared" si="1"/>
        <v>90</v>
      </c>
      <c r="G287" t="s">
        <v>776</v>
      </c>
      <c r="H287" t="s">
        <v>777</v>
      </c>
      <c r="I287" s="11">
        <v>429657000</v>
      </c>
      <c r="J287" s="11">
        <v>23815000</v>
      </c>
      <c r="K287" s="11">
        <f>IF(M287="NOK",I287,IF(Sheet1!M287="SEK",Sheet1!I287*Sheet2!$B$10,IF(M287="DKK",Sheet1!I287*Sheet2!$B$9,IF(Sheet1!M287="EUR",Sheet1!I287*Sheet2!$B$11,IF(M287="USD",I287*Sheet1!$B$12,IF(M287="CHF",I287*Sheet2!$B$13,IF(Sheet1!M287="GBP",Sheet1!I287*Sheet2!$B$14,IF(Sheet1!M287="ISK",Sheet1!I287*Sheet2!$B$15,IF(Sheet1!M287="AUD",Sheet1!I287*Sheet2!$B$16,"0")))))))))</f>
        <v>396444513.89999998</v>
      </c>
      <c r="L287" s="11">
        <f>IF(M287="NOK",J287,IF(Sheet1!M287="SEK",Sheet1!J287*Sheet2!$B$10,IF(M287="DKK",Sheet1!J287*Sheet2!$B$9,IF(Sheet1!M287="EUR",Sheet1!J287*Sheet2!$B$11,IF(M287="USD",J287*Sheet1!$B$12,IF(M287="CHF",J287*Sheet2!$B$13,IF(Sheet1!M287="GBP",Sheet1!J287*Sheet2!$B$14,IF(Sheet1!M287="ISK",Sheet1!J287*Sheet2!$B$15,IF(Sheet1!M287="AUD",Sheet1!J287*Sheet2!$B$16,"0")))))))))</f>
        <v>21974100.5</v>
      </c>
      <c r="M287" t="s">
        <v>4</v>
      </c>
      <c r="N287" t="s">
        <v>30</v>
      </c>
      <c r="O287" t="s">
        <v>37</v>
      </c>
      <c r="P287" s="12" t="s">
        <v>23</v>
      </c>
      <c r="Q287" s="13">
        <v>37.367699999999999</v>
      </c>
      <c r="R287" t="s">
        <v>778</v>
      </c>
      <c r="S287" s="14" t="s">
        <v>25</v>
      </c>
      <c r="T287">
        <v>19</v>
      </c>
      <c r="U287" s="13">
        <v>4.7368421549999997</v>
      </c>
      <c r="V287" s="13">
        <v>1.578947425</v>
      </c>
      <c r="W287" s="13">
        <v>-2.6315789220000001</v>
      </c>
      <c r="X287">
        <v>342.09300000000002</v>
      </c>
      <c r="Y287" s="1" t="s">
        <v>33</v>
      </c>
      <c r="Z287" t="s">
        <v>54</v>
      </c>
      <c r="AA287">
        <v>2050000</v>
      </c>
      <c r="AB287">
        <f t="shared" si="18"/>
        <v>38950000</v>
      </c>
      <c r="AC287" s="15">
        <f>T287*(1+(U287/Sheet2!$A$2))</f>
        <v>19.90000000945</v>
      </c>
      <c r="AD287" s="16">
        <f t="shared" si="22"/>
        <v>11.030988446726573</v>
      </c>
      <c r="AE287" s="17">
        <f t="shared" si="4"/>
        <v>0.6114249037227214</v>
      </c>
      <c r="AF287" s="70">
        <f t="shared" si="23"/>
        <v>10.178293039794609</v>
      </c>
      <c r="AG287">
        <f t="shared" si="24"/>
        <v>0.5641617586649551</v>
      </c>
      <c r="AI287">
        <v>2017</v>
      </c>
    </row>
    <row r="288" spans="1:35" ht="12.75" customHeight="1">
      <c r="A288">
        <v>4</v>
      </c>
      <c r="B288">
        <v>4</v>
      </c>
      <c r="C288">
        <v>2017</v>
      </c>
      <c r="D288" s="9">
        <f t="shared" si="0"/>
        <v>42829</v>
      </c>
      <c r="E288" s="10">
        <v>2008</v>
      </c>
      <c r="F288" s="10">
        <f t="shared" si="1"/>
        <v>9</v>
      </c>
      <c r="G288" t="s">
        <v>779</v>
      </c>
      <c r="H288" t="s">
        <v>780</v>
      </c>
      <c r="I288" s="11">
        <v>508000</v>
      </c>
      <c r="J288" s="11">
        <v>-64017000</v>
      </c>
      <c r="K288" s="11">
        <f>IF(M288="NOK",I288,IF(Sheet1!M288="SEK",Sheet1!I288*Sheet2!$B$10,IF(M288="DKK",Sheet1!I288*Sheet2!$B$9,IF(Sheet1!M288="EUR",Sheet1!I288*Sheet2!$B$11,IF(M288="USD",I288*Sheet1!$B$12,IF(M288="CHF",I288*Sheet2!$B$13,IF(Sheet1!M288="GBP",Sheet1!I288*Sheet2!$B$14,IF(Sheet1!M288="ISK",Sheet1!I288*Sheet2!$B$15,IF(Sheet1!M288="AUD",Sheet1!I288*Sheet2!$B$16,"0")))))))))</f>
        <v>468731.6</v>
      </c>
      <c r="L288" s="11">
        <f>IF(M288="NOK",J288,IF(Sheet1!M288="SEK",Sheet1!J288*Sheet2!$B$10,IF(M288="DKK",Sheet1!J288*Sheet2!$B$9,IF(Sheet1!M288="EUR",Sheet1!J288*Sheet2!$B$11,IF(M288="USD",J288*Sheet1!$B$12,IF(M288="CHF",J288*Sheet2!$B$13,IF(Sheet1!M288="GBP",Sheet1!J288*Sheet2!$B$14,IF(Sheet1!M288="ISK",Sheet1!J288*Sheet2!$B$15,IF(Sheet1!M288="AUD",Sheet1!J288*Sheet2!$B$16,"0")))))))))</f>
        <v>-59068485.899999999</v>
      </c>
      <c r="M288" t="s">
        <v>4</v>
      </c>
      <c r="N288" t="s">
        <v>30</v>
      </c>
      <c r="O288" t="s">
        <v>112</v>
      </c>
      <c r="P288" s="51" t="s">
        <v>23</v>
      </c>
      <c r="Q288" s="13">
        <v>411</v>
      </c>
      <c r="R288" t="s">
        <v>292</v>
      </c>
      <c r="S288" s="14" t="s">
        <v>25</v>
      </c>
      <c r="T288">
        <v>29</v>
      </c>
      <c r="U288" s="13">
        <v>-6.8965516090000003</v>
      </c>
      <c r="V288" s="13">
        <v>-9.6551723480000007</v>
      </c>
      <c r="W288" s="13">
        <v>-13.793103220000001</v>
      </c>
      <c r="X288">
        <v>879.75599999999997</v>
      </c>
      <c r="Y288" s="1" t="s">
        <v>33</v>
      </c>
      <c r="Z288" t="s">
        <v>781</v>
      </c>
      <c r="AA288">
        <v>14828000</v>
      </c>
      <c r="AB288">
        <f t="shared" si="18"/>
        <v>430012000</v>
      </c>
      <c r="AC288" s="15">
        <f>T288*(1+(U288/Sheet2!$A$2))</f>
        <v>27.000000033389998</v>
      </c>
      <c r="AD288" s="16">
        <f t="shared" si="22"/>
        <v>1.1813623805847278E-3</v>
      </c>
      <c r="AE288" s="17">
        <f t="shared" si="4"/>
        <v>-0.14887258960215063</v>
      </c>
      <c r="AF288" s="70">
        <f t="shared" si="23"/>
        <v>1.0900430685655284E-3</v>
      </c>
      <c r="AG288">
        <f t="shared" si="24"/>
        <v>-0.13736473842590438</v>
      </c>
      <c r="AI288">
        <v>2017</v>
      </c>
    </row>
    <row r="289" spans="1:35" ht="12.75" customHeight="1">
      <c r="A289">
        <v>4</v>
      </c>
      <c r="B289">
        <v>4</v>
      </c>
      <c r="C289">
        <v>2017</v>
      </c>
      <c r="D289" s="9">
        <f t="shared" si="0"/>
        <v>42829</v>
      </c>
      <c r="E289" s="10">
        <v>1998</v>
      </c>
      <c r="F289" s="10">
        <f t="shared" si="1"/>
        <v>19</v>
      </c>
      <c r="G289" t="s">
        <v>782</v>
      </c>
      <c r="H289" t="s">
        <v>783</v>
      </c>
      <c r="I289" s="11">
        <v>14854000</v>
      </c>
      <c r="J289" s="11">
        <v>2000000</v>
      </c>
      <c r="K289" s="11">
        <f>IF(M289="NOK",I289,IF(Sheet1!M289="SEK",Sheet1!I289*Sheet2!$B$10,IF(M289="DKK",Sheet1!I289*Sheet2!$B$9,IF(Sheet1!M289="EUR",Sheet1!I289*Sheet2!$B$11,IF(M289="USD",I289*Sheet1!$B$12,IF(M289="CHF",I289*Sheet2!$B$13,IF(Sheet1!M289="GBP",Sheet1!I289*Sheet2!$B$14,IF(Sheet1!M289="ISK",Sheet1!I289*Sheet2!$B$15,IF(Sheet1!M289="AUD",Sheet1!I289*Sheet2!$B$16,"0")))))))))</f>
        <v>142880626</v>
      </c>
      <c r="L289" s="11">
        <f>IF(M289="NOK",J289,IF(Sheet1!M289="SEK",Sheet1!J289*Sheet2!$B$10,IF(M289="DKK",Sheet1!J289*Sheet2!$B$9,IF(Sheet1!M289="EUR",Sheet1!J289*Sheet2!$B$11,IF(M289="USD",J289*Sheet1!$B$12,IF(M289="CHF",J289*Sheet2!$B$13,IF(Sheet1!M289="GBP",Sheet1!J289*Sheet2!$B$14,IF(Sheet1!M289="ISK",Sheet1!J289*Sheet2!$B$15,IF(Sheet1!M289="AUD",Sheet1!J289*Sheet2!$B$16,"0")))))))))</f>
        <v>19238000</v>
      </c>
      <c r="M289" t="s">
        <v>9</v>
      </c>
      <c r="N289" t="s">
        <v>200</v>
      </c>
      <c r="O289" t="s">
        <v>278</v>
      </c>
      <c r="P289" s="51" t="s">
        <v>23</v>
      </c>
      <c r="Q289" s="13">
        <v>45.503</v>
      </c>
      <c r="R289" t="s">
        <v>406</v>
      </c>
      <c r="S289" s="14" t="s">
        <v>25</v>
      </c>
      <c r="T289">
        <v>7.65</v>
      </c>
      <c r="U289" s="13">
        <v>28.496730800000002</v>
      </c>
      <c r="V289" s="13">
        <v>26.143789290000001</v>
      </c>
      <c r="W289" s="13">
        <v>30.980390549999999</v>
      </c>
      <c r="X289">
        <v>272.87599999999998</v>
      </c>
      <c r="Y289" s="1" t="s">
        <v>33</v>
      </c>
      <c r="Z289" t="s">
        <v>504</v>
      </c>
      <c r="AA289">
        <v>651000</v>
      </c>
      <c r="AB289">
        <f t="shared" si="18"/>
        <v>4980150</v>
      </c>
      <c r="AC289" s="15">
        <f>T289*(1+(U289/Sheet2!$A$2))</f>
        <v>9.8299999062000012</v>
      </c>
      <c r="AD289" s="16">
        <f t="shared" si="22"/>
        <v>2.9826410851078782</v>
      </c>
      <c r="AE289" s="17">
        <f t="shared" si="4"/>
        <v>0.40159432948806761</v>
      </c>
      <c r="AF289" s="70">
        <f t="shared" si="23"/>
        <v>28.69002459765268</v>
      </c>
      <c r="AG289">
        <f t="shared" si="24"/>
        <v>3.8629358553457225</v>
      </c>
      <c r="AI289">
        <v>2017</v>
      </c>
    </row>
    <row r="290" spans="1:35" ht="12.75" customHeight="1">
      <c r="A290">
        <v>4</v>
      </c>
      <c r="B290">
        <v>6</v>
      </c>
      <c r="C290">
        <v>2017</v>
      </c>
      <c r="D290" s="9">
        <f t="shared" si="0"/>
        <v>42831</v>
      </c>
      <c r="E290" s="10">
        <v>1996</v>
      </c>
      <c r="F290" s="10">
        <f t="shared" si="1"/>
        <v>21</v>
      </c>
      <c r="G290" t="s">
        <v>784</v>
      </c>
      <c r="H290" t="s">
        <v>785</v>
      </c>
      <c r="I290" s="11">
        <v>726309000</v>
      </c>
      <c r="J290" s="11">
        <v>187081000</v>
      </c>
      <c r="K290" s="11">
        <f>IF(M290="NOK",I290,IF(Sheet1!M290="SEK",Sheet1!I290*Sheet2!$B$10,IF(M290="DKK",Sheet1!I290*Sheet2!$B$9,IF(Sheet1!M290="EUR",Sheet1!I290*Sheet2!$B$11,IF(M290="USD",I290*Sheet1!$B$12,IF(M290="CHF",I290*Sheet2!$B$13,IF(Sheet1!M290="GBP",Sheet1!I290*Sheet2!$B$14,IF(Sheet1!M290="ISK",Sheet1!I290*Sheet2!$B$15,IF(Sheet1!M290="AUD",Sheet1!I290*Sheet2!$B$16,"0")))))))))</f>
        <v>670165314.29999995</v>
      </c>
      <c r="L290" s="11">
        <f>IF(M290="NOK",J290,IF(Sheet1!M290="SEK",Sheet1!J290*Sheet2!$B$10,IF(M290="DKK",Sheet1!J290*Sheet2!$B$9,IF(Sheet1!M290="EUR",Sheet1!J290*Sheet2!$B$11,IF(M290="USD",J290*Sheet1!$B$12,IF(M290="CHF",J290*Sheet2!$B$13,IF(Sheet1!M290="GBP",Sheet1!J290*Sheet2!$B$14,IF(Sheet1!M290="ISK",Sheet1!J290*Sheet2!$B$15,IF(Sheet1!M290="AUD",Sheet1!J290*Sheet2!$B$16,"0")))))))))</f>
        <v>172619638.69999999</v>
      </c>
      <c r="M290" t="s">
        <v>4</v>
      </c>
      <c r="N290" t="s">
        <v>30</v>
      </c>
      <c r="O290" t="s">
        <v>37</v>
      </c>
      <c r="P290" s="51" t="s">
        <v>23</v>
      </c>
      <c r="Q290" s="13">
        <v>593.62400000000002</v>
      </c>
      <c r="R290" t="s">
        <v>68</v>
      </c>
      <c r="S290" s="14" t="s">
        <v>25</v>
      </c>
      <c r="T290">
        <v>59</v>
      </c>
      <c r="U290" s="13">
        <v>-0.84745764729999995</v>
      </c>
      <c r="V290" s="13">
        <v>-1.6949152949999999</v>
      </c>
      <c r="W290" s="13">
        <v>-2.1186439990000001</v>
      </c>
      <c r="X290">
        <v>2214.8200000000002</v>
      </c>
      <c r="Y290" s="1" t="s">
        <v>33</v>
      </c>
      <c r="Z290" t="s">
        <v>786</v>
      </c>
      <c r="AA290">
        <v>9813100</v>
      </c>
      <c r="AB290">
        <f t="shared" si="18"/>
        <v>578972900</v>
      </c>
      <c r="AC290" s="15">
        <f>T290*(1+(U290/Sheet2!$A$2))</f>
        <v>58.499999988093002</v>
      </c>
      <c r="AD290" s="16">
        <f t="shared" si="22"/>
        <v>1.2544784047750768</v>
      </c>
      <c r="AE290" s="17">
        <f t="shared" si="4"/>
        <v>0.32312565924933617</v>
      </c>
      <c r="AF290" s="70">
        <f t="shared" si="23"/>
        <v>1.1575072240859632</v>
      </c>
      <c r="AG290">
        <f t="shared" si="24"/>
        <v>0.29814804578936249</v>
      </c>
      <c r="AI290">
        <v>2017</v>
      </c>
    </row>
    <row r="291" spans="1:35" ht="12.75" customHeight="1">
      <c r="A291">
        <v>4</v>
      </c>
      <c r="B291">
        <v>6</v>
      </c>
      <c r="C291">
        <v>2017</v>
      </c>
      <c r="D291" s="9">
        <f t="shared" si="0"/>
        <v>42831</v>
      </c>
      <c r="E291" s="10">
        <v>2004</v>
      </c>
      <c r="F291" s="10">
        <f t="shared" si="1"/>
        <v>13</v>
      </c>
      <c r="G291" t="s">
        <v>787</v>
      </c>
      <c r="H291" t="s">
        <v>788</v>
      </c>
      <c r="I291" s="11">
        <v>6248057</v>
      </c>
      <c r="J291" s="11">
        <v>-4500627</v>
      </c>
      <c r="K291" s="11">
        <f>IF(M291="NOK",I291,IF(Sheet1!M291="SEK",Sheet1!I291*Sheet2!$B$10,IF(M291="DKK",Sheet1!I291*Sheet2!$B$9,IF(Sheet1!M291="EUR",Sheet1!I291*Sheet2!$B$11,IF(M291="USD",I291*Sheet1!$B$12,IF(M291="CHF",I291*Sheet2!$B$13,IF(Sheet1!M291="GBP",Sheet1!I291*Sheet2!$B$14,IF(Sheet1!M291="ISK",Sheet1!I291*Sheet2!$B$15,IF(Sheet1!M291="AUD",Sheet1!I291*Sheet2!$B$16,"0")))))))))</f>
        <v>5765082.1938999994</v>
      </c>
      <c r="L291" s="11">
        <f>IF(M291="NOK",J291,IF(Sheet1!M291="SEK",Sheet1!J291*Sheet2!$B$10,IF(M291="DKK",Sheet1!J291*Sheet2!$B$9,IF(Sheet1!M291="EUR",Sheet1!J291*Sheet2!$B$11,IF(M291="USD",J291*Sheet1!$B$12,IF(M291="CHF",J291*Sheet2!$B$13,IF(Sheet1!M291="GBP",Sheet1!J291*Sheet2!$B$14,IF(Sheet1!M291="ISK",Sheet1!J291*Sheet2!$B$15,IF(Sheet1!M291="AUD",Sheet1!J291*Sheet2!$B$16,"0")))))))))</f>
        <v>-4152728.5329</v>
      </c>
      <c r="M291" t="s">
        <v>4</v>
      </c>
      <c r="N291" t="s">
        <v>30</v>
      </c>
      <c r="O291" t="s">
        <v>112</v>
      </c>
      <c r="P291" s="51" t="s">
        <v>23</v>
      </c>
      <c r="Q291" s="13">
        <v>24.648800000000001</v>
      </c>
      <c r="R291" t="s">
        <v>24</v>
      </c>
      <c r="S291" s="14" t="s">
        <v>25</v>
      </c>
      <c r="T291">
        <v>5</v>
      </c>
      <c r="U291" s="13">
        <v>-24.200000760000002</v>
      </c>
      <c r="V291" s="13">
        <v>-26.600000380000001</v>
      </c>
      <c r="W291" s="13">
        <v>-34.799999239999998</v>
      </c>
      <c r="X291">
        <v>91.158299999999997</v>
      </c>
      <c r="Y291" t="s">
        <v>76</v>
      </c>
      <c r="Z291" t="s">
        <v>54</v>
      </c>
      <c r="AA291">
        <v>5240000</v>
      </c>
      <c r="AB291">
        <f t="shared" si="18"/>
        <v>26200000</v>
      </c>
      <c r="AC291" s="15">
        <f>T291*(1+(U291/Sheet2!$A$2))</f>
        <v>3.7899999620000004</v>
      </c>
      <c r="AD291" s="16">
        <f t="shared" si="22"/>
        <v>0.23847545801526718</v>
      </c>
      <c r="AE291" s="17">
        <f t="shared" si="4"/>
        <v>-0.17177965648854962</v>
      </c>
      <c r="AF291" s="70">
        <f t="shared" si="23"/>
        <v>0.22004130511068701</v>
      </c>
      <c r="AG291">
        <f t="shared" si="24"/>
        <v>-0.15850108904198473</v>
      </c>
      <c r="AI291">
        <v>2017</v>
      </c>
    </row>
    <row r="292" spans="1:35" ht="12.75" customHeight="1">
      <c r="A292">
        <v>4</v>
      </c>
      <c r="B292">
        <v>7</v>
      </c>
      <c r="C292">
        <v>2017</v>
      </c>
      <c r="D292" s="9">
        <f t="shared" si="0"/>
        <v>42832</v>
      </c>
      <c r="E292" s="10">
        <v>2012</v>
      </c>
      <c r="F292" s="10">
        <f t="shared" si="1"/>
        <v>5</v>
      </c>
      <c r="G292" t="s">
        <v>789</v>
      </c>
      <c r="H292" t="s">
        <v>790</v>
      </c>
      <c r="I292" s="11">
        <v>829939000</v>
      </c>
      <c r="J292" s="11">
        <v>35349000</v>
      </c>
      <c r="K292" s="11">
        <f>IF(M292="NOK",I292,IF(Sheet1!M292="SEK",Sheet1!I292*Sheet2!$B$10,IF(M292="DKK",Sheet1!I292*Sheet2!$B$9,IF(Sheet1!M292="EUR",Sheet1!I292*Sheet2!$B$11,IF(M292="USD",I292*Sheet1!$B$12,IF(M292="CHF",I292*Sheet2!$B$13,IF(Sheet1!M292="GBP",Sheet1!I292*Sheet2!$B$14,IF(Sheet1!M292="ISK",Sheet1!I292*Sheet2!$B$15,IF(Sheet1!M292="AUD",Sheet1!I292*Sheet2!$B$16,"0")))))))))</f>
        <v>765784715.29999995</v>
      </c>
      <c r="L292" s="11">
        <f>IF(M292="NOK",J292,IF(Sheet1!M292="SEK",Sheet1!J292*Sheet2!$B$10,IF(M292="DKK",Sheet1!J292*Sheet2!$B$9,IF(Sheet1!M292="EUR",Sheet1!J292*Sheet2!$B$11,IF(M292="USD",J292*Sheet1!$B$12,IF(M292="CHF",J292*Sheet2!$B$13,IF(Sheet1!M292="GBP",Sheet1!J292*Sheet2!$B$14,IF(Sheet1!M292="ISK",Sheet1!J292*Sheet2!$B$15,IF(Sheet1!M292="AUD",Sheet1!J292*Sheet2!$B$16,"0")))))))))</f>
        <v>32616522.299999997</v>
      </c>
      <c r="M292" t="s">
        <v>4</v>
      </c>
      <c r="N292" t="s">
        <v>30</v>
      </c>
      <c r="O292" t="s">
        <v>37</v>
      </c>
      <c r="P292" s="51" t="s">
        <v>23</v>
      </c>
      <c r="Q292" s="13">
        <v>442.39</v>
      </c>
      <c r="R292" t="s">
        <v>330</v>
      </c>
      <c r="S292" s="14" t="s">
        <v>25</v>
      </c>
      <c r="T292">
        <v>50.5</v>
      </c>
      <c r="U292" s="13">
        <v>0.99009901290000002</v>
      </c>
      <c r="V292" s="13">
        <v>0</v>
      </c>
      <c r="W292" s="13">
        <v>0</v>
      </c>
      <c r="X292">
        <v>776.14200000000005</v>
      </c>
      <c r="Y292" s="1" t="s">
        <v>33</v>
      </c>
      <c r="Z292" t="s">
        <v>791</v>
      </c>
      <c r="AA292">
        <v>8613900</v>
      </c>
      <c r="AB292">
        <f t="shared" si="18"/>
        <v>435001950</v>
      </c>
      <c r="AC292" s="15">
        <f>T292*(1+(U292/Sheet2!$A$2))</f>
        <v>51.000000001514493</v>
      </c>
      <c r="AD292" s="16">
        <f t="shared" si="22"/>
        <v>1.9078971944838408</v>
      </c>
      <c r="AE292" s="17">
        <f t="shared" si="4"/>
        <v>8.1261704688910016E-2</v>
      </c>
      <c r="AF292" s="70">
        <f t="shared" si="23"/>
        <v>1.7604167413502398</v>
      </c>
      <c r="AG292">
        <f t="shared" si="24"/>
        <v>7.4980174916457268E-2</v>
      </c>
      <c r="AI292">
        <v>2017</v>
      </c>
    </row>
    <row r="293" spans="1:35" ht="12.75" customHeight="1">
      <c r="A293">
        <v>4</v>
      </c>
      <c r="B293">
        <v>7</v>
      </c>
      <c r="C293">
        <v>2017</v>
      </c>
      <c r="D293" s="9">
        <f t="shared" si="0"/>
        <v>42832</v>
      </c>
      <c r="E293" s="10">
        <v>2007</v>
      </c>
      <c r="F293" s="10">
        <f t="shared" si="1"/>
        <v>10</v>
      </c>
      <c r="G293" t="s">
        <v>792</v>
      </c>
      <c r="H293" t="s">
        <v>793</v>
      </c>
      <c r="I293" s="11">
        <v>0</v>
      </c>
      <c r="J293" s="11">
        <v>-131570000</v>
      </c>
      <c r="K293" s="11">
        <f>IF(M293="NOK",I293,IF(Sheet1!M293="SEK",Sheet1!I293*Sheet2!$B$10,IF(M293="DKK",Sheet1!I293*Sheet2!$B$9,IF(Sheet1!M293="EUR",Sheet1!I293*Sheet2!$B$11,IF(M293="USD",I293*Sheet1!$B$12,IF(M293="CHF",I293*Sheet2!$B$13,IF(Sheet1!M293="GBP",Sheet1!I293*Sheet2!$B$14,IF(Sheet1!M293="ISK",Sheet1!I293*Sheet2!$B$15,IF(Sheet1!M293="AUD",Sheet1!I293*Sheet2!$B$16,"0")))))))))</f>
        <v>0</v>
      </c>
      <c r="L293" s="11">
        <f>IF(M293="NOK",J293,IF(Sheet1!M293="SEK",Sheet1!J293*Sheet2!$B$10,IF(M293="DKK",Sheet1!J293*Sheet2!$B$9,IF(Sheet1!M293="EUR",Sheet1!J293*Sheet2!$B$11,IF(M293="USD",J293*Sheet1!$B$12,IF(M293="CHF",J293*Sheet2!$B$13,IF(Sheet1!M293="GBP",Sheet1!J293*Sheet2!$B$14,IF(Sheet1!M293="ISK",Sheet1!J293*Sheet2!$B$15,IF(Sheet1!M293="AUD",Sheet1!J293*Sheet2!$B$16,"0")))))))))</f>
        <v>-131570000</v>
      </c>
      <c r="M293" t="s">
        <v>20</v>
      </c>
      <c r="N293" t="s">
        <v>21</v>
      </c>
      <c r="O293" t="s">
        <v>22</v>
      </c>
      <c r="P293" s="51" t="s">
        <v>23</v>
      </c>
      <c r="Q293" s="13">
        <v>400</v>
      </c>
      <c r="R293" t="s">
        <v>327</v>
      </c>
      <c r="S293" s="14" t="s">
        <v>25</v>
      </c>
      <c r="T293">
        <v>25</v>
      </c>
      <c r="U293" s="13">
        <v>0</v>
      </c>
      <c r="V293" s="13">
        <v>-5.5999999049999998</v>
      </c>
      <c r="W293" s="13">
        <v>-2.7999999519999998</v>
      </c>
      <c r="X293">
        <v>1243.56</v>
      </c>
      <c r="Y293" s="1" t="s">
        <v>33</v>
      </c>
      <c r="Z293" t="s">
        <v>794</v>
      </c>
      <c r="AA293">
        <v>16000000</v>
      </c>
      <c r="AB293">
        <f t="shared" si="18"/>
        <v>400000000</v>
      </c>
      <c r="AC293" s="15">
        <f>T293*(1+(U293/Sheet2!$A$2))</f>
        <v>25</v>
      </c>
      <c r="AD293" s="16">
        <f t="shared" si="22"/>
        <v>0</v>
      </c>
      <c r="AE293" s="17">
        <f t="shared" si="4"/>
        <v>-0.32892500000000002</v>
      </c>
      <c r="AF293" s="70">
        <f t="shared" si="23"/>
        <v>0</v>
      </c>
      <c r="AG293">
        <f t="shared" si="24"/>
        <v>-0.32892500000000002</v>
      </c>
      <c r="AI293">
        <v>2017</v>
      </c>
    </row>
    <row r="294" spans="1:35" ht="12.75" customHeight="1">
      <c r="A294">
        <v>4</v>
      </c>
      <c r="B294">
        <v>7</v>
      </c>
      <c r="C294">
        <v>2017</v>
      </c>
      <c r="D294" s="9">
        <f t="shared" si="0"/>
        <v>42832</v>
      </c>
      <c r="E294" s="18">
        <v>1983</v>
      </c>
      <c r="F294" s="10">
        <f t="shared" si="1"/>
        <v>34</v>
      </c>
      <c r="G294" t="s">
        <v>795</v>
      </c>
      <c r="H294" t="s">
        <v>796</v>
      </c>
      <c r="I294" s="11">
        <v>58004000</v>
      </c>
      <c r="J294" s="11">
        <v>-7396000</v>
      </c>
      <c r="K294" s="11">
        <f>IF(M294="NOK",I294,IF(Sheet1!M294="SEK",Sheet1!I294*Sheet2!$B$10,IF(M294="DKK",Sheet1!I294*Sheet2!$B$9,IF(Sheet1!M294="EUR",Sheet1!I294*Sheet2!$B$11,IF(M294="USD",I294*Sheet1!$B$12,IF(M294="CHF",I294*Sheet2!$B$13,IF(Sheet1!M294="GBP",Sheet1!I294*Sheet2!$B$14,IF(Sheet1!M294="ISK",Sheet1!I294*Sheet2!$B$15,IF(Sheet1!M294="AUD",Sheet1!I294*Sheet2!$B$16,"0")))))))))</f>
        <v>53520290.799999997</v>
      </c>
      <c r="L294" s="11">
        <f>IF(M294="NOK",J294,IF(Sheet1!M294="SEK",Sheet1!J294*Sheet2!$B$10,IF(M294="DKK",Sheet1!J294*Sheet2!$B$9,IF(Sheet1!M294="EUR",Sheet1!J294*Sheet2!$B$11,IF(M294="USD",J294*Sheet1!$B$12,IF(M294="CHF",J294*Sheet2!$B$13,IF(Sheet1!M294="GBP",Sheet1!J294*Sheet2!$B$14,IF(Sheet1!M294="ISK",Sheet1!J294*Sheet2!$B$15,IF(Sheet1!M294="AUD",Sheet1!J294*Sheet2!$B$16,"0")))))))))</f>
        <v>-6824289.2000000002</v>
      </c>
      <c r="M294" t="s">
        <v>4</v>
      </c>
      <c r="N294" t="s">
        <v>30</v>
      </c>
      <c r="O294" t="s">
        <v>112</v>
      </c>
      <c r="P294" s="12" t="s">
        <v>23</v>
      </c>
      <c r="Q294" s="13">
        <v>46.607199999999999</v>
      </c>
      <c r="R294" t="s">
        <v>166</v>
      </c>
      <c r="S294" s="14" t="s">
        <v>25</v>
      </c>
      <c r="T294">
        <v>10</v>
      </c>
      <c r="U294" s="13">
        <v>-23</v>
      </c>
      <c r="V294" s="13">
        <v>-26.5</v>
      </c>
      <c r="W294" s="13">
        <v>-25</v>
      </c>
      <c r="X294">
        <v>150.46899999999999</v>
      </c>
      <c r="Y294" s="1" t="s">
        <v>33</v>
      </c>
      <c r="Z294" t="s">
        <v>54</v>
      </c>
      <c r="AA294">
        <v>5000000</v>
      </c>
      <c r="AB294">
        <f t="shared" si="18"/>
        <v>50000000</v>
      </c>
      <c r="AC294" s="15">
        <f>T294*(1+(U294/Sheet2!$A$2))</f>
        <v>7.7</v>
      </c>
      <c r="AD294" s="16">
        <f t="shared" si="22"/>
        <v>1.16008</v>
      </c>
      <c r="AE294" s="17">
        <f t="shared" si="4"/>
        <v>-0.14792</v>
      </c>
      <c r="AF294" s="70">
        <f t="shared" si="23"/>
        <v>1.0704058159999998</v>
      </c>
      <c r="AG294">
        <f t="shared" si="24"/>
        <v>-0.136485784</v>
      </c>
      <c r="AI294">
        <v>2017</v>
      </c>
    </row>
    <row r="295" spans="1:35" ht="12.75" customHeight="1">
      <c r="A295">
        <v>4</v>
      </c>
      <c r="B295">
        <v>10</v>
      </c>
      <c r="C295">
        <v>2017</v>
      </c>
      <c r="D295" s="9">
        <f t="shared" si="0"/>
        <v>42835</v>
      </c>
      <c r="E295" s="18">
        <v>1947</v>
      </c>
      <c r="F295" s="10">
        <f t="shared" si="1"/>
        <v>70</v>
      </c>
      <c r="G295" t="s">
        <v>797</v>
      </c>
      <c r="H295" t="s">
        <v>798</v>
      </c>
      <c r="I295" s="11">
        <v>1118080000</v>
      </c>
      <c r="J295" s="11">
        <v>85710000</v>
      </c>
      <c r="K295" s="11">
        <f>IF(M295="NOK",I295,IF(Sheet1!M295="SEK",Sheet1!I295*Sheet2!$B$10,IF(M295="DKK",Sheet1!I295*Sheet2!$B$9,IF(Sheet1!M295="EUR",Sheet1!I295*Sheet2!$B$11,IF(M295="USD",I295*Sheet1!$B$12,IF(M295="CHF",I295*Sheet2!$B$13,IF(Sheet1!M295="GBP",Sheet1!I295*Sheet2!$B$14,IF(Sheet1!M295="ISK",Sheet1!I295*Sheet2!$B$15,IF(Sheet1!M295="AUD",Sheet1!I295*Sheet2!$B$16,"0")))))))))</f>
        <v>1031652416</v>
      </c>
      <c r="L295" s="11">
        <f>IF(M295="NOK",J295,IF(Sheet1!M295="SEK",Sheet1!J295*Sheet2!$B$10,IF(M295="DKK",Sheet1!J295*Sheet2!$B$9,IF(Sheet1!M295="EUR",Sheet1!J295*Sheet2!$B$11,IF(M295="USD",J295*Sheet1!$B$12,IF(M295="CHF",J295*Sheet2!$B$13,IF(Sheet1!M295="GBP",Sheet1!J295*Sheet2!$B$14,IF(Sheet1!M295="ISK",Sheet1!J295*Sheet2!$B$15,IF(Sheet1!M295="AUD",Sheet1!J295*Sheet2!$B$16,"0")))))))))</f>
        <v>79084617</v>
      </c>
      <c r="M295" t="s">
        <v>4</v>
      </c>
      <c r="N295" t="s">
        <v>30</v>
      </c>
      <c r="O295" t="s">
        <v>37</v>
      </c>
      <c r="P295" s="12" t="s">
        <v>23</v>
      </c>
      <c r="Q295" s="13">
        <v>130.52000000000001</v>
      </c>
      <c r="R295" t="s">
        <v>166</v>
      </c>
      <c r="S295" s="14" t="s">
        <v>25</v>
      </c>
      <c r="T295">
        <v>68</v>
      </c>
      <c r="U295" s="13">
        <v>38.235294340000003</v>
      </c>
      <c r="V295" s="13">
        <v>31.617647170000001</v>
      </c>
      <c r="W295" s="13">
        <v>35.294116969999997</v>
      </c>
      <c r="X295">
        <v>877.42</v>
      </c>
      <c r="Y295" t="s">
        <v>48</v>
      </c>
      <c r="Z295" t="s">
        <v>255</v>
      </c>
      <c r="AA295">
        <v>2000000</v>
      </c>
      <c r="AB295">
        <f t="shared" si="18"/>
        <v>136000000</v>
      </c>
      <c r="AC295" s="15">
        <f>T295*(1+(U295/Sheet2!$A$2))</f>
        <v>94.000000151199998</v>
      </c>
      <c r="AD295" s="16">
        <f t="shared" si="22"/>
        <v>8.2211764705882349</v>
      </c>
      <c r="AE295" s="17">
        <f t="shared" si="4"/>
        <v>0.63022058823529414</v>
      </c>
      <c r="AF295" s="70">
        <f t="shared" si="23"/>
        <v>7.5856795294117649</v>
      </c>
      <c r="AG295">
        <f t="shared" si="24"/>
        <v>0.58150453676470593</v>
      </c>
      <c r="AI295">
        <v>2017</v>
      </c>
    </row>
    <row r="296" spans="1:35" ht="12.75" customHeight="1">
      <c r="A296">
        <v>4</v>
      </c>
      <c r="B296">
        <v>12</v>
      </c>
      <c r="C296">
        <v>2017</v>
      </c>
      <c r="D296" s="9">
        <f t="shared" si="0"/>
        <v>42837</v>
      </c>
      <c r="E296" s="18">
        <v>1994</v>
      </c>
      <c r="F296" s="10">
        <f t="shared" si="1"/>
        <v>23</v>
      </c>
      <c r="G296" t="s">
        <v>799</v>
      </c>
      <c r="H296" t="s">
        <v>800</v>
      </c>
      <c r="I296" s="11">
        <v>20927000</v>
      </c>
      <c r="J296" s="11">
        <v>-222000</v>
      </c>
      <c r="K296" s="11">
        <f>IF(M296="NOK",I296,IF(Sheet1!M296="SEK",Sheet1!I296*Sheet2!$B$10,IF(M296="DKK",Sheet1!I296*Sheet2!$B$9,IF(Sheet1!M296="EUR",Sheet1!I296*Sheet2!$B$11,IF(M296="USD",I296*Sheet1!$B$12,IF(M296="CHF",I296*Sheet2!$B$13,IF(Sheet1!M296="GBP",Sheet1!I296*Sheet2!$B$14,IF(Sheet1!M296="ISK",Sheet1!I296*Sheet2!$B$15,IF(Sheet1!M296="AUD",Sheet1!I296*Sheet2!$B$16,"0")))))))))</f>
        <v>19309342.899999999</v>
      </c>
      <c r="L296" s="11">
        <f>IF(M296="NOK",J296,IF(Sheet1!M296="SEK",Sheet1!J296*Sheet2!$B$10,IF(M296="DKK",Sheet1!J296*Sheet2!$B$9,IF(Sheet1!M296="EUR",Sheet1!J296*Sheet2!$B$11,IF(M296="USD",J296*Sheet1!$B$12,IF(M296="CHF",J296*Sheet2!$B$13,IF(Sheet1!M296="GBP",Sheet1!J296*Sheet2!$B$14,IF(Sheet1!M296="ISK",Sheet1!J296*Sheet2!$B$15,IF(Sheet1!M296="AUD",Sheet1!J296*Sheet2!$B$16,"0")))))))))</f>
        <v>-204839.4</v>
      </c>
      <c r="M296" t="s">
        <v>4</v>
      </c>
      <c r="N296" t="s">
        <v>30</v>
      </c>
      <c r="O296" t="s">
        <v>112</v>
      </c>
      <c r="P296" s="12" t="s">
        <v>23</v>
      </c>
      <c r="Q296" s="13">
        <v>30.931799999999999</v>
      </c>
      <c r="R296" t="s">
        <v>301</v>
      </c>
      <c r="S296" s="14" t="s">
        <v>25</v>
      </c>
      <c r="T296">
        <v>26.9</v>
      </c>
      <c r="U296" s="13">
        <v>2.2304847240000001</v>
      </c>
      <c r="V296" s="13">
        <v>2.2304847240000001</v>
      </c>
      <c r="W296" s="13">
        <v>-5.5762066839999997</v>
      </c>
      <c r="X296">
        <v>96.621799999999993</v>
      </c>
      <c r="Y296" t="s">
        <v>94</v>
      </c>
      <c r="Z296" t="s">
        <v>54</v>
      </c>
      <c r="AA296">
        <v>1238900</v>
      </c>
      <c r="AB296">
        <f t="shared" si="18"/>
        <v>33326410</v>
      </c>
      <c r="AC296" s="15">
        <f>T296*(1+(U296/Sheet2!$A$2))</f>
        <v>27.500000390756</v>
      </c>
      <c r="AD296" s="16">
        <f t="shared" si="22"/>
        <v>0.62794042322590404</v>
      </c>
      <c r="AE296" s="17">
        <f t="shared" si="4"/>
        <v>-6.6613835693673578E-3</v>
      </c>
      <c r="AF296" s="70">
        <f t="shared" si="23"/>
        <v>0.57940062851054164</v>
      </c>
      <c r="AG296">
        <f t="shared" si="24"/>
        <v>-6.146458619455261E-3</v>
      </c>
      <c r="AI296">
        <v>2017</v>
      </c>
    </row>
    <row r="297" spans="1:35" ht="12.75" customHeight="1">
      <c r="A297">
        <v>4</v>
      </c>
      <c r="B297">
        <v>19</v>
      </c>
      <c r="C297">
        <v>2017</v>
      </c>
      <c r="D297" s="9">
        <f t="shared" si="0"/>
        <v>42844</v>
      </c>
      <c r="E297" s="10">
        <v>2014</v>
      </c>
      <c r="F297" s="10">
        <f t="shared" si="1"/>
        <v>3</v>
      </c>
      <c r="G297" t="s">
        <v>801</v>
      </c>
      <c r="H297" t="s">
        <v>802</v>
      </c>
      <c r="I297" s="11">
        <v>900000</v>
      </c>
      <c r="J297" s="11">
        <v>-9783000</v>
      </c>
      <c r="K297" s="11">
        <f>IF(M297="NOK",I297,IF(Sheet1!M297="SEK",Sheet1!I297*Sheet2!$B$10,IF(M297="DKK",Sheet1!I297*Sheet2!$B$9,IF(Sheet1!M297="EUR",Sheet1!I297*Sheet2!$B$11,IF(M297="USD",I297*Sheet1!$B$12,IF(M297="CHF",I297*Sheet2!$B$13,IF(Sheet1!M297="GBP",Sheet1!I297*Sheet2!$B$14,IF(Sheet1!M297="ISK",Sheet1!I297*Sheet2!$B$15,IF(Sheet1!M297="AUD",Sheet1!I297*Sheet2!$B$16,"0")))))))))</f>
        <v>830430</v>
      </c>
      <c r="L297" s="11">
        <f>IF(M297="NOK",J297,IF(Sheet1!M297="SEK",Sheet1!J297*Sheet2!$B$10,IF(M297="DKK",Sheet1!J297*Sheet2!$B$9,IF(Sheet1!M297="EUR",Sheet1!J297*Sheet2!$B$11,IF(M297="USD",J297*Sheet1!$B$12,IF(M297="CHF",J297*Sheet2!$B$13,IF(Sheet1!M297="GBP",Sheet1!J297*Sheet2!$B$14,IF(Sheet1!M297="ISK",Sheet1!J297*Sheet2!$B$15,IF(Sheet1!M297="AUD",Sheet1!J297*Sheet2!$B$16,"0")))))))))</f>
        <v>-9026774.0999999996</v>
      </c>
      <c r="M297" t="s">
        <v>4</v>
      </c>
      <c r="N297" t="s">
        <v>30</v>
      </c>
      <c r="O297" t="s">
        <v>112</v>
      </c>
      <c r="P297" s="51" t="s">
        <v>23</v>
      </c>
      <c r="Q297" s="13">
        <v>46.902700000000003</v>
      </c>
      <c r="R297" t="s">
        <v>166</v>
      </c>
      <c r="S297" s="14" t="s">
        <v>25</v>
      </c>
      <c r="T297">
        <v>16.5</v>
      </c>
      <c r="U297" s="13">
        <v>-40.909091949999997</v>
      </c>
      <c r="V297" s="13">
        <v>-49.090908050000003</v>
      </c>
      <c r="W297" s="13">
        <v>-43.030303959999998</v>
      </c>
      <c r="X297">
        <v>91.319500000000005</v>
      </c>
      <c r="Y297" s="1" t="s">
        <v>33</v>
      </c>
      <c r="Z297" t="s">
        <v>54</v>
      </c>
      <c r="AA297">
        <v>3030300</v>
      </c>
      <c r="AB297">
        <f t="shared" si="18"/>
        <v>49999950</v>
      </c>
      <c r="AC297" s="15">
        <f>T297*(1+(U297/Sheet2!$A$2))</f>
        <v>9.7499998282500009</v>
      </c>
      <c r="AD297" s="16">
        <f t="shared" si="22"/>
        <v>1.8000018000017999E-2</v>
      </c>
      <c r="AE297" s="17">
        <f t="shared" si="4"/>
        <v>-0.19566019566019566</v>
      </c>
      <c r="AF297" s="70">
        <f t="shared" si="23"/>
        <v>1.6608616608616608E-2</v>
      </c>
      <c r="AG297">
        <f t="shared" si="24"/>
        <v>-0.18053566253566253</v>
      </c>
      <c r="AI297">
        <v>2017</v>
      </c>
    </row>
    <row r="298" spans="1:35" ht="12.75" customHeight="1">
      <c r="A298">
        <v>4</v>
      </c>
      <c r="B298">
        <v>24</v>
      </c>
      <c r="C298">
        <v>2017</v>
      </c>
      <c r="D298" s="9">
        <f t="shared" si="0"/>
        <v>42849</v>
      </c>
      <c r="E298" s="10">
        <v>2006</v>
      </c>
      <c r="F298" s="10">
        <f t="shared" si="1"/>
        <v>11</v>
      </c>
      <c r="G298" t="s">
        <v>803</v>
      </c>
      <c r="H298" t="s">
        <v>804</v>
      </c>
      <c r="I298" s="11">
        <v>0</v>
      </c>
      <c r="J298" s="11">
        <v>-1919703</v>
      </c>
      <c r="K298" s="11">
        <f>IF(M298="NOK",I298,IF(Sheet1!M298="SEK",Sheet1!I298*Sheet2!$B$10,IF(M298="DKK",Sheet1!I298*Sheet2!$B$9,IF(Sheet1!M298="EUR",Sheet1!I298*Sheet2!$B$11,IF(M298="USD",I298*Sheet1!$B$12,IF(M298="CHF",I298*Sheet2!$B$13,IF(Sheet1!M298="GBP",Sheet1!I298*Sheet2!$B$14,IF(Sheet1!M298="ISK",Sheet1!I298*Sheet2!$B$15,IF(Sheet1!M298="AUD",Sheet1!I298*Sheet2!$B$16,"0")))))))))</f>
        <v>0</v>
      </c>
      <c r="L298" s="11">
        <f>IF(M298="NOK",J298,IF(Sheet1!M298="SEK",Sheet1!J298*Sheet2!$B$10,IF(M298="DKK",Sheet1!J298*Sheet2!$B$9,IF(Sheet1!M298="EUR",Sheet1!J298*Sheet2!$B$11,IF(M298="USD",J298*Sheet1!$B$12,IF(M298="CHF",J298*Sheet2!$B$13,IF(Sheet1!M298="GBP",Sheet1!J298*Sheet2!$B$14,IF(Sheet1!M298="ISK",Sheet1!J298*Sheet2!$B$15,IF(Sheet1!M298="AUD",Sheet1!J298*Sheet2!$B$16,"0")))))))))</f>
        <v>-1771309.9580999999</v>
      </c>
      <c r="M298" t="s">
        <v>4</v>
      </c>
      <c r="N298" t="s">
        <v>30</v>
      </c>
      <c r="O298" t="s">
        <v>31</v>
      </c>
      <c r="P298" s="51" t="s">
        <v>23</v>
      </c>
      <c r="Q298" s="13">
        <v>14.2813</v>
      </c>
      <c r="R298" t="s">
        <v>24</v>
      </c>
      <c r="S298" s="14" t="s">
        <v>25</v>
      </c>
      <c r="T298">
        <v>6.9</v>
      </c>
      <c r="U298" s="13">
        <v>-30.434783939999999</v>
      </c>
      <c r="V298" s="13">
        <v>-37.39130402</v>
      </c>
      <c r="W298" s="13">
        <v>-46.521739959999998</v>
      </c>
      <c r="X298">
        <v>45.269599999999997</v>
      </c>
      <c r="Y298" s="1" t="s">
        <v>33</v>
      </c>
      <c r="Z298" t="s">
        <v>337</v>
      </c>
      <c r="AA298">
        <v>2200000</v>
      </c>
      <c r="AB298">
        <f t="shared" si="18"/>
        <v>15180000</v>
      </c>
      <c r="AC298" s="15">
        <f>T298*(1+(U298/Sheet2!$A$2))</f>
        <v>4.7999999081400002</v>
      </c>
      <c r="AD298" s="16">
        <f t="shared" si="22"/>
        <v>0</v>
      </c>
      <c r="AE298" s="17">
        <f t="shared" si="4"/>
        <v>-0.12646264822134387</v>
      </c>
      <c r="AF298" s="70">
        <f t="shared" si="23"/>
        <v>0</v>
      </c>
      <c r="AG298">
        <f t="shared" si="24"/>
        <v>-0.11668708551383399</v>
      </c>
      <c r="AI298">
        <v>2017</v>
      </c>
    </row>
    <row r="299" spans="1:35" ht="12.75" customHeight="1">
      <c r="A299">
        <v>4</v>
      </c>
      <c r="B299">
        <v>26</v>
      </c>
      <c r="C299">
        <v>2017</v>
      </c>
      <c r="D299" s="9">
        <f t="shared" si="0"/>
        <v>42851</v>
      </c>
      <c r="E299" s="10">
        <v>2007</v>
      </c>
      <c r="F299" s="10">
        <f t="shared" si="1"/>
        <v>10</v>
      </c>
      <c r="G299" t="s">
        <v>805</v>
      </c>
      <c r="H299" t="s">
        <v>806</v>
      </c>
      <c r="I299" s="11">
        <v>8420000</v>
      </c>
      <c r="J299" s="11">
        <v>-9976000</v>
      </c>
      <c r="K299" s="11">
        <f>IF(M299="NOK",I299,IF(Sheet1!M299="SEK",Sheet1!I299*Sheet2!$B$10,IF(M299="DKK",Sheet1!I299*Sheet2!$B$9,IF(Sheet1!M299="EUR",Sheet1!I299*Sheet2!$B$11,IF(M299="USD",I299*Sheet1!$B$12,IF(M299="CHF",I299*Sheet2!$B$13,IF(Sheet1!M299="GBP",Sheet1!I299*Sheet2!$B$14,IF(Sheet1!M299="ISK",Sheet1!I299*Sheet2!$B$15,IF(Sheet1!M299="AUD",Sheet1!I299*Sheet2!$B$16,"0")))))))))</f>
        <v>7769134</v>
      </c>
      <c r="L299" s="11">
        <f>IF(M299="NOK",J299,IF(Sheet1!M299="SEK",Sheet1!J299*Sheet2!$B$10,IF(M299="DKK",Sheet1!J299*Sheet2!$B$9,IF(Sheet1!M299="EUR",Sheet1!J299*Sheet2!$B$11,IF(M299="USD",J299*Sheet1!$B$12,IF(M299="CHF",J299*Sheet2!$B$13,IF(Sheet1!M299="GBP",Sheet1!J299*Sheet2!$B$14,IF(Sheet1!M299="ISK",Sheet1!J299*Sheet2!$B$15,IF(Sheet1!M299="AUD",Sheet1!J299*Sheet2!$B$16,"0")))))))))</f>
        <v>-9204855.1999999993</v>
      </c>
      <c r="M299" t="s">
        <v>4</v>
      </c>
      <c r="N299" t="s">
        <v>30</v>
      </c>
      <c r="O299" t="s">
        <v>112</v>
      </c>
      <c r="P299" s="51" t="s">
        <v>23</v>
      </c>
      <c r="Q299" s="13">
        <v>57.563000000000002</v>
      </c>
      <c r="R299" t="s">
        <v>464</v>
      </c>
      <c r="S299" s="14" t="s">
        <v>25</v>
      </c>
      <c r="T299">
        <v>13.7</v>
      </c>
      <c r="U299" s="13">
        <v>6.2043809889999997</v>
      </c>
      <c r="V299" s="13">
        <v>-2.1897797579999998</v>
      </c>
      <c r="W299" s="13">
        <v>-10.58394051</v>
      </c>
      <c r="X299">
        <v>192</v>
      </c>
      <c r="Y299" t="s">
        <v>76</v>
      </c>
      <c r="Z299" t="s">
        <v>54</v>
      </c>
      <c r="AA299">
        <v>4379600</v>
      </c>
      <c r="AB299">
        <f t="shared" si="18"/>
        <v>60000520</v>
      </c>
      <c r="AC299" s="15">
        <f>T299*(1+(U299/Sheet2!$A$2))</f>
        <v>14.550000195493</v>
      </c>
      <c r="AD299" s="16">
        <f t="shared" si="22"/>
        <v>0.14033211712165161</v>
      </c>
      <c r="AE299" s="17">
        <f t="shared" si="4"/>
        <v>-0.16626522570137725</v>
      </c>
      <c r="AF299" s="70">
        <f t="shared" si="23"/>
        <v>0.12948444446814794</v>
      </c>
      <c r="AG299">
        <f t="shared" si="24"/>
        <v>-0.15341292375466078</v>
      </c>
      <c r="AI299">
        <v>2017</v>
      </c>
    </row>
    <row r="300" spans="1:35" ht="12.75" customHeight="1">
      <c r="A300">
        <v>5</v>
      </c>
      <c r="B300">
        <v>3</v>
      </c>
      <c r="C300">
        <v>2017</v>
      </c>
      <c r="D300" s="9">
        <f t="shared" si="0"/>
        <v>42858</v>
      </c>
      <c r="E300" s="10">
        <v>2005</v>
      </c>
      <c r="F300" s="10">
        <f t="shared" si="1"/>
        <v>12</v>
      </c>
      <c r="G300" t="s">
        <v>807</v>
      </c>
      <c r="H300" t="s">
        <v>808</v>
      </c>
      <c r="I300" s="11">
        <v>3952000</v>
      </c>
      <c r="J300" s="11">
        <v>-1032000</v>
      </c>
      <c r="K300" s="11">
        <f>IF(M300="NOK",I300,IF(Sheet1!M300="SEK",Sheet1!I300*Sheet2!$B$10,IF(M300="DKK",Sheet1!I300*Sheet2!$B$9,IF(Sheet1!M300="EUR",Sheet1!I300*Sheet2!$B$11,IF(M300="USD",I300*Sheet1!$B$12,IF(M300="CHF",I300*Sheet2!$B$13,IF(Sheet1!M300="GBP",Sheet1!I300*Sheet2!$B$14,IF(Sheet1!M300="ISK",Sheet1!I300*Sheet2!$B$15,IF(Sheet1!M300="AUD",Sheet1!I300*Sheet2!$B$16,"0")))))))))</f>
        <v>3646510.4</v>
      </c>
      <c r="L300" s="11">
        <f>IF(M300="NOK",J300,IF(Sheet1!M300="SEK",Sheet1!J300*Sheet2!$B$10,IF(M300="DKK",Sheet1!J300*Sheet2!$B$9,IF(Sheet1!M300="EUR",Sheet1!J300*Sheet2!$B$11,IF(M300="USD",J300*Sheet1!$B$12,IF(M300="CHF",J300*Sheet2!$B$13,IF(Sheet1!M300="GBP",Sheet1!J300*Sheet2!$B$14,IF(Sheet1!M300="ISK",Sheet1!J300*Sheet2!$B$15,IF(Sheet1!M300="AUD",Sheet1!J300*Sheet2!$B$16,"0")))))))))</f>
        <v>-952226.39999999991</v>
      </c>
      <c r="M300" t="s">
        <v>4</v>
      </c>
      <c r="N300" t="s">
        <v>30</v>
      </c>
      <c r="O300" t="s">
        <v>31</v>
      </c>
      <c r="P300" s="51" t="s">
        <v>23</v>
      </c>
      <c r="Q300" s="13">
        <v>11.5701</v>
      </c>
      <c r="R300" t="s">
        <v>166</v>
      </c>
      <c r="S300" s="14" t="s">
        <v>25</v>
      </c>
      <c r="T300">
        <v>6.7</v>
      </c>
      <c r="U300" s="13">
        <v>-7.4626841549999998</v>
      </c>
      <c r="V300" s="13">
        <v>-29.104475019999999</v>
      </c>
      <c r="W300" s="13">
        <v>-32.835819239999999</v>
      </c>
      <c r="X300">
        <v>45.952500000000001</v>
      </c>
      <c r="Y300" t="s">
        <v>76</v>
      </c>
      <c r="Z300" t="s">
        <v>337</v>
      </c>
      <c r="AA300">
        <v>1800000</v>
      </c>
      <c r="AB300">
        <f t="shared" si="18"/>
        <v>12060000</v>
      </c>
      <c r="AC300" s="15">
        <f>T300*(1+(U300/Sheet2!$A$2))</f>
        <v>6.2000001616150007</v>
      </c>
      <c r="AD300" s="16">
        <f t="shared" si="22"/>
        <v>0.32769485903814261</v>
      </c>
      <c r="AE300" s="17">
        <f t="shared" si="4"/>
        <v>-8.5572139303482592E-2</v>
      </c>
      <c r="AF300" s="70">
        <f t="shared" si="23"/>
        <v>0.30236404643449416</v>
      </c>
      <c r="AG300">
        <f t="shared" si="24"/>
        <v>-7.8957412935323379E-2</v>
      </c>
      <c r="AI300">
        <v>2017</v>
      </c>
    </row>
    <row r="301" spans="1:35" ht="12.75" customHeight="1">
      <c r="A301">
        <v>5</v>
      </c>
      <c r="B301">
        <v>5</v>
      </c>
      <c r="C301">
        <v>2017</v>
      </c>
      <c r="D301" s="9">
        <f t="shared" si="0"/>
        <v>42860</v>
      </c>
      <c r="E301" s="10">
        <v>1998</v>
      </c>
      <c r="F301" s="10">
        <f t="shared" si="1"/>
        <v>19</v>
      </c>
      <c r="G301" t="s">
        <v>809</v>
      </c>
      <c r="H301" t="s">
        <v>810</v>
      </c>
      <c r="I301" s="11">
        <v>21593000</v>
      </c>
      <c r="J301" s="11">
        <v>-2682000</v>
      </c>
      <c r="K301" s="11">
        <f>IF(M301="NOK",I301,IF(Sheet1!M301="SEK",Sheet1!I301*Sheet2!$B$10,IF(M301="DKK",Sheet1!I301*Sheet2!$B$9,IF(Sheet1!M301="EUR",Sheet1!I301*Sheet2!$B$11,IF(M301="USD",I301*Sheet1!$B$12,IF(M301="CHF",I301*Sheet2!$B$13,IF(Sheet1!M301="GBP",Sheet1!I301*Sheet2!$B$14,IF(Sheet1!M301="ISK",Sheet1!I301*Sheet2!$B$15,IF(Sheet1!M301="AUD",Sheet1!I301*Sheet2!$B$16,"0")))))))))</f>
        <v>19923861.099999998</v>
      </c>
      <c r="L301" s="11">
        <f>IF(M301="NOK",J301,IF(Sheet1!M301="SEK",Sheet1!J301*Sheet2!$B$10,IF(M301="DKK",Sheet1!J301*Sheet2!$B$9,IF(Sheet1!M301="EUR",Sheet1!J301*Sheet2!$B$11,IF(M301="USD",J301*Sheet1!$B$12,IF(M301="CHF",J301*Sheet2!$B$13,IF(Sheet1!M301="GBP",Sheet1!J301*Sheet2!$B$14,IF(Sheet1!M301="ISK",Sheet1!J301*Sheet2!$B$15,IF(Sheet1!M301="AUD",Sheet1!J301*Sheet2!$B$16,"0")))))))))</f>
        <v>-2474681.4</v>
      </c>
      <c r="M301" t="s">
        <v>4</v>
      </c>
      <c r="N301" t="s">
        <v>30</v>
      </c>
      <c r="O301" t="s">
        <v>112</v>
      </c>
      <c r="P301" s="51" t="s">
        <v>23</v>
      </c>
      <c r="Q301" s="13">
        <v>42.531700000000001</v>
      </c>
      <c r="R301" t="s">
        <v>292</v>
      </c>
      <c r="S301" s="14" t="s">
        <v>25</v>
      </c>
      <c r="T301">
        <v>8.6999999999999993</v>
      </c>
      <c r="U301" s="13">
        <v>-49.425285340000002</v>
      </c>
      <c r="V301" s="13">
        <v>-48.505744929999999</v>
      </c>
      <c r="W301" s="13">
        <v>-55.172412870000002</v>
      </c>
      <c r="X301">
        <v>111.59</v>
      </c>
      <c r="Y301" t="s">
        <v>48</v>
      </c>
      <c r="Z301" t="s">
        <v>54</v>
      </c>
      <c r="AA301">
        <v>5287400</v>
      </c>
      <c r="AB301">
        <f t="shared" si="18"/>
        <v>46000379.999999993</v>
      </c>
      <c r="AC301" s="15">
        <f>T301*(1+(U301/Sheet2!$A$2))</f>
        <v>4.4000001754199998</v>
      </c>
      <c r="AD301" s="16">
        <f t="shared" si="22"/>
        <v>0.46940916575036995</v>
      </c>
      <c r="AE301" s="17">
        <f t="shared" si="4"/>
        <v>-5.830386618545326E-2</v>
      </c>
      <c r="AF301" s="70">
        <f t="shared" si="23"/>
        <v>0.43312383723786629</v>
      </c>
      <c r="AG301">
        <f t="shared" si="24"/>
        <v>-5.3796977329317722E-2</v>
      </c>
      <c r="AI301">
        <v>2017</v>
      </c>
    </row>
    <row r="302" spans="1:35" ht="12.75" customHeight="1">
      <c r="A302">
        <v>5</v>
      </c>
      <c r="B302">
        <v>5</v>
      </c>
      <c r="C302">
        <v>2017</v>
      </c>
      <c r="D302" s="9">
        <f t="shared" si="0"/>
        <v>42860</v>
      </c>
      <c r="E302" s="10">
        <v>2007</v>
      </c>
      <c r="F302" s="10">
        <f t="shared" si="1"/>
        <v>10</v>
      </c>
      <c r="G302" t="s">
        <v>811</v>
      </c>
      <c r="H302" t="s">
        <v>812</v>
      </c>
      <c r="I302" s="11">
        <v>10104000</v>
      </c>
      <c r="J302" s="11">
        <v>-3729000</v>
      </c>
      <c r="K302" s="11">
        <f>IF(M302="NOK",I302,IF(Sheet1!M302="SEK",Sheet1!I302*Sheet2!$B$10,IF(M302="DKK",Sheet1!I302*Sheet2!$B$9,IF(Sheet1!M302="EUR",Sheet1!I302*Sheet2!$B$11,IF(M302="USD",I302*Sheet1!$B$12,IF(M302="CHF",I302*Sheet2!$B$13,IF(Sheet1!M302="GBP",Sheet1!I302*Sheet2!$B$14,IF(Sheet1!M302="ISK",Sheet1!I302*Sheet2!$B$15,IF(Sheet1!M302="AUD",Sheet1!I302*Sheet2!$B$16,"0")))))))))</f>
        <v>9322960.7999999989</v>
      </c>
      <c r="L302" s="11">
        <f>IF(M302="NOK",J302,IF(Sheet1!M302="SEK",Sheet1!J302*Sheet2!$B$10,IF(M302="DKK",Sheet1!J302*Sheet2!$B$9,IF(Sheet1!M302="EUR",Sheet1!J302*Sheet2!$B$11,IF(M302="USD",J302*Sheet1!$B$12,IF(M302="CHF",J302*Sheet2!$B$13,IF(Sheet1!M302="GBP",Sheet1!J302*Sheet2!$B$14,IF(Sheet1!M302="ISK",Sheet1!J302*Sheet2!$B$15,IF(Sheet1!M302="AUD",Sheet1!J302*Sheet2!$B$16,"0")))))))))</f>
        <v>-3440748.3</v>
      </c>
      <c r="M302" t="s">
        <v>4</v>
      </c>
      <c r="N302" t="s">
        <v>30</v>
      </c>
      <c r="O302" t="s">
        <v>112</v>
      </c>
      <c r="P302" s="51" t="s">
        <v>23</v>
      </c>
      <c r="Q302" s="13">
        <v>22.724399999999999</v>
      </c>
      <c r="R302" t="s">
        <v>464</v>
      </c>
      <c r="S302" s="14" t="s">
        <v>25</v>
      </c>
      <c r="T302">
        <v>9.1999999999999993</v>
      </c>
      <c r="U302" s="13">
        <v>-34.782608029999999</v>
      </c>
      <c r="V302" s="13">
        <v>-36.956520079999997</v>
      </c>
      <c r="W302" s="13">
        <v>-47.934780119999999</v>
      </c>
      <c r="X302">
        <v>132.63</v>
      </c>
      <c r="Y302" t="s">
        <v>76</v>
      </c>
      <c r="Z302" t="s">
        <v>167</v>
      </c>
      <c r="AA302">
        <v>2600000</v>
      </c>
      <c r="AB302">
        <f t="shared" si="18"/>
        <v>23920000</v>
      </c>
      <c r="AC302" s="15">
        <f>T302*(1+(U302/Sheet2!$A$2))</f>
        <v>6.0000000612399997</v>
      </c>
      <c r="AD302" s="16">
        <f t="shared" si="22"/>
        <v>0.42240802675585282</v>
      </c>
      <c r="AE302" s="17">
        <f t="shared" si="4"/>
        <v>-0.15589464882943144</v>
      </c>
      <c r="AF302" s="70">
        <f t="shared" si="23"/>
        <v>0.38975588628762536</v>
      </c>
      <c r="AG302">
        <f t="shared" si="24"/>
        <v>-0.14384399247491639</v>
      </c>
      <c r="AI302">
        <v>2017</v>
      </c>
    </row>
    <row r="303" spans="1:35" ht="12.75" customHeight="1">
      <c r="A303">
        <v>5</v>
      </c>
      <c r="B303">
        <v>10</v>
      </c>
      <c r="C303">
        <v>2017</v>
      </c>
      <c r="D303" s="9">
        <f t="shared" si="0"/>
        <v>42865</v>
      </c>
      <c r="E303" s="10">
        <v>2015</v>
      </c>
      <c r="F303" s="10">
        <f t="shared" si="1"/>
        <v>2</v>
      </c>
      <c r="G303" t="s">
        <v>813</v>
      </c>
      <c r="H303" t="s">
        <v>814</v>
      </c>
      <c r="I303" s="11">
        <v>1706000</v>
      </c>
      <c r="J303" s="11">
        <v>-2302139</v>
      </c>
      <c r="K303" s="11">
        <f>IF(M303="NOK",I303,IF(Sheet1!M303="SEK",Sheet1!I303*Sheet2!$B$10,IF(M303="DKK",Sheet1!I303*Sheet2!$B$9,IF(Sheet1!M303="EUR",Sheet1!I303*Sheet2!$B$11,IF(M303="USD",I303*Sheet1!$B$12,IF(M303="CHF",I303*Sheet2!$B$13,IF(Sheet1!M303="GBP",Sheet1!I303*Sheet2!$B$14,IF(Sheet1!M303="ISK",Sheet1!I303*Sheet2!$B$15,IF(Sheet1!M303="AUD",Sheet1!I303*Sheet2!$B$16,"0")))))))))</f>
        <v>1574126.2</v>
      </c>
      <c r="L303" s="11">
        <f>IF(M303="NOK",J303,IF(Sheet1!M303="SEK",Sheet1!J303*Sheet2!$B$10,IF(M303="DKK",Sheet1!J303*Sheet2!$B$9,IF(Sheet1!M303="EUR",Sheet1!J303*Sheet2!$B$11,IF(M303="USD",J303*Sheet1!$B$12,IF(M303="CHF",J303*Sheet2!$B$13,IF(Sheet1!M303="GBP",Sheet1!J303*Sheet2!$B$14,IF(Sheet1!M303="ISK",Sheet1!J303*Sheet2!$B$15,IF(Sheet1!M303="AUD",Sheet1!J303*Sheet2!$B$16,"0")))))))))</f>
        <v>-2124183.6552999998</v>
      </c>
      <c r="M303" t="s">
        <v>4</v>
      </c>
      <c r="N303" t="s">
        <v>30</v>
      </c>
      <c r="O303" s="1" t="s">
        <v>31</v>
      </c>
      <c r="P303" s="51" t="s">
        <v>32</v>
      </c>
      <c r="Q303" s="13">
        <v>8.2589600000000001</v>
      </c>
      <c r="R303" t="s">
        <v>166</v>
      </c>
      <c r="S303" s="14" t="s">
        <v>25</v>
      </c>
      <c r="T303">
        <v>3.5</v>
      </c>
      <c r="U303" s="13">
        <v>-56.571430210000003</v>
      </c>
      <c r="V303" s="13">
        <v>-62.857143399999998</v>
      </c>
      <c r="W303" s="13">
        <v>-69.428573610000001</v>
      </c>
      <c r="X303">
        <v>35.159599999999998</v>
      </c>
      <c r="Y303" s="1" t="s">
        <v>33</v>
      </c>
      <c r="Z303" t="s">
        <v>54</v>
      </c>
      <c r="AA303">
        <v>2450000</v>
      </c>
      <c r="AB303">
        <f t="shared" si="18"/>
        <v>8575000</v>
      </c>
      <c r="AC303" s="15">
        <f>T303*(1+(U303/Sheet2!$A$2))</f>
        <v>1.5199999426499997</v>
      </c>
      <c r="AD303" s="16">
        <f t="shared" si="22"/>
        <v>0.19895043731778425</v>
      </c>
      <c r="AE303" s="17">
        <f t="shared" si="4"/>
        <v>-0.26847102040816329</v>
      </c>
      <c r="AF303" s="70">
        <f t="shared" si="23"/>
        <v>0.18357156851311954</v>
      </c>
      <c r="AG303">
        <f t="shared" si="24"/>
        <v>-0.24771821053061222</v>
      </c>
      <c r="AI303">
        <v>2017</v>
      </c>
    </row>
    <row r="304" spans="1:35" ht="12.75" customHeight="1">
      <c r="A304">
        <v>5</v>
      </c>
      <c r="B304">
        <v>11</v>
      </c>
      <c r="C304">
        <v>2017</v>
      </c>
      <c r="D304" s="9">
        <f t="shared" si="0"/>
        <v>42866</v>
      </c>
      <c r="E304" s="10">
        <v>2015</v>
      </c>
      <c r="F304" s="10">
        <f t="shared" si="1"/>
        <v>2</v>
      </c>
      <c r="G304" t="s">
        <v>815</v>
      </c>
      <c r="H304" t="s">
        <v>816</v>
      </c>
      <c r="I304" s="11">
        <v>2411229000</v>
      </c>
      <c r="J304" s="11">
        <v>140192000</v>
      </c>
      <c r="K304" s="11">
        <f>IF(M304="NOK",I304,IF(Sheet1!M304="SEK",Sheet1!I304*Sheet2!$B$10,IF(M304="DKK",Sheet1!I304*Sheet2!$B$9,IF(Sheet1!M304="EUR",Sheet1!I304*Sheet2!$B$11,IF(M304="USD",I304*Sheet1!$B$12,IF(M304="CHF",I304*Sheet2!$B$13,IF(Sheet1!M304="GBP",Sheet1!I304*Sheet2!$B$14,IF(Sheet1!M304="ISK",Sheet1!I304*Sheet2!$B$15,IF(Sheet1!M304="AUD",Sheet1!I304*Sheet2!$B$16,"0")))))))))</f>
        <v>2224840998.2999997</v>
      </c>
      <c r="L304" s="11">
        <f>IF(M304="NOK",J304,IF(Sheet1!M304="SEK",Sheet1!J304*Sheet2!$B$10,IF(M304="DKK",Sheet1!J304*Sheet2!$B$9,IF(Sheet1!M304="EUR",Sheet1!J304*Sheet2!$B$11,IF(M304="USD",J304*Sheet1!$B$12,IF(M304="CHF",J304*Sheet2!$B$13,IF(Sheet1!M304="GBP",Sheet1!J304*Sheet2!$B$14,IF(Sheet1!M304="ISK",Sheet1!J304*Sheet2!$B$15,IF(Sheet1!M304="AUD",Sheet1!J304*Sheet2!$B$16,"0")))))))))</f>
        <v>129355158.39999999</v>
      </c>
      <c r="M304" t="s">
        <v>4</v>
      </c>
      <c r="N304" t="s">
        <v>30</v>
      </c>
      <c r="O304" t="s">
        <v>37</v>
      </c>
      <c r="P304" s="51" t="s">
        <v>23</v>
      </c>
      <c r="Q304" s="13">
        <v>1077.3599999999999</v>
      </c>
      <c r="R304" t="s">
        <v>817</v>
      </c>
      <c r="S304" s="14" t="s">
        <v>25</v>
      </c>
      <c r="T304">
        <v>55</v>
      </c>
      <c r="U304" s="13">
        <v>18.181818010000001</v>
      </c>
      <c r="V304" s="13">
        <v>17.727272030000002</v>
      </c>
      <c r="W304" s="13">
        <v>23.636363979999999</v>
      </c>
      <c r="X304">
        <v>2149.25</v>
      </c>
      <c r="Y304" t="s">
        <v>48</v>
      </c>
      <c r="Z304" t="s">
        <v>275</v>
      </c>
      <c r="AA304">
        <v>17598400</v>
      </c>
      <c r="AB304">
        <f t="shared" si="18"/>
        <v>967912000</v>
      </c>
      <c r="AC304" s="15">
        <f>T304*(1+(U304/Sheet2!$A$2))</f>
        <v>64.999999905500005</v>
      </c>
      <c r="AD304" s="16">
        <f t="shared" si="22"/>
        <v>2.4911655191794297</v>
      </c>
      <c r="AE304" s="17">
        <f t="shared" si="4"/>
        <v>0.14483961351858432</v>
      </c>
      <c r="AF304" s="70">
        <f t="shared" si="23"/>
        <v>2.2985984245468591</v>
      </c>
      <c r="AG304">
        <f t="shared" si="24"/>
        <v>0.13364351139359776</v>
      </c>
      <c r="AI304">
        <v>2017</v>
      </c>
    </row>
    <row r="305" spans="1:35" ht="12.75" customHeight="1">
      <c r="A305">
        <v>5</v>
      </c>
      <c r="B305">
        <v>11</v>
      </c>
      <c r="C305">
        <v>2017</v>
      </c>
      <c r="D305" s="9">
        <f t="shared" si="0"/>
        <v>42866</v>
      </c>
      <c r="E305" s="10">
        <v>2015</v>
      </c>
      <c r="F305" s="10">
        <f t="shared" si="1"/>
        <v>2</v>
      </c>
      <c r="G305" t="s">
        <v>818</v>
      </c>
      <c r="H305" t="s">
        <v>819</v>
      </c>
      <c r="I305" s="11">
        <v>15320000</v>
      </c>
      <c r="J305" s="11">
        <v>-1931000</v>
      </c>
      <c r="K305" s="11">
        <f>IF(M305="NOK",I305,IF(Sheet1!M305="SEK",Sheet1!I305*Sheet2!$B$10,IF(M305="DKK",Sheet1!I305*Sheet2!$B$9,IF(Sheet1!M305="EUR",Sheet1!I305*Sheet2!$B$11,IF(M305="USD",I305*Sheet1!$B$12,IF(M305="CHF",I305*Sheet2!$B$13,IF(Sheet1!M305="GBP",Sheet1!I305*Sheet2!$B$14,IF(Sheet1!M305="ISK",Sheet1!I305*Sheet2!$B$15,IF(Sheet1!M305="AUD",Sheet1!I305*Sheet2!$B$16,"0")))))))))</f>
        <v>14135764</v>
      </c>
      <c r="L305" s="11">
        <f>IF(M305="NOK",J305,IF(Sheet1!M305="SEK",Sheet1!J305*Sheet2!$B$10,IF(M305="DKK",Sheet1!J305*Sheet2!$B$9,IF(Sheet1!M305="EUR",Sheet1!J305*Sheet2!$B$11,IF(M305="USD",J305*Sheet1!$B$12,IF(M305="CHF",J305*Sheet2!$B$13,IF(Sheet1!M305="GBP",Sheet1!J305*Sheet2!$B$14,IF(Sheet1!M305="ISK",Sheet1!J305*Sheet2!$B$15,IF(Sheet1!M305="AUD",Sheet1!J305*Sheet2!$B$16,"0")))))))))</f>
        <v>-1781733.7</v>
      </c>
      <c r="M305" t="s">
        <v>4</v>
      </c>
      <c r="N305" t="s">
        <v>30</v>
      </c>
      <c r="O305" t="s">
        <v>112</v>
      </c>
      <c r="P305" s="51" t="s">
        <v>23</v>
      </c>
      <c r="Q305" s="13">
        <v>15.582800000000001</v>
      </c>
      <c r="R305" t="s">
        <v>166</v>
      </c>
      <c r="S305" s="14" t="s">
        <v>25</v>
      </c>
      <c r="T305">
        <v>13.71</v>
      </c>
      <c r="U305" s="13">
        <v>-27.789934160000001</v>
      </c>
      <c r="V305" s="13">
        <v>-8.8256750109999995</v>
      </c>
      <c r="W305" s="13">
        <v>-11.0138588</v>
      </c>
      <c r="X305">
        <v>96.968999999999994</v>
      </c>
      <c r="Y305" t="s">
        <v>48</v>
      </c>
      <c r="Z305" t="s">
        <v>337</v>
      </c>
      <c r="AA305">
        <v>1217200</v>
      </c>
      <c r="AB305">
        <f t="shared" si="18"/>
        <v>16687812.000000002</v>
      </c>
      <c r="AC305" s="15">
        <f>T305*(1+(U305/Sheet2!$A$2))</f>
        <v>9.9000000266640011</v>
      </c>
      <c r="AD305" s="16">
        <f t="shared" si="22"/>
        <v>0.91803527029187515</v>
      </c>
      <c r="AE305" s="17">
        <f t="shared" si="4"/>
        <v>-0.1157131923585908</v>
      </c>
      <c r="AF305" s="70">
        <f t="shared" si="23"/>
        <v>0.84707114389831328</v>
      </c>
      <c r="AG305">
        <f t="shared" si="24"/>
        <v>-0.10676856258927173</v>
      </c>
      <c r="AI305">
        <v>2017</v>
      </c>
    </row>
    <row r="306" spans="1:35" ht="12.75" customHeight="1">
      <c r="A306">
        <v>5</v>
      </c>
      <c r="B306">
        <v>12</v>
      </c>
      <c r="C306">
        <v>2017</v>
      </c>
      <c r="D306" s="9">
        <f t="shared" si="0"/>
        <v>42867</v>
      </c>
      <c r="E306" s="18">
        <v>2003</v>
      </c>
      <c r="F306" s="10">
        <f t="shared" si="1"/>
        <v>14</v>
      </c>
      <c r="G306" t="s">
        <v>820</v>
      </c>
      <c r="H306" t="s">
        <v>821</v>
      </c>
      <c r="I306" s="11">
        <v>404750000</v>
      </c>
      <c r="J306" s="11">
        <v>15765000</v>
      </c>
      <c r="K306" s="11">
        <f>IF(M306="NOK",I306,IF(Sheet1!M306="SEK",Sheet1!I306*Sheet2!$B$10,IF(M306="DKK",Sheet1!I306*Sheet2!$B$9,IF(Sheet1!M306="EUR",Sheet1!I306*Sheet2!$B$11,IF(M306="USD",I306*Sheet1!$B$12,IF(M306="CHF",I306*Sheet2!$B$13,IF(Sheet1!M306="GBP",Sheet1!I306*Sheet2!$B$14,IF(Sheet1!M306="ISK",Sheet1!I306*Sheet2!$B$15,IF(Sheet1!M306="AUD",Sheet1!I306*Sheet2!$B$16,"0")))))))))</f>
        <v>3893290250</v>
      </c>
      <c r="L306" s="11">
        <f>IF(M306="NOK",J306,IF(Sheet1!M306="SEK",Sheet1!J306*Sheet2!$B$10,IF(M306="DKK",Sheet1!J306*Sheet2!$B$9,IF(Sheet1!M306="EUR",Sheet1!J306*Sheet2!$B$11,IF(M306="USD",J306*Sheet1!$B$12,IF(M306="CHF",J306*Sheet2!$B$13,IF(Sheet1!M306="GBP",Sheet1!J306*Sheet2!$B$14,IF(Sheet1!M306="ISK",Sheet1!J306*Sheet2!$B$15,IF(Sheet1!M306="AUD",Sheet1!J306*Sheet2!$B$16,"0")))))))))</f>
        <v>151643535</v>
      </c>
      <c r="M306" t="s">
        <v>9</v>
      </c>
      <c r="N306" t="s">
        <v>200</v>
      </c>
      <c r="O306" t="s">
        <v>201</v>
      </c>
      <c r="P306" s="51" t="s">
        <v>23</v>
      </c>
      <c r="Q306" s="13">
        <v>1235.8399999999999</v>
      </c>
      <c r="R306" t="s">
        <v>822</v>
      </c>
      <c r="S306" s="14" t="s">
        <v>25</v>
      </c>
      <c r="T306">
        <v>7.2</v>
      </c>
      <c r="U306" s="13">
        <v>5.0000028609999996</v>
      </c>
      <c r="V306" s="13">
        <v>1.388891578</v>
      </c>
      <c r="W306" s="13">
        <v>2.64909545E-6</v>
      </c>
      <c r="X306">
        <v>2690.66</v>
      </c>
      <c r="Y306" s="1" t="s">
        <v>33</v>
      </c>
      <c r="Z306" t="s">
        <v>83</v>
      </c>
      <c r="AA306">
        <v>17251200</v>
      </c>
      <c r="AB306">
        <f t="shared" si="18"/>
        <v>124208640</v>
      </c>
      <c r="AC306" s="15">
        <f>T306*(1+(U306/Sheet2!$A$2))</f>
        <v>7.560000205992</v>
      </c>
      <c r="AD306" s="16">
        <f t="shared" si="22"/>
        <v>3.2586299954656939</v>
      </c>
      <c r="AE306" s="17">
        <f t="shared" si="4"/>
        <v>0.12692353768626724</v>
      </c>
      <c r="AF306" s="70">
        <f t="shared" si="23"/>
        <v>31.344761926384511</v>
      </c>
      <c r="AG306">
        <f t="shared" si="24"/>
        <v>1.2208775090042046</v>
      </c>
      <c r="AI306">
        <v>2017</v>
      </c>
    </row>
    <row r="307" spans="1:35" ht="12.75" customHeight="1">
      <c r="A307">
        <v>5</v>
      </c>
      <c r="B307">
        <v>12</v>
      </c>
      <c r="C307">
        <v>2017</v>
      </c>
      <c r="D307" s="9">
        <f t="shared" si="0"/>
        <v>42867</v>
      </c>
      <c r="E307" s="18">
        <v>2014</v>
      </c>
      <c r="F307" s="10">
        <f t="shared" si="1"/>
        <v>3</v>
      </c>
      <c r="G307" t="s">
        <v>823</v>
      </c>
      <c r="H307" t="s">
        <v>824</v>
      </c>
      <c r="I307" s="11">
        <v>3755000</v>
      </c>
      <c r="J307" s="11">
        <v>-1460000</v>
      </c>
      <c r="K307" s="11">
        <f>IF(M307="NOK",I307,IF(Sheet1!M307="SEK",Sheet1!I307*Sheet2!$B$10,IF(M307="DKK",Sheet1!I307*Sheet2!$B$9,IF(Sheet1!M307="EUR",Sheet1!I307*Sheet2!$B$11,IF(M307="USD",I307*Sheet1!$B$12,IF(M307="CHF",I307*Sheet2!$B$13,IF(Sheet1!M307="GBP",Sheet1!I307*Sheet2!$B$14,IF(Sheet1!M307="ISK",Sheet1!I307*Sheet2!$B$15,IF(Sheet1!M307="AUD",Sheet1!I307*Sheet2!$B$16,"0")))))))))</f>
        <v>3464738.5</v>
      </c>
      <c r="L307" s="11">
        <f>IF(M307="NOK",J307,IF(Sheet1!M307="SEK",Sheet1!J307*Sheet2!$B$10,IF(M307="DKK",Sheet1!J307*Sheet2!$B$9,IF(Sheet1!M307="EUR",Sheet1!J307*Sheet2!$B$11,IF(M307="USD",J307*Sheet1!$B$12,IF(M307="CHF",J307*Sheet2!$B$13,IF(Sheet1!M307="GBP",Sheet1!J307*Sheet2!$B$14,IF(Sheet1!M307="ISK",Sheet1!J307*Sheet2!$B$15,IF(Sheet1!M307="AUD",Sheet1!J307*Sheet2!$B$16,"0")))))))))</f>
        <v>-1347142</v>
      </c>
      <c r="M307" t="s">
        <v>4</v>
      </c>
      <c r="N307" t="s">
        <v>30</v>
      </c>
      <c r="O307" t="s">
        <v>130</v>
      </c>
      <c r="P307" s="12" t="s">
        <v>23</v>
      </c>
      <c r="Q307" s="13">
        <v>18.473400000000002</v>
      </c>
      <c r="R307" t="s">
        <v>24</v>
      </c>
      <c r="S307" s="14" t="s">
        <v>25</v>
      </c>
      <c r="T307">
        <v>27</v>
      </c>
      <c r="U307" s="13">
        <v>-32.592594149999996</v>
      </c>
      <c r="V307" s="13">
        <v>-35.55555725</v>
      </c>
      <c r="W307" s="13">
        <v>-40.740741730000003</v>
      </c>
      <c r="X307">
        <v>52.229799999999997</v>
      </c>
      <c r="Y307" t="s">
        <v>76</v>
      </c>
      <c r="Z307" t="s">
        <v>54</v>
      </c>
      <c r="AA307">
        <v>740000</v>
      </c>
      <c r="AB307">
        <f t="shared" si="18"/>
        <v>19980000</v>
      </c>
      <c r="AC307" s="15">
        <f>T307*(1+(U307/Sheet2!$A$2))</f>
        <v>18.199999579500002</v>
      </c>
      <c r="AD307" s="16">
        <f t="shared" si="22"/>
        <v>0.18793793793793795</v>
      </c>
      <c r="AE307" s="17">
        <f t="shared" si="4"/>
        <v>-7.3073073073073078E-2</v>
      </c>
      <c r="AF307" s="70">
        <f t="shared" si="23"/>
        <v>0.17341033533533534</v>
      </c>
      <c r="AG307">
        <f t="shared" si="24"/>
        <v>-6.7424524524524521E-2</v>
      </c>
      <c r="AI307">
        <v>2017</v>
      </c>
    </row>
    <row r="308" spans="1:35" ht="12.75" customHeight="1">
      <c r="A308">
        <v>5</v>
      </c>
      <c r="B308">
        <v>15</v>
      </c>
      <c r="C308">
        <v>2017</v>
      </c>
      <c r="D308" s="9">
        <f t="shared" si="0"/>
        <v>42870</v>
      </c>
      <c r="E308" s="18">
        <v>1990</v>
      </c>
      <c r="F308" s="10">
        <f t="shared" si="1"/>
        <v>27</v>
      </c>
      <c r="G308" t="s">
        <v>825</v>
      </c>
      <c r="H308" t="s">
        <v>826</v>
      </c>
      <c r="I308" s="11">
        <v>18420000</v>
      </c>
      <c r="J308" s="11">
        <v>192000</v>
      </c>
      <c r="K308" s="11">
        <f>IF(M308="NOK",I308,IF(Sheet1!M308="SEK",Sheet1!I308*Sheet2!$B$10,IF(M308="DKK",Sheet1!I308*Sheet2!$B$9,IF(Sheet1!M308="EUR",Sheet1!I308*Sheet2!$B$11,IF(M308="USD",I308*Sheet1!$B$12,IF(M308="CHF",I308*Sheet2!$B$13,IF(Sheet1!M308="GBP",Sheet1!I308*Sheet2!$B$14,IF(Sheet1!M308="ISK",Sheet1!I308*Sheet2!$B$15,IF(Sheet1!M308="AUD",Sheet1!I308*Sheet2!$B$16,"0")))))))))</f>
        <v>16996134</v>
      </c>
      <c r="L308" s="11">
        <f>IF(M308="NOK",J308,IF(Sheet1!M308="SEK",Sheet1!J308*Sheet2!$B$10,IF(M308="DKK",Sheet1!J308*Sheet2!$B$9,IF(Sheet1!M308="EUR",Sheet1!J308*Sheet2!$B$11,IF(M308="USD",J308*Sheet1!$B$12,IF(M308="CHF",J308*Sheet2!$B$13,IF(Sheet1!M308="GBP",Sheet1!J308*Sheet2!$B$14,IF(Sheet1!M308="ISK",Sheet1!J308*Sheet2!$B$15,IF(Sheet1!M308="AUD",Sheet1!J308*Sheet2!$B$16,"0")))))))))</f>
        <v>177158.39999999999</v>
      </c>
      <c r="M308" t="s">
        <v>4</v>
      </c>
      <c r="N308" t="s">
        <v>30</v>
      </c>
      <c r="O308" t="s">
        <v>112</v>
      </c>
      <c r="P308" s="12" t="s">
        <v>23</v>
      </c>
      <c r="Q308" s="13">
        <v>26.033300000000001</v>
      </c>
      <c r="R308" t="s">
        <v>166</v>
      </c>
      <c r="S308" s="14" t="s">
        <v>25</v>
      </c>
      <c r="T308">
        <v>20</v>
      </c>
      <c r="U308" s="13">
        <v>12.5</v>
      </c>
      <c r="V308" s="13">
        <v>11.5</v>
      </c>
      <c r="W308" s="13">
        <v>0.5</v>
      </c>
      <c r="X308">
        <v>172.59100000000001</v>
      </c>
      <c r="Y308" s="1" t="s">
        <v>33</v>
      </c>
      <c r="Z308" t="s">
        <v>54</v>
      </c>
      <c r="AA308">
        <v>1350000</v>
      </c>
      <c r="AB308">
        <f t="shared" si="18"/>
        <v>27000000</v>
      </c>
      <c r="AC308" s="15">
        <f>T308*(1+(U308/Sheet2!$A$2))</f>
        <v>22.5</v>
      </c>
      <c r="AD308" s="16">
        <f t="shared" si="22"/>
        <v>0.68222222222222217</v>
      </c>
      <c r="AE308" s="17">
        <f t="shared" si="4"/>
        <v>7.1111111111111115E-3</v>
      </c>
      <c r="AF308" s="70">
        <f t="shared" si="23"/>
        <v>0.62948644444444446</v>
      </c>
      <c r="AG308">
        <f t="shared" si="24"/>
        <v>6.5614222222222223E-3</v>
      </c>
      <c r="AI308">
        <v>2017</v>
      </c>
    </row>
    <row r="309" spans="1:35" ht="12.75" customHeight="1">
      <c r="A309">
        <v>5</v>
      </c>
      <c r="B309">
        <v>18</v>
      </c>
      <c r="C309">
        <v>2017</v>
      </c>
      <c r="D309" s="9">
        <f t="shared" si="0"/>
        <v>42873</v>
      </c>
      <c r="E309" s="10">
        <v>2012</v>
      </c>
      <c r="F309" s="10">
        <f t="shared" si="1"/>
        <v>5</v>
      </c>
      <c r="G309" t="s">
        <v>827</v>
      </c>
      <c r="H309" t="s">
        <v>828</v>
      </c>
      <c r="I309" s="11">
        <v>154000</v>
      </c>
      <c r="J309" s="11">
        <v>-7781000</v>
      </c>
      <c r="K309" s="11">
        <f>IF(M309="NOK",I309,IF(Sheet1!M309="SEK",Sheet1!I309*Sheet2!$B$10,IF(M309="DKK",Sheet1!I309*Sheet2!$B$9,IF(Sheet1!M309="EUR",Sheet1!I309*Sheet2!$B$11,IF(M309="USD",I309*Sheet1!$B$12,IF(M309="CHF",I309*Sheet2!$B$13,IF(Sheet1!M309="GBP",Sheet1!I309*Sheet2!$B$14,IF(Sheet1!M309="ISK",Sheet1!I309*Sheet2!$B$15,IF(Sheet1!M309="AUD",Sheet1!I309*Sheet2!$B$16,"0")))))))))</f>
        <v>142095.79999999999</v>
      </c>
      <c r="L309" s="11">
        <f>IF(M309="NOK",J309,IF(Sheet1!M309="SEK",Sheet1!J309*Sheet2!$B$10,IF(M309="DKK",Sheet1!J309*Sheet2!$B$9,IF(Sheet1!M309="EUR",Sheet1!J309*Sheet2!$B$11,IF(M309="USD",J309*Sheet1!$B$12,IF(M309="CHF",J309*Sheet2!$B$13,IF(Sheet1!M309="GBP",Sheet1!J309*Sheet2!$B$14,IF(Sheet1!M309="ISK",Sheet1!J309*Sheet2!$B$15,IF(Sheet1!M309="AUD",Sheet1!J309*Sheet2!$B$16,"0")))))))))</f>
        <v>-7179528.7000000002</v>
      </c>
      <c r="M309" t="s">
        <v>4</v>
      </c>
      <c r="N309" t="s">
        <v>30</v>
      </c>
      <c r="O309" t="s">
        <v>130</v>
      </c>
      <c r="P309" s="51" t="s">
        <v>23</v>
      </c>
      <c r="Q309" s="13">
        <v>17.680700000000002</v>
      </c>
      <c r="R309" t="s">
        <v>24</v>
      </c>
      <c r="S309" s="14" t="s">
        <v>25</v>
      </c>
      <c r="T309">
        <v>6.3</v>
      </c>
      <c r="U309" s="13">
        <v>-62.222225190000003</v>
      </c>
      <c r="V309" s="13">
        <v>-65.238098140000005</v>
      </c>
      <c r="W309" s="13">
        <v>-72.857147220000002</v>
      </c>
      <c r="X309">
        <v>41.6982</v>
      </c>
      <c r="Y309" t="s">
        <v>94</v>
      </c>
      <c r="Z309" t="s">
        <v>54</v>
      </c>
      <c r="AA309">
        <v>3076700</v>
      </c>
      <c r="AB309">
        <f t="shared" si="18"/>
        <v>19383210</v>
      </c>
      <c r="AC309" s="15">
        <f>T309*(1+(U309/Sheet2!$A$2))</f>
        <v>2.37999981303</v>
      </c>
      <c r="AD309" s="16">
        <f t="shared" si="22"/>
        <v>7.9450204584276801E-3</v>
      </c>
      <c r="AE309" s="17">
        <f t="shared" si="4"/>
        <v>-0.40142989731834922</v>
      </c>
      <c r="AF309" s="70">
        <f t="shared" si="23"/>
        <v>7.3308703769912201E-3</v>
      </c>
      <c r="AG309">
        <f t="shared" si="24"/>
        <v>-0.37039936625564085</v>
      </c>
      <c r="AI309">
        <v>2017</v>
      </c>
    </row>
    <row r="310" spans="1:35" ht="12.75" customHeight="1">
      <c r="A310">
        <v>5</v>
      </c>
      <c r="B310">
        <v>19</v>
      </c>
      <c r="C310">
        <v>2017</v>
      </c>
      <c r="D310" s="9">
        <f t="shared" si="0"/>
        <v>42874</v>
      </c>
      <c r="E310" s="10">
        <v>2010</v>
      </c>
      <c r="F310" s="10">
        <f t="shared" si="1"/>
        <v>7</v>
      </c>
      <c r="G310" t="s">
        <v>829</v>
      </c>
      <c r="H310" t="s">
        <v>830</v>
      </c>
      <c r="I310" s="11">
        <v>6071000000</v>
      </c>
      <c r="J310" s="11">
        <v>577000000</v>
      </c>
      <c r="K310" s="11">
        <f>IF(M310="NOK",I310,IF(Sheet1!M310="SEK",Sheet1!I310*Sheet2!$B$10,IF(M310="DKK",Sheet1!I310*Sheet2!$B$9,IF(Sheet1!M310="EUR",Sheet1!I310*Sheet2!$B$11,IF(M310="USD",I310*Sheet1!$B$12,IF(M310="CHF",I310*Sheet2!$B$13,IF(Sheet1!M310="GBP",Sheet1!I310*Sheet2!$B$14,IF(Sheet1!M310="ISK",Sheet1!I310*Sheet2!$B$15,IF(Sheet1!M310="AUD",Sheet1!I310*Sheet2!$B$16,"0")))))))))</f>
        <v>5601711700</v>
      </c>
      <c r="L310" s="11">
        <f>IF(M310="NOK",J310,IF(Sheet1!M310="SEK",Sheet1!J310*Sheet2!$B$10,IF(M310="DKK",Sheet1!J310*Sheet2!$B$9,IF(Sheet1!M310="EUR",Sheet1!J310*Sheet2!$B$11,IF(M310="USD",J310*Sheet1!$B$12,IF(M310="CHF",J310*Sheet2!$B$13,IF(Sheet1!M310="GBP",Sheet1!J310*Sheet2!$B$14,IF(Sheet1!M310="ISK",Sheet1!J310*Sheet2!$B$15,IF(Sheet1!M310="AUD",Sheet1!J310*Sheet2!$B$16,"0")))))))))</f>
        <v>532397900</v>
      </c>
      <c r="M310" t="s">
        <v>4</v>
      </c>
      <c r="N310" t="s">
        <v>30</v>
      </c>
      <c r="O310" t="s">
        <v>37</v>
      </c>
      <c r="P310" s="51" t="s">
        <v>23</v>
      </c>
      <c r="Q310" s="13">
        <v>4386.4399999999996</v>
      </c>
      <c r="R310" t="s">
        <v>330</v>
      </c>
      <c r="S310" s="14" t="s">
        <v>25</v>
      </c>
      <c r="T310">
        <v>55</v>
      </c>
      <c r="U310" s="13">
        <v>20.090909960000001</v>
      </c>
      <c r="V310" s="13">
        <v>20.909090039999999</v>
      </c>
      <c r="W310" s="13">
        <v>42</v>
      </c>
      <c r="X310">
        <v>9875.66</v>
      </c>
      <c r="Y310" s="1" t="s">
        <v>33</v>
      </c>
      <c r="Z310" t="s">
        <v>831</v>
      </c>
      <c r="AA310">
        <v>73439100</v>
      </c>
      <c r="AB310">
        <f t="shared" si="18"/>
        <v>4039150500</v>
      </c>
      <c r="AC310" s="15">
        <f>T310*(1+(U310/Sheet2!$A$2))</f>
        <v>66.050000478000001</v>
      </c>
      <c r="AD310" s="16">
        <f t="shared" si="22"/>
        <v>1.5030388196726019</v>
      </c>
      <c r="AE310" s="17">
        <f t="shared" si="4"/>
        <v>0.14285181995570603</v>
      </c>
      <c r="AF310" s="70">
        <f t="shared" si="23"/>
        <v>1.3868539189119098</v>
      </c>
      <c r="AG310">
        <f t="shared" si="24"/>
        <v>0.13180937427312997</v>
      </c>
      <c r="AI310">
        <v>2017</v>
      </c>
    </row>
    <row r="311" spans="1:35" ht="12.75" customHeight="1">
      <c r="A311">
        <v>5</v>
      </c>
      <c r="B311">
        <v>19</v>
      </c>
      <c r="C311">
        <v>2017</v>
      </c>
      <c r="D311" s="9">
        <f t="shared" si="0"/>
        <v>42874</v>
      </c>
      <c r="E311" s="10">
        <v>2010</v>
      </c>
      <c r="F311" s="10">
        <f t="shared" si="1"/>
        <v>7</v>
      </c>
      <c r="G311" t="s">
        <v>832</v>
      </c>
      <c r="H311" t="s">
        <v>833</v>
      </c>
      <c r="I311" s="11">
        <v>14933000</v>
      </c>
      <c r="J311" s="11">
        <v>12770000</v>
      </c>
      <c r="K311" s="11">
        <f>IF(M311="NOK",I311,IF(Sheet1!M311="SEK",Sheet1!I311*Sheet2!$B$10,IF(M311="DKK",Sheet1!I311*Sheet2!$B$9,IF(Sheet1!M311="EUR",Sheet1!I311*Sheet2!$B$11,IF(M311="USD",I311*Sheet1!$B$12,IF(M311="CHF",I311*Sheet2!$B$13,IF(Sheet1!M311="GBP",Sheet1!I311*Sheet2!$B$14,IF(Sheet1!M311="ISK",Sheet1!I311*Sheet2!$B$15,IF(Sheet1!M311="AUD",Sheet1!I311*Sheet2!$B$16,"0")))))))))</f>
        <v>13778679.1</v>
      </c>
      <c r="L311" s="11">
        <f>IF(M311="NOK",J311,IF(Sheet1!M311="SEK",Sheet1!J311*Sheet2!$B$10,IF(M311="DKK",Sheet1!J311*Sheet2!$B$9,IF(Sheet1!M311="EUR",Sheet1!J311*Sheet2!$B$11,IF(M311="USD",J311*Sheet1!$B$12,IF(M311="CHF",J311*Sheet2!$B$13,IF(Sheet1!M311="GBP",Sheet1!J311*Sheet2!$B$14,IF(Sheet1!M311="ISK",Sheet1!J311*Sheet2!$B$15,IF(Sheet1!M311="AUD",Sheet1!J311*Sheet2!$B$16,"0")))))))))</f>
        <v>11782879</v>
      </c>
      <c r="M311" t="s">
        <v>4</v>
      </c>
      <c r="N311" t="s">
        <v>30</v>
      </c>
      <c r="O311" t="s">
        <v>31</v>
      </c>
      <c r="P311" s="51" t="s">
        <v>23</v>
      </c>
      <c r="Q311" s="13">
        <v>6.3204000000000002</v>
      </c>
      <c r="R311" t="s">
        <v>24</v>
      </c>
      <c r="S311" s="14" t="s">
        <v>25</v>
      </c>
      <c r="T311">
        <v>7.3</v>
      </c>
      <c r="U311" s="13">
        <v>-2.6128063840000001E-6</v>
      </c>
      <c r="V311" s="13">
        <v>-32.8767128</v>
      </c>
      <c r="W311" s="13">
        <v>-23.287673949999999</v>
      </c>
      <c r="X311">
        <v>38.182299999999998</v>
      </c>
      <c r="Y311" t="s">
        <v>76</v>
      </c>
      <c r="Z311" t="s">
        <v>337</v>
      </c>
      <c r="AA311">
        <v>900000</v>
      </c>
      <c r="AB311">
        <f t="shared" si="18"/>
        <v>6570000</v>
      </c>
      <c r="AC311" s="15">
        <f>T311*(1+(U311/Sheet2!$A$2))</f>
        <v>7.2999998092651337</v>
      </c>
      <c r="AD311" s="16">
        <f t="shared" si="22"/>
        <v>2.2729071537290717</v>
      </c>
      <c r="AE311" s="17">
        <f t="shared" si="4"/>
        <v>1.943683409436834</v>
      </c>
      <c r="AF311" s="70">
        <f t="shared" si="23"/>
        <v>2.0972114307458143</v>
      </c>
      <c r="AG311">
        <f t="shared" si="24"/>
        <v>1.7934366818873668</v>
      </c>
      <c r="AI311">
        <v>2017</v>
      </c>
    </row>
    <row r="312" spans="1:35" ht="12.75" customHeight="1">
      <c r="A312">
        <v>5</v>
      </c>
      <c r="B312">
        <v>22</v>
      </c>
      <c r="C312">
        <v>2017</v>
      </c>
      <c r="D312" s="9">
        <f t="shared" si="0"/>
        <v>42877</v>
      </c>
      <c r="E312" s="10">
        <v>2003</v>
      </c>
      <c r="F312" s="10">
        <f t="shared" si="1"/>
        <v>14</v>
      </c>
      <c r="G312" t="s">
        <v>834</v>
      </c>
      <c r="H312" t="s">
        <v>835</v>
      </c>
      <c r="I312" s="11">
        <v>11111000</v>
      </c>
      <c r="J312" s="11">
        <v>-12348000</v>
      </c>
      <c r="K312" s="11">
        <f>IF(M312="NOK",I312,IF(Sheet1!M312="SEK",Sheet1!I312*Sheet2!$B$10,IF(M312="DKK",Sheet1!I312*Sheet2!$B$9,IF(Sheet1!M312="EUR",Sheet1!I312*Sheet2!$B$11,IF(M312="USD",I312*Sheet1!$B$12,IF(M312="CHF",I312*Sheet2!$B$13,IF(Sheet1!M312="GBP",Sheet1!I312*Sheet2!$B$14,IF(Sheet1!M312="ISK",Sheet1!I312*Sheet2!$B$15,IF(Sheet1!M312="AUD",Sheet1!I312*Sheet2!$B$16,"0")))))))))</f>
        <v>10252119.699999999</v>
      </c>
      <c r="L312" s="11">
        <f>IF(M312="NOK",J312,IF(Sheet1!M312="SEK",Sheet1!J312*Sheet2!$B$10,IF(M312="DKK",Sheet1!J312*Sheet2!$B$9,IF(Sheet1!M312="EUR",Sheet1!J312*Sheet2!$B$11,IF(M312="USD",J312*Sheet1!$B$12,IF(M312="CHF",J312*Sheet2!$B$13,IF(Sheet1!M312="GBP",Sheet1!J312*Sheet2!$B$14,IF(Sheet1!M312="ISK",Sheet1!J312*Sheet2!$B$15,IF(Sheet1!M312="AUD",Sheet1!J312*Sheet2!$B$16,"0")))))))))</f>
        <v>-11393499.6</v>
      </c>
      <c r="M312" t="s">
        <v>4</v>
      </c>
      <c r="N312" t="s">
        <v>30</v>
      </c>
      <c r="O312" t="s">
        <v>112</v>
      </c>
      <c r="P312" s="51" t="s">
        <v>23</v>
      </c>
      <c r="Q312" s="13">
        <v>64.544799999999995</v>
      </c>
      <c r="R312" t="s">
        <v>836</v>
      </c>
      <c r="S312" s="14" t="s">
        <v>25</v>
      </c>
      <c r="T312">
        <v>24</v>
      </c>
      <c r="U312" s="13">
        <v>-20.833333970000002</v>
      </c>
      <c r="V312" s="13">
        <v>-30.833333970000002</v>
      </c>
      <c r="W312" s="13">
        <v>-24.166666029999998</v>
      </c>
      <c r="X312">
        <v>205.46899999999999</v>
      </c>
      <c r="Y312" s="1" t="s">
        <v>33</v>
      </c>
      <c r="Z312" t="s">
        <v>837</v>
      </c>
      <c r="AA312">
        <v>2807100</v>
      </c>
      <c r="AB312">
        <f t="shared" si="18"/>
        <v>67370400</v>
      </c>
      <c r="AC312" s="15">
        <f>T312*(1+(U312/Sheet2!$A$2))</f>
        <v>18.999999847200002</v>
      </c>
      <c r="AD312" s="16">
        <f t="shared" si="22"/>
        <v>0.16492406160569034</v>
      </c>
      <c r="AE312" s="17">
        <f t="shared" si="4"/>
        <v>-0.18328524099604573</v>
      </c>
      <c r="AF312" s="70">
        <f t="shared" si="23"/>
        <v>0.15217543164357045</v>
      </c>
      <c r="AG312">
        <f t="shared" si="24"/>
        <v>-0.16911729186705141</v>
      </c>
      <c r="AI312">
        <v>2017</v>
      </c>
    </row>
    <row r="313" spans="1:35" ht="12.75" customHeight="1">
      <c r="A313">
        <v>5</v>
      </c>
      <c r="B313">
        <v>23</v>
      </c>
      <c r="C313">
        <v>2017</v>
      </c>
      <c r="D313" s="9">
        <f t="shared" si="0"/>
        <v>42878</v>
      </c>
      <c r="E313" s="18">
        <v>2016</v>
      </c>
      <c r="F313" s="10">
        <f t="shared" si="1"/>
        <v>1</v>
      </c>
      <c r="G313" t="s">
        <v>838</v>
      </c>
      <c r="H313" t="s">
        <v>839</v>
      </c>
      <c r="I313" s="11">
        <v>497300000</v>
      </c>
      <c r="J313" s="11">
        <v>17600000</v>
      </c>
      <c r="K313" s="11">
        <f>IF(M313="NOK",I313,IF(Sheet1!M313="SEK",Sheet1!I313*Sheet2!$B$10,IF(M313="DKK",Sheet1!I313*Sheet2!$B$9,IF(Sheet1!M313="EUR",Sheet1!I313*Sheet2!$B$11,IF(M313="USD",I313*Sheet1!$B$12,IF(M313="CHF",I313*Sheet2!$B$13,IF(Sheet1!M313="GBP",Sheet1!I313*Sheet2!$B$14,IF(Sheet1!M313="ISK",Sheet1!I313*Sheet2!$B$15,IF(Sheet1!M313="AUD",Sheet1!I313*Sheet2!$B$16,"0")))))))))</f>
        <v>4783528700</v>
      </c>
      <c r="L313" s="11">
        <f>IF(M313="NOK",J313,IF(Sheet1!M313="SEK",Sheet1!J313*Sheet2!$B$10,IF(M313="DKK",Sheet1!J313*Sheet2!$B$9,IF(Sheet1!M313="EUR",Sheet1!J313*Sheet2!$B$11,IF(M313="USD",J313*Sheet1!$B$12,IF(M313="CHF",J313*Sheet2!$B$13,IF(Sheet1!M313="GBP",Sheet1!J313*Sheet2!$B$14,IF(Sheet1!M313="ISK",Sheet1!J313*Sheet2!$B$15,IF(Sheet1!M313="AUD",Sheet1!J313*Sheet2!$B$16,"0")))))))))</f>
        <v>169294400</v>
      </c>
      <c r="M313" s="1" t="s">
        <v>9</v>
      </c>
      <c r="N313" t="s">
        <v>30</v>
      </c>
      <c r="O313" t="s">
        <v>37</v>
      </c>
      <c r="P313" s="12" t="s">
        <v>23</v>
      </c>
      <c r="Q313" s="13">
        <v>2276.15</v>
      </c>
      <c r="R313" t="s">
        <v>840</v>
      </c>
      <c r="S313" s="14" t="s">
        <v>25</v>
      </c>
      <c r="T313">
        <v>56</v>
      </c>
      <c r="U313" s="13">
        <v>16.964284899999999</v>
      </c>
      <c r="V313" s="13">
        <v>16.964284899999999</v>
      </c>
      <c r="W313" s="13">
        <v>24.553571699999999</v>
      </c>
      <c r="X313">
        <v>7188.03</v>
      </c>
      <c r="Y313" s="1" t="s">
        <v>33</v>
      </c>
      <c r="Z313" t="s">
        <v>841</v>
      </c>
      <c r="AA313">
        <v>36262500</v>
      </c>
      <c r="AB313">
        <f t="shared" si="18"/>
        <v>2030700000</v>
      </c>
      <c r="AC313" s="15">
        <f>T313*(1+(U313/Sheet2!$A$2))</f>
        <v>65.499999543999991</v>
      </c>
      <c r="AD313" s="16">
        <f t="shared" si="22"/>
        <v>0.24489092431181367</v>
      </c>
      <c r="AE313" s="17">
        <f t="shared" si="4"/>
        <v>8.6669621312847785E-3</v>
      </c>
      <c r="AF313" s="70">
        <f t="shared" si="23"/>
        <v>2.3556058009553356</v>
      </c>
      <c r="AG313">
        <f t="shared" si="24"/>
        <v>8.3367508740828281E-2</v>
      </c>
      <c r="AI313">
        <v>2017</v>
      </c>
    </row>
    <row r="314" spans="1:35" ht="12.75" customHeight="1">
      <c r="A314">
        <v>5</v>
      </c>
      <c r="B314">
        <v>24</v>
      </c>
      <c r="C314">
        <v>2017</v>
      </c>
      <c r="D314" s="9">
        <f t="shared" si="0"/>
        <v>42879</v>
      </c>
      <c r="E314" s="10">
        <v>2011</v>
      </c>
      <c r="F314" s="10">
        <f t="shared" si="1"/>
        <v>6</v>
      </c>
      <c r="G314" t="s">
        <v>842</v>
      </c>
      <c r="H314" t="s">
        <v>843</v>
      </c>
      <c r="I314" s="11">
        <v>2396052000</v>
      </c>
      <c r="J314" s="11">
        <v>521364000</v>
      </c>
      <c r="K314" s="11">
        <f>IF(M314="NOK",I314,IF(Sheet1!M314="SEK",Sheet1!I314*Sheet2!$B$10,IF(M314="DKK",Sheet1!I314*Sheet2!$B$9,IF(Sheet1!M314="EUR",Sheet1!I314*Sheet2!$B$11,IF(M314="USD",I314*Sheet1!$B$12,IF(M314="CHF",I314*Sheet2!$B$13,IF(Sheet1!M314="GBP",Sheet1!I314*Sheet2!$B$14,IF(Sheet1!M314="ISK",Sheet1!I314*Sheet2!$B$15,IF(Sheet1!M314="AUD",Sheet1!I314*Sheet2!$B$16,"0")))))))))</f>
        <v>2396052000</v>
      </c>
      <c r="L314" s="11">
        <f>IF(M314="NOK",J314,IF(Sheet1!M314="SEK",Sheet1!J314*Sheet2!$B$10,IF(M314="DKK",Sheet1!J314*Sheet2!$B$9,IF(Sheet1!M314="EUR",Sheet1!J314*Sheet2!$B$11,IF(M314="USD",J314*Sheet1!$B$12,IF(M314="CHF",J314*Sheet2!$B$13,IF(Sheet1!M314="GBP",Sheet1!J314*Sheet2!$B$14,IF(Sheet1!M314="ISK",Sheet1!J314*Sheet2!$B$15,IF(Sheet1!M314="AUD",Sheet1!J314*Sheet2!$B$16,"0")))))))))</f>
        <v>521364000</v>
      </c>
      <c r="M314" t="s">
        <v>20</v>
      </c>
      <c r="N314" t="s">
        <v>21</v>
      </c>
      <c r="O314" t="s">
        <v>22</v>
      </c>
      <c r="P314" s="51" t="s">
        <v>23</v>
      </c>
      <c r="Q314" s="13">
        <v>1406.5</v>
      </c>
      <c r="R314" t="s">
        <v>411</v>
      </c>
      <c r="S314" s="14" t="s">
        <v>25</v>
      </c>
      <c r="T314">
        <v>29</v>
      </c>
      <c r="U314" s="13">
        <v>8.2758617399999999</v>
      </c>
      <c r="V314" s="13">
        <v>10.344827649999999</v>
      </c>
      <c r="W314" s="13">
        <v>10.344827649999999</v>
      </c>
      <c r="X314">
        <v>2900</v>
      </c>
      <c r="Y314" t="s">
        <v>48</v>
      </c>
      <c r="Z314" t="s">
        <v>844</v>
      </c>
      <c r="AA314">
        <v>48500000</v>
      </c>
      <c r="AB314">
        <f t="shared" si="18"/>
        <v>1406500000</v>
      </c>
      <c r="AC314" s="15">
        <f>T314*(1+(U314/Sheet2!$A$2))</f>
        <v>31.399999904599998</v>
      </c>
      <c r="AD314" s="16">
        <f t="shared" si="22"/>
        <v>1.7035563455385709</v>
      </c>
      <c r="AE314" s="17">
        <f t="shared" si="4"/>
        <v>0.37068183434056168</v>
      </c>
      <c r="AF314" s="70">
        <f t="shared" si="23"/>
        <v>1.7035563455385709</v>
      </c>
      <c r="AG314">
        <f t="shared" si="24"/>
        <v>0.37068183434056168</v>
      </c>
      <c r="AI314">
        <v>2017</v>
      </c>
    </row>
    <row r="315" spans="1:35" ht="12.75" customHeight="1">
      <c r="A315">
        <v>5</v>
      </c>
      <c r="B315">
        <v>29</v>
      </c>
      <c r="C315">
        <v>2017</v>
      </c>
      <c r="D315" s="9">
        <f t="shared" si="0"/>
        <v>42884</v>
      </c>
      <c r="E315" s="18">
        <v>2016</v>
      </c>
      <c r="F315" s="10">
        <f t="shared" si="1"/>
        <v>1</v>
      </c>
      <c r="G315" t="s">
        <v>845</v>
      </c>
      <c r="H315" t="s">
        <v>846</v>
      </c>
      <c r="I315" s="11">
        <v>5763878000</v>
      </c>
      <c r="J315" s="11">
        <v>-110263000</v>
      </c>
      <c r="K315" s="11">
        <f>IF(M315="NOK",I315,IF(Sheet1!M315="SEK",Sheet1!I315*Sheet2!$B$10,IF(M315="DKK",Sheet1!I315*Sheet2!$B$9,IF(Sheet1!M315="EUR",Sheet1!I315*Sheet2!$B$11,IF(M315="USD",I315*Sheet1!$B$12,IF(M315="CHF",I315*Sheet2!$B$13,IF(Sheet1!M315="GBP",Sheet1!I315*Sheet2!$B$14,IF(Sheet1!M315="ISK",Sheet1!I315*Sheet2!$B$15,IF(Sheet1!M315="AUD",Sheet1!I315*Sheet2!$B$16,"0")))))))))</f>
        <v>5763878000</v>
      </c>
      <c r="L315" s="11">
        <f>IF(M315="NOK",J315,IF(Sheet1!M315="SEK",Sheet1!J315*Sheet2!$B$10,IF(M315="DKK",Sheet1!J315*Sheet2!$B$9,IF(Sheet1!M315="EUR",Sheet1!J315*Sheet2!$B$11,IF(M315="USD",J315*Sheet1!$B$12,IF(M315="CHF",J315*Sheet2!$B$13,IF(Sheet1!M315="GBP",Sheet1!J315*Sheet2!$B$14,IF(Sheet1!M315="ISK",Sheet1!J315*Sheet2!$B$15,IF(Sheet1!M315="AUD",Sheet1!J315*Sheet2!$B$16,"0")))))))))</f>
        <v>-110263000</v>
      </c>
      <c r="M315" t="s">
        <v>20</v>
      </c>
      <c r="N315" t="s">
        <v>21</v>
      </c>
      <c r="O315" s="1" t="s">
        <v>22</v>
      </c>
      <c r="P315" s="12" t="s">
        <v>32</v>
      </c>
      <c r="Q315" s="13">
        <v>1415.58</v>
      </c>
      <c r="R315" t="s">
        <v>847</v>
      </c>
      <c r="S315" s="14" t="s">
        <v>25</v>
      </c>
      <c r="T315">
        <v>30</v>
      </c>
      <c r="U315" s="13">
        <v>0</v>
      </c>
      <c r="V315" s="13">
        <v>0</v>
      </c>
      <c r="W315" s="13">
        <v>-3.3333332539999998</v>
      </c>
      <c r="X315">
        <v>2000</v>
      </c>
      <c r="Y315" s="1" t="s">
        <v>33</v>
      </c>
      <c r="Z315" t="s">
        <v>848</v>
      </c>
      <c r="AA315">
        <v>46666700</v>
      </c>
      <c r="AB315">
        <f t="shared" si="18"/>
        <v>1400001000</v>
      </c>
      <c r="AC315" s="15">
        <f>T315*(1+(U315/Sheet2!$A$2))</f>
        <v>30</v>
      </c>
      <c r="AD315" s="16">
        <f t="shared" si="22"/>
        <v>4.1170527735337332</v>
      </c>
      <c r="AE315" s="17">
        <f t="shared" si="4"/>
        <v>-7.8759229457693244E-2</v>
      </c>
      <c r="AF315" s="70">
        <f t="shared" si="23"/>
        <v>4.1170527735337332</v>
      </c>
      <c r="AG315">
        <f t="shared" si="24"/>
        <v>-7.8759229457693244E-2</v>
      </c>
      <c r="AI315">
        <v>2017</v>
      </c>
    </row>
    <row r="316" spans="1:35" ht="12.75" customHeight="1">
      <c r="A316">
        <v>5</v>
      </c>
      <c r="B316">
        <v>29</v>
      </c>
      <c r="C316">
        <v>2017</v>
      </c>
      <c r="D316" s="9">
        <f t="shared" si="0"/>
        <v>42884</v>
      </c>
      <c r="E316" s="10">
        <v>1995</v>
      </c>
      <c r="F316" s="10">
        <f t="shared" si="1"/>
        <v>22</v>
      </c>
      <c r="G316" t="s">
        <v>849</v>
      </c>
      <c r="H316" t="s">
        <v>850</v>
      </c>
      <c r="I316" s="11">
        <v>16414000</v>
      </c>
      <c r="J316" s="11">
        <v>3946000</v>
      </c>
      <c r="K316" s="11">
        <f>IF(M316="NOK",I316,IF(Sheet1!M316="SEK",Sheet1!I316*Sheet2!$B$10,IF(M316="DKK",Sheet1!I316*Sheet2!$B$9,IF(Sheet1!M316="EUR",Sheet1!I316*Sheet2!$B$11,IF(M316="USD",I316*Sheet1!$B$12,IF(M316="CHF",I316*Sheet2!$B$13,IF(Sheet1!M316="GBP",Sheet1!I316*Sheet2!$B$14,IF(Sheet1!M316="ISK",Sheet1!I316*Sheet2!$B$15,IF(Sheet1!M316="AUD",Sheet1!I316*Sheet2!$B$16,"0")))))))))</f>
        <v>157886266</v>
      </c>
      <c r="L316" s="11">
        <f>IF(M316="NOK",J316,IF(Sheet1!M316="SEK",Sheet1!J316*Sheet2!$B$10,IF(M316="DKK",Sheet1!J316*Sheet2!$B$9,IF(Sheet1!M316="EUR",Sheet1!J316*Sheet2!$B$11,IF(M316="USD",J316*Sheet1!$B$12,IF(M316="CHF",J316*Sheet2!$B$13,IF(Sheet1!M316="GBP",Sheet1!J316*Sheet2!$B$14,IF(Sheet1!M316="ISK",Sheet1!J316*Sheet2!$B$15,IF(Sheet1!M316="AUD",Sheet1!J316*Sheet2!$B$16,"0")))))))))</f>
        <v>37956574</v>
      </c>
      <c r="M316" t="s">
        <v>9</v>
      </c>
      <c r="N316" t="s">
        <v>200</v>
      </c>
      <c r="O316" t="s">
        <v>278</v>
      </c>
      <c r="P316" s="51" t="s">
        <v>23</v>
      </c>
      <c r="Q316" s="13">
        <v>121.232</v>
      </c>
      <c r="R316" t="s">
        <v>166</v>
      </c>
      <c r="S316" s="14" t="s">
        <v>25</v>
      </c>
      <c r="T316">
        <v>5.65</v>
      </c>
      <c r="U316" s="13">
        <v>18.407077789999999</v>
      </c>
      <c r="V316" s="13">
        <v>16.283184049999999</v>
      </c>
      <c r="W316" s="13">
        <v>11.50442314</v>
      </c>
      <c r="X316">
        <v>594.24099999999999</v>
      </c>
      <c r="Y316" t="s">
        <v>76</v>
      </c>
      <c r="Z316" t="s">
        <v>504</v>
      </c>
      <c r="AA316">
        <v>2300000</v>
      </c>
      <c r="AB316">
        <f t="shared" si="18"/>
        <v>12995000</v>
      </c>
      <c r="AC316" s="15">
        <f>T316*(1+(U316/Sheet2!$A$2))</f>
        <v>6.6899998951350002</v>
      </c>
      <c r="AD316" s="16">
        <f t="shared" si="22"/>
        <v>1.2631011927664486</v>
      </c>
      <c r="AE316" s="17">
        <f t="shared" si="4"/>
        <v>0.3036552520200077</v>
      </c>
      <c r="AF316" s="70">
        <f t="shared" si="23"/>
        <v>12.14977037322047</v>
      </c>
      <c r="AG316">
        <f t="shared" si="24"/>
        <v>2.9208598691804539</v>
      </c>
      <c r="AI316">
        <v>2017</v>
      </c>
    </row>
    <row r="317" spans="1:35" ht="12.75" customHeight="1">
      <c r="A317">
        <v>5</v>
      </c>
      <c r="B317">
        <v>29</v>
      </c>
      <c r="C317">
        <v>2017</v>
      </c>
      <c r="D317" s="9">
        <f t="shared" si="0"/>
        <v>42884</v>
      </c>
      <c r="E317" s="18">
        <v>2002</v>
      </c>
      <c r="F317" s="10">
        <f t="shared" si="1"/>
        <v>15</v>
      </c>
      <c r="G317" t="s">
        <v>851</v>
      </c>
      <c r="H317" t="s">
        <v>852</v>
      </c>
      <c r="I317" s="11">
        <v>121186000</v>
      </c>
      <c r="J317" s="11">
        <v>5519000</v>
      </c>
      <c r="K317" s="11">
        <f>IF(M317="NOK",I317,IF(Sheet1!M317="SEK",Sheet1!I317*Sheet2!$B$10,IF(M317="DKK",Sheet1!I317*Sheet2!$B$9,IF(Sheet1!M317="EUR",Sheet1!I317*Sheet2!$B$11,IF(M317="USD",I317*Sheet1!$B$12,IF(M317="CHF",I317*Sheet2!$B$13,IF(Sheet1!M317="GBP",Sheet1!I317*Sheet2!$B$14,IF(Sheet1!M317="ISK",Sheet1!I317*Sheet2!$B$15,IF(Sheet1!M317="AUD",Sheet1!I317*Sheet2!$B$16,"0")))))))))</f>
        <v>111818322.2</v>
      </c>
      <c r="L317" s="11">
        <f>IF(M317="NOK",J317,IF(Sheet1!M317="SEK",Sheet1!J317*Sheet2!$B$10,IF(M317="DKK",Sheet1!J317*Sheet2!$B$9,IF(Sheet1!M317="EUR",Sheet1!J317*Sheet2!$B$11,IF(M317="USD",J317*Sheet1!$B$12,IF(M317="CHF",J317*Sheet2!$B$13,IF(Sheet1!M317="GBP",Sheet1!J317*Sheet2!$B$14,IF(Sheet1!M317="ISK",Sheet1!J317*Sheet2!$B$15,IF(Sheet1!M317="AUD",Sheet1!J317*Sheet2!$B$16,"0")))))))))</f>
        <v>5092381.3</v>
      </c>
      <c r="M317" t="s">
        <v>4</v>
      </c>
      <c r="N317" t="s">
        <v>184</v>
      </c>
      <c r="O317" t="s">
        <v>112</v>
      </c>
      <c r="P317" s="12" t="s">
        <v>23</v>
      </c>
      <c r="Q317" s="13">
        <v>10.7638</v>
      </c>
      <c r="R317" t="s">
        <v>166</v>
      </c>
      <c r="S317" s="14" t="s">
        <v>25</v>
      </c>
      <c r="T317">
        <v>21</v>
      </c>
      <c r="U317" s="13">
        <v>1.4285714629999999</v>
      </c>
      <c r="V317" s="13">
        <v>-17.142856600000002</v>
      </c>
      <c r="W317" s="13">
        <v>-23.809524540000002</v>
      </c>
      <c r="X317">
        <v>105.324</v>
      </c>
      <c r="Y317" t="s">
        <v>94</v>
      </c>
      <c r="Z317" t="s">
        <v>337</v>
      </c>
      <c r="AA317">
        <v>535000</v>
      </c>
      <c r="AB317">
        <f t="shared" si="18"/>
        <v>11235000</v>
      </c>
      <c r="AC317" s="15">
        <f>T317*(1+(U317/Sheet2!$A$2))</f>
        <v>21.30000000723</v>
      </c>
      <c r="AD317" s="16">
        <f t="shared" si="22"/>
        <v>10.786470850022251</v>
      </c>
      <c r="AE317" s="17">
        <f t="shared" si="4"/>
        <v>0.49123275478415668</v>
      </c>
      <c r="AF317" s="70">
        <f t="shared" si="23"/>
        <v>9.9526766533155318</v>
      </c>
      <c r="AG317">
        <f t="shared" si="24"/>
        <v>0.45326046283934135</v>
      </c>
      <c r="AI317">
        <v>2017</v>
      </c>
    </row>
    <row r="318" spans="1:35" ht="12.75" customHeight="1">
      <c r="A318">
        <v>5</v>
      </c>
      <c r="B318">
        <v>30</v>
      </c>
      <c r="C318">
        <v>2017</v>
      </c>
      <c r="D318" s="9">
        <f t="shared" si="0"/>
        <v>42885</v>
      </c>
      <c r="E318" s="18">
        <v>2006</v>
      </c>
      <c r="F318" s="10">
        <f t="shared" si="1"/>
        <v>11</v>
      </c>
      <c r="G318" t="s">
        <v>853</v>
      </c>
      <c r="H318" t="s">
        <v>854</v>
      </c>
      <c r="I318" s="11">
        <v>7735000</v>
      </c>
      <c r="J318" s="11">
        <v>-37577000</v>
      </c>
      <c r="K318" s="11">
        <f>IF(M318="NOK",I318,IF(Sheet1!M318="SEK",Sheet1!I318*Sheet2!$B$10,IF(M318="DKK",Sheet1!I318*Sheet2!$B$9,IF(Sheet1!M318="EUR",Sheet1!I318*Sheet2!$B$11,IF(M318="USD",I318*Sheet1!$B$12,IF(M318="CHF",I318*Sheet2!$B$13,IF(Sheet1!M318="GBP",Sheet1!I318*Sheet2!$B$14,IF(Sheet1!M318="ISK",Sheet1!I318*Sheet2!$B$15,IF(Sheet1!M318="AUD",Sheet1!I318*Sheet2!$B$16,"0")))))))))</f>
        <v>7137084.5</v>
      </c>
      <c r="L318" s="11">
        <f>IF(M318="NOK",J318,IF(Sheet1!M318="SEK",Sheet1!J318*Sheet2!$B$10,IF(M318="DKK",Sheet1!J318*Sheet2!$B$9,IF(Sheet1!M318="EUR",Sheet1!J318*Sheet2!$B$11,IF(M318="USD",J318*Sheet1!$B$12,IF(M318="CHF",J318*Sheet2!$B$13,IF(Sheet1!M318="GBP",Sheet1!J318*Sheet2!$B$14,IF(Sheet1!M318="ISK",Sheet1!J318*Sheet2!$B$15,IF(Sheet1!M318="AUD",Sheet1!J318*Sheet2!$B$16,"0")))))))))</f>
        <v>-34672297.899999999</v>
      </c>
      <c r="M318" t="s">
        <v>4</v>
      </c>
      <c r="N318" t="s">
        <v>30</v>
      </c>
      <c r="O318" t="s">
        <v>112</v>
      </c>
      <c r="P318" s="12" t="s">
        <v>23</v>
      </c>
      <c r="Q318" s="13">
        <v>97.962999999999994</v>
      </c>
      <c r="R318" t="s">
        <v>166</v>
      </c>
      <c r="S318" s="14" t="s">
        <v>25</v>
      </c>
      <c r="T318">
        <v>13</v>
      </c>
      <c r="U318" s="13">
        <v>32.307693479999998</v>
      </c>
      <c r="V318" s="13">
        <v>201.5384674</v>
      </c>
      <c r="W318" s="13">
        <v>106.1538467</v>
      </c>
      <c r="X318">
        <v>304.803</v>
      </c>
      <c r="Y318" t="s">
        <v>76</v>
      </c>
      <c r="Z318" t="s">
        <v>54</v>
      </c>
      <c r="AA318">
        <v>7700000</v>
      </c>
      <c r="AB318">
        <f t="shared" si="18"/>
        <v>100100000</v>
      </c>
      <c r="AC318" s="15">
        <f>T318*(1+(U318/Sheet2!$A$2))</f>
        <v>17.200000152400001</v>
      </c>
      <c r="AD318" s="16">
        <f t="shared" si="22"/>
        <v>7.7272727272727271E-2</v>
      </c>
      <c r="AE318" s="17">
        <f t="shared" si="4"/>
        <v>-0.3753946053946054</v>
      </c>
      <c r="AF318" s="70">
        <f t="shared" si="23"/>
        <v>7.1299545454545449E-2</v>
      </c>
      <c r="AG318">
        <f t="shared" si="24"/>
        <v>-0.34637660239760237</v>
      </c>
      <c r="AI318">
        <v>2017</v>
      </c>
    </row>
    <row r="319" spans="1:35" ht="12.75" customHeight="1">
      <c r="A319">
        <v>5</v>
      </c>
      <c r="B319">
        <v>31</v>
      </c>
      <c r="C319">
        <v>2017</v>
      </c>
      <c r="D319" s="9">
        <f t="shared" si="0"/>
        <v>42886</v>
      </c>
      <c r="E319" s="10">
        <v>2009</v>
      </c>
      <c r="F319" s="10">
        <f t="shared" si="1"/>
        <v>8</v>
      </c>
      <c r="G319" t="s">
        <v>855</v>
      </c>
      <c r="H319" t="s">
        <v>856</v>
      </c>
      <c r="I319" s="11">
        <v>1400700000</v>
      </c>
      <c r="J319" s="11">
        <v>21100000</v>
      </c>
      <c r="K319" s="11">
        <f>IF(M319="NOK",I319,IF(Sheet1!M319="SEK",Sheet1!I319*Sheet2!$B$10,IF(M319="DKK",Sheet1!I319*Sheet2!$B$9,IF(Sheet1!M319="EUR",Sheet1!I319*Sheet2!$B$11,IF(M319="USD",I319*Sheet1!$B$12,IF(M319="CHF",I319*Sheet2!$B$13,IF(Sheet1!M319="GBP",Sheet1!I319*Sheet2!$B$14,IF(Sheet1!M319="ISK",Sheet1!I319*Sheet2!$B$15,IF(Sheet1!M319="AUD",Sheet1!I319*Sheet2!$B$16,"0")))))))))</f>
        <v>1292425890</v>
      </c>
      <c r="L319" s="11">
        <f>IF(M319="NOK",J319,IF(Sheet1!M319="SEK",Sheet1!J319*Sheet2!$B$10,IF(M319="DKK",Sheet1!J319*Sheet2!$B$9,IF(Sheet1!M319="EUR",Sheet1!J319*Sheet2!$B$11,IF(M319="USD",J319*Sheet1!$B$12,IF(M319="CHF",J319*Sheet2!$B$13,IF(Sheet1!M319="GBP",Sheet1!J319*Sheet2!$B$14,IF(Sheet1!M319="ISK",Sheet1!J319*Sheet2!$B$15,IF(Sheet1!M319="AUD",Sheet1!J319*Sheet2!$B$16,"0")))))))))</f>
        <v>19468970</v>
      </c>
      <c r="M319" t="s">
        <v>4</v>
      </c>
      <c r="N319" t="s">
        <v>30</v>
      </c>
      <c r="O319" t="s">
        <v>37</v>
      </c>
      <c r="P319" s="51" t="s">
        <v>23</v>
      </c>
      <c r="Q319" s="13">
        <v>1814.39</v>
      </c>
      <c r="R319" t="s">
        <v>661</v>
      </c>
      <c r="S319" s="14" t="s">
        <v>25</v>
      </c>
      <c r="T319">
        <v>62</v>
      </c>
      <c r="U319" s="13">
        <v>25</v>
      </c>
      <c r="V319" s="13">
        <v>27.822580339999998</v>
      </c>
      <c r="W319" s="13">
        <v>33.87096786</v>
      </c>
      <c r="X319">
        <v>3343.56</v>
      </c>
      <c r="Y319" t="s">
        <v>94</v>
      </c>
      <c r="Z319" t="s">
        <v>857</v>
      </c>
      <c r="AA319">
        <v>26015600</v>
      </c>
      <c r="AB319">
        <f t="shared" si="18"/>
        <v>1612967200</v>
      </c>
      <c r="AC319" s="15">
        <f>T319*(1+(U319/Sheet2!$A$2))</f>
        <v>77.5</v>
      </c>
      <c r="AD319" s="16">
        <f t="shared" si="22"/>
        <v>0.86839955580001871</v>
      </c>
      <c r="AE319" s="17">
        <f t="shared" si="4"/>
        <v>1.3081481136132217E-2</v>
      </c>
      <c r="AF319" s="70">
        <f t="shared" si="23"/>
        <v>0.80127227013667734</v>
      </c>
      <c r="AG319">
        <f t="shared" si="24"/>
        <v>1.2070282644309196E-2</v>
      </c>
      <c r="AI319">
        <v>2017</v>
      </c>
    </row>
    <row r="320" spans="1:35" ht="12.75" customHeight="1">
      <c r="A320">
        <v>6</v>
      </c>
      <c r="B320">
        <v>8</v>
      </c>
      <c r="C320">
        <v>2017</v>
      </c>
      <c r="D320" s="9">
        <f t="shared" si="0"/>
        <v>42894</v>
      </c>
      <c r="E320" s="10">
        <v>2010</v>
      </c>
      <c r="F320" s="10">
        <f t="shared" si="1"/>
        <v>7</v>
      </c>
      <c r="G320" t="s">
        <v>858</v>
      </c>
      <c r="H320" t="s">
        <v>859</v>
      </c>
      <c r="I320" s="11">
        <v>647800</v>
      </c>
      <c r="J320" s="11">
        <v>-32046000</v>
      </c>
      <c r="K320" s="11">
        <f>IF(M320="NOK",I320,IF(Sheet1!M320="SEK",Sheet1!I320*Sheet2!$B$10,IF(M320="DKK",Sheet1!I320*Sheet2!$B$9,IF(Sheet1!M320="EUR",Sheet1!I320*Sheet2!$B$11,IF(M320="USD",I320*Sheet1!$B$12,IF(M320="CHF",I320*Sheet2!$B$13,IF(Sheet1!M320="GBP",Sheet1!I320*Sheet2!$B$14,IF(Sheet1!M320="ISK",Sheet1!I320*Sheet2!$B$15,IF(Sheet1!M320="AUD",Sheet1!I320*Sheet2!$B$16,"0")))))))))</f>
        <v>597725.05999999994</v>
      </c>
      <c r="L320" s="11">
        <f>IF(M320="NOK",J320,IF(Sheet1!M320="SEK",Sheet1!J320*Sheet2!$B$10,IF(M320="DKK",Sheet1!J320*Sheet2!$B$9,IF(Sheet1!M320="EUR",Sheet1!J320*Sheet2!$B$11,IF(M320="USD",J320*Sheet1!$B$12,IF(M320="CHF",J320*Sheet2!$B$13,IF(Sheet1!M320="GBP",Sheet1!J320*Sheet2!$B$14,IF(Sheet1!M320="ISK",Sheet1!J320*Sheet2!$B$15,IF(Sheet1!M320="AUD",Sheet1!J320*Sheet2!$B$16,"0")))))))))</f>
        <v>-29568844.199999999</v>
      </c>
      <c r="M320" t="s">
        <v>4</v>
      </c>
      <c r="N320" t="s">
        <v>30</v>
      </c>
      <c r="O320" t="s">
        <v>112</v>
      </c>
      <c r="P320" s="51" t="s">
        <v>23</v>
      </c>
      <c r="Q320" s="13">
        <v>42.942500000000003</v>
      </c>
      <c r="R320" t="s">
        <v>464</v>
      </c>
      <c r="S320" s="14" t="s">
        <v>25</v>
      </c>
      <c r="T320">
        <v>5.5</v>
      </c>
      <c r="U320" s="13">
        <v>17.272727969999998</v>
      </c>
      <c r="V320" s="13">
        <v>5.4545454979999999</v>
      </c>
      <c r="W320" s="13">
        <v>-3.6363637450000001</v>
      </c>
      <c r="X320">
        <v>124.822</v>
      </c>
      <c r="Y320" t="s">
        <v>48</v>
      </c>
      <c r="Z320" t="s">
        <v>54</v>
      </c>
      <c r="AA320">
        <v>8200000</v>
      </c>
      <c r="AB320">
        <f t="shared" si="18"/>
        <v>45100000</v>
      </c>
      <c r="AC320" s="15">
        <f>T320*(1+(U320/Sheet2!$A$2))</f>
        <v>6.4500000383499998</v>
      </c>
      <c r="AD320" s="16">
        <f t="shared" si="22"/>
        <v>1.4363636363636363E-2</v>
      </c>
      <c r="AE320" s="17">
        <f t="shared" si="4"/>
        <v>-0.71055432372505545</v>
      </c>
      <c r="AF320" s="70">
        <f t="shared" si="23"/>
        <v>1.3253327272727272E-2</v>
      </c>
      <c r="AG320">
        <f t="shared" si="24"/>
        <v>-0.65562847450110862</v>
      </c>
      <c r="AI320">
        <v>2017</v>
      </c>
    </row>
    <row r="321" spans="1:43" ht="12.75" customHeight="1">
      <c r="A321">
        <v>6</v>
      </c>
      <c r="B321">
        <v>9</v>
      </c>
      <c r="C321">
        <v>2017</v>
      </c>
      <c r="D321" s="9">
        <f t="shared" si="0"/>
        <v>42895</v>
      </c>
      <c r="E321" s="10">
        <v>2014</v>
      </c>
      <c r="F321" s="10">
        <f t="shared" si="1"/>
        <v>3</v>
      </c>
      <c r="G321" t="s">
        <v>860</v>
      </c>
      <c r="H321" t="s">
        <v>861</v>
      </c>
      <c r="I321" s="11">
        <v>101345000</v>
      </c>
      <c r="J321" s="11">
        <v>5508000</v>
      </c>
      <c r="K321" s="11">
        <f>IF(M321="NOK",I321,IF(Sheet1!M321="SEK",Sheet1!I321*Sheet2!$B$10,IF(M321="DKK",Sheet1!I321*Sheet2!$B$9,IF(Sheet1!M321="EUR",Sheet1!I321*Sheet2!$B$11,IF(M321="USD",I321*Sheet1!$B$12,IF(M321="CHF",I321*Sheet2!$B$13,IF(Sheet1!M321="GBP",Sheet1!I321*Sheet2!$B$14,IF(Sheet1!M321="ISK",Sheet1!I321*Sheet2!$B$15,IF(Sheet1!M321="AUD",Sheet1!I321*Sheet2!$B$16,"0")))))))))</f>
        <v>974837555</v>
      </c>
      <c r="L321" s="11">
        <f>IF(M321="NOK",J321,IF(Sheet1!M321="SEK",Sheet1!J321*Sheet2!$B$10,IF(M321="DKK",Sheet1!J321*Sheet2!$B$9,IF(Sheet1!M321="EUR",Sheet1!J321*Sheet2!$B$11,IF(M321="USD",J321*Sheet1!$B$12,IF(M321="CHF",J321*Sheet2!$B$13,IF(Sheet1!M321="GBP",Sheet1!J321*Sheet2!$B$14,IF(Sheet1!M321="ISK",Sheet1!J321*Sheet2!$B$15,IF(Sheet1!M321="AUD",Sheet1!J321*Sheet2!$B$16,"0")))))))))</f>
        <v>52981452</v>
      </c>
      <c r="M321" t="s">
        <v>9</v>
      </c>
      <c r="N321" t="s">
        <v>200</v>
      </c>
      <c r="O321" t="s">
        <v>201</v>
      </c>
      <c r="P321" s="51" t="s">
        <v>23</v>
      </c>
      <c r="Q321" s="13">
        <v>609.91600000000005</v>
      </c>
      <c r="R321" t="s">
        <v>82</v>
      </c>
      <c r="S321" s="14" t="s">
        <v>25</v>
      </c>
      <c r="T321">
        <v>6.9</v>
      </c>
      <c r="U321" s="13">
        <v>10.14492607</v>
      </c>
      <c r="V321" s="13">
        <v>22.463766100000001</v>
      </c>
      <c r="W321" s="13">
        <v>18.84057808</v>
      </c>
      <c r="X321">
        <v>937.04399999999998</v>
      </c>
      <c r="Y321" s="1" t="s">
        <v>33</v>
      </c>
      <c r="Z321" t="s">
        <v>862</v>
      </c>
      <c r="AA321">
        <v>8199100</v>
      </c>
      <c r="AB321">
        <f t="shared" si="18"/>
        <v>56573790</v>
      </c>
      <c r="AC321" s="15">
        <f>T321*(1+(U321/Sheet2!$A$2))</f>
        <v>7.5999998988300002</v>
      </c>
      <c r="AD321" s="16">
        <f t="shared" si="22"/>
        <v>1.7913772437731323</v>
      </c>
      <c r="AE321" s="17">
        <f t="shared" si="4"/>
        <v>9.7359572339063727E-2</v>
      </c>
      <c r="AF321" s="70">
        <f t="shared" si="23"/>
        <v>17.231257707853761</v>
      </c>
      <c r="AG321">
        <f t="shared" si="24"/>
        <v>0.93650172632945394</v>
      </c>
      <c r="AI321">
        <v>2017</v>
      </c>
    </row>
    <row r="322" spans="1:43" ht="12.75" customHeight="1">
      <c r="A322" s="61">
        <v>6</v>
      </c>
      <c r="B322" s="61">
        <v>9</v>
      </c>
      <c r="C322" s="61">
        <v>2017</v>
      </c>
      <c r="D322" s="62">
        <f t="shared" si="0"/>
        <v>42895</v>
      </c>
      <c r="E322" s="63">
        <v>2017</v>
      </c>
      <c r="F322" s="63">
        <f t="shared" si="1"/>
        <v>0</v>
      </c>
      <c r="G322" s="61" t="s">
        <v>863</v>
      </c>
      <c r="H322" s="61" t="s">
        <v>864</v>
      </c>
      <c r="I322" s="64">
        <v>33781000</v>
      </c>
      <c r="J322" s="64">
        <v>2331000</v>
      </c>
      <c r="K322" s="11">
        <f>IF(M322="NOK",I322,IF(Sheet1!M322="SEK",Sheet1!I322*Sheet2!$B$10,IF(M322="DKK",Sheet1!I322*Sheet2!$B$9,IF(Sheet1!M322="EUR",Sheet1!I322*Sheet2!$B$11,IF(M322="USD",I322*Sheet1!$B$12,IF(M322="CHF",I322*Sheet2!$B$13,IF(Sheet1!M322="GBP",Sheet1!I322*Sheet2!$B$14,IF(Sheet1!M322="ISK",Sheet1!I322*Sheet2!$B$15,IF(Sheet1!M322="AUD",Sheet1!I322*Sheet2!$B$16,"0")))))))))</f>
        <v>31169728.699999999</v>
      </c>
      <c r="L322" s="11">
        <f>IF(M322="NOK",J322,IF(Sheet1!M322="SEK",Sheet1!J322*Sheet2!$B$10,IF(M322="DKK",Sheet1!J322*Sheet2!$B$9,IF(Sheet1!M322="EUR",Sheet1!J322*Sheet2!$B$11,IF(M322="USD",J322*Sheet1!$B$12,IF(M322="CHF",J322*Sheet2!$B$13,IF(Sheet1!M322="GBP",Sheet1!J322*Sheet2!$B$14,IF(Sheet1!M322="ISK",Sheet1!J322*Sheet2!$B$15,IF(Sheet1!M322="AUD",Sheet1!J322*Sheet2!$B$16,"0")))))))))</f>
        <v>2150813.6999999997</v>
      </c>
      <c r="M322" s="61" t="s">
        <v>4</v>
      </c>
      <c r="N322" s="61" t="s">
        <v>30</v>
      </c>
      <c r="O322" s="61" t="s">
        <v>112</v>
      </c>
      <c r="P322" s="65" t="s">
        <v>23</v>
      </c>
      <c r="Q322" s="66">
        <v>22.257400000000001</v>
      </c>
      <c r="R322" s="61" t="s">
        <v>24</v>
      </c>
      <c r="S322" s="67" t="s">
        <v>25</v>
      </c>
      <c r="T322" s="61">
        <v>20</v>
      </c>
      <c r="U322" s="66">
        <v>43</v>
      </c>
      <c r="V322" s="66">
        <v>22.5</v>
      </c>
      <c r="W322" s="66">
        <v>13.5</v>
      </c>
      <c r="X322" s="61">
        <v>65.804599999999994</v>
      </c>
      <c r="Y322" s="61" t="s">
        <v>48</v>
      </c>
      <c r="Z322" s="61" t="s">
        <v>54</v>
      </c>
      <c r="AA322" s="61">
        <v>1150000</v>
      </c>
      <c r="AB322">
        <f t="shared" si="18"/>
        <v>23000000</v>
      </c>
      <c r="AC322" s="68">
        <f>T322*(1+(U322/Sheet2!$A$2))</f>
        <v>28.599999999999998</v>
      </c>
      <c r="AD322" s="16">
        <f t="shared" ref="AD322:AD385" si="25">I322/AB322</f>
        <v>1.4687391304347825</v>
      </c>
      <c r="AE322" s="17">
        <f t="shared" si="4"/>
        <v>0.10134782608695653</v>
      </c>
      <c r="AF322" s="70">
        <f t="shared" si="23"/>
        <v>1.3552055956521738</v>
      </c>
      <c r="AG322">
        <f t="shared" si="24"/>
        <v>9.351363913043477E-2</v>
      </c>
      <c r="AH322" s="61"/>
      <c r="AI322" s="61">
        <v>2017</v>
      </c>
      <c r="AJ322" s="61"/>
      <c r="AK322" s="61"/>
      <c r="AL322" s="61"/>
      <c r="AM322" s="61"/>
      <c r="AN322" s="61"/>
      <c r="AO322" s="61"/>
      <c r="AP322" s="61"/>
      <c r="AQ322" s="61"/>
    </row>
    <row r="323" spans="1:43" ht="12.75" customHeight="1">
      <c r="A323">
        <v>6</v>
      </c>
      <c r="B323">
        <v>9</v>
      </c>
      <c r="C323">
        <v>2017</v>
      </c>
      <c r="D323" s="9">
        <f t="shared" si="0"/>
        <v>42895</v>
      </c>
      <c r="E323" s="18">
        <v>2015</v>
      </c>
      <c r="F323" s="10">
        <f t="shared" si="1"/>
        <v>2</v>
      </c>
      <c r="G323" t="s">
        <v>865</v>
      </c>
      <c r="H323" t="s">
        <v>866</v>
      </c>
      <c r="I323" s="11">
        <v>40000</v>
      </c>
      <c r="J323" s="11">
        <v>-3184000</v>
      </c>
      <c r="K323" s="11">
        <f>IF(M323="NOK",I323,IF(Sheet1!M323="SEK",Sheet1!I323*Sheet2!$B$10,IF(M323="DKK",Sheet1!I323*Sheet2!$B$9,IF(Sheet1!M323="EUR",Sheet1!I323*Sheet2!$B$11,IF(M323="USD",I323*Sheet1!$B$12,IF(M323="CHF",I323*Sheet2!$B$13,IF(Sheet1!M323="GBP",Sheet1!I323*Sheet2!$B$14,IF(Sheet1!M323="ISK",Sheet1!I323*Sheet2!$B$15,IF(Sheet1!M323="AUD",Sheet1!I323*Sheet2!$B$16,"0")))))))))</f>
        <v>36908</v>
      </c>
      <c r="L323" s="11">
        <f>IF(M323="NOK",J323,IF(Sheet1!M323="SEK",Sheet1!J323*Sheet2!$B$10,IF(M323="DKK",Sheet1!J323*Sheet2!$B$9,IF(Sheet1!M323="EUR",Sheet1!J323*Sheet2!$B$11,IF(M323="USD",J323*Sheet1!$B$12,IF(M323="CHF",J323*Sheet2!$B$13,IF(Sheet1!M323="GBP",Sheet1!J323*Sheet2!$B$14,IF(Sheet1!M323="ISK",Sheet1!J323*Sheet2!$B$15,IF(Sheet1!M323="AUD",Sheet1!J323*Sheet2!$B$16,"0")))))))))</f>
        <v>-2937876.8</v>
      </c>
      <c r="M323" t="s">
        <v>4</v>
      </c>
      <c r="N323" t="s">
        <v>30</v>
      </c>
      <c r="O323" t="s">
        <v>130</v>
      </c>
      <c r="P323" s="12" t="s">
        <v>23</v>
      </c>
      <c r="Q323" s="13">
        <v>13.28</v>
      </c>
      <c r="R323" t="s">
        <v>166</v>
      </c>
      <c r="S323" s="14" t="s">
        <v>25</v>
      </c>
      <c r="T323">
        <v>100</v>
      </c>
      <c r="U323" s="13">
        <v>0</v>
      </c>
      <c r="V323" s="13">
        <v>5</v>
      </c>
      <c r="W323" s="13">
        <v>14.5</v>
      </c>
      <c r="X323">
        <v>13.298400000000001</v>
      </c>
      <c r="Y323" t="s">
        <v>124</v>
      </c>
      <c r="Z323" t="s">
        <v>337</v>
      </c>
      <c r="AA323">
        <v>143800</v>
      </c>
      <c r="AB323">
        <f t="shared" si="18"/>
        <v>14380000</v>
      </c>
      <c r="AC323" s="15">
        <f>T323*(1+(U323/Sheet2!$A$2))</f>
        <v>100</v>
      </c>
      <c r="AD323" s="16">
        <f t="shared" si="25"/>
        <v>2.7816411682892906E-3</v>
      </c>
      <c r="AE323" s="17">
        <f t="shared" si="4"/>
        <v>-0.22141863699582753</v>
      </c>
      <c r="AF323" s="70">
        <f t="shared" ref="AF323:AF386" si="26">K323/AB323</f>
        <v>2.5666203059805286E-3</v>
      </c>
      <c r="AG323">
        <f t="shared" ref="AG323:AG386" si="27">L323/AB323</f>
        <v>-0.20430297635605005</v>
      </c>
      <c r="AI323">
        <v>2017</v>
      </c>
    </row>
    <row r="324" spans="1:43" ht="12.75" customHeight="1">
      <c r="A324">
        <v>6</v>
      </c>
      <c r="B324">
        <v>12</v>
      </c>
      <c r="C324">
        <v>2017</v>
      </c>
      <c r="D324" s="9">
        <f t="shared" si="0"/>
        <v>42898</v>
      </c>
      <c r="E324" s="10">
        <v>2016</v>
      </c>
      <c r="F324" s="10">
        <f t="shared" si="1"/>
        <v>1</v>
      </c>
      <c r="G324" t="s">
        <v>867</v>
      </c>
      <c r="H324" t="s">
        <v>868</v>
      </c>
      <c r="I324" s="11">
        <v>0</v>
      </c>
      <c r="J324" s="11">
        <v>0</v>
      </c>
      <c r="K324" s="11">
        <f>IF(M324="NOK",I324,IF(Sheet1!M324="SEK",Sheet1!I324*Sheet2!$B$10,IF(M324="DKK",Sheet1!I324*Sheet2!$B$9,IF(Sheet1!M324="EUR",Sheet1!I324*Sheet2!$B$11,IF(M324="USD",I324*Sheet1!$B$12,IF(M324="CHF",I324*Sheet2!$B$13,IF(Sheet1!M324="GBP",Sheet1!I324*Sheet2!$B$14,IF(Sheet1!M324="ISK",Sheet1!I324*Sheet2!$B$15,IF(Sheet1!M324="AUD",Sheet1!I324*Sheet2!$B$16,"0")))))))))</f>
        <v>0</v>
      </c>
      <c r="L324" s="11">
        <f>IF(M324="NOK",J324,IF(Sheet1!M324="SEK",Sheet1!J324*Sheet2!$B$10,IF(M324="DKK",Sheet1!J324*Sheet2!$B$9,IF(Sheet1!M324="EUR",Sheet1!J324*Sheet2!$B$11,IF(M324="USD",J324*Sheet1!$B$12,IF(M324="CHF",J324*Sheet2!$B$13,IF(Sheet1!M324="GBP",Sheet1!J324*Sheet2!$B$14,IF(Sheet1!M324="ISK",Sheet1!J324*Sheet2!$B$15,IF(Sheet1!M324="AUD",Sheet1!J324*Sheet2!$B$16,"0")))))))))</f>
        <v>0</v>
      </c>
      <c r="M324" t="s">
        <v>4</v>
      </c>
      <c r="N324" t="s">
        <v>30</v>
      </c>
      <c r="O324" t="s">
        <v>112</v>
      </c>
      <c r="P324" s="51" t="s">
        <v>23</v>
      </c>
      <c r="Q324" s="13">
        <v>29.7742</v>
      </c>
      <c r="R324" t="s">
        <v>166</v>
      </c>
      <c r="S324" s="14" t="s">
        <v>25</v>
      </c>
      <c r="T324">
        <v>9.5</v>
      </c>
      <c r="U324" s="13">
        <v>14.73684216</v>
      </c>
      <c r="V324" s="13">
        <v>18.947368619999999</v>
      </c>
      <c r="W324" s="13">
        <v>17.368421550000001</v>
      </c>
      <c r="X324">
        <v>148.87100000000001</v>
      </c>
      <c r="Y324" s="1" t="s">
        <v>33</v>
      </c>
      <c r="Z324" t="s">
        <v>54</v>
      </c>
      <c r="AA324">
        <v>3202500</v>
      </c>
      <c r="AB324">
        <f t="shared" si="18"/>
        <v>30423750</v>
      </c>
      <c r="AC324" s="15">
        <f>T324*(1+(U324/Sheet2!$A$2))</f>
        <v>10.900000005199999</v>
      </c>
      <c r="AD324" s="16">
        <f t="shared" si="25"/>
        <v>0</v>
      </c>
      <c r="AE324" s="17">
        <f t="shared" si="4"/>
        <v>0</v>
      </c>
      <c r="AF324" s="70">
        <f t="shared" si="26"/>
        <v>0</v>
      </c>
      <c r="AG324">
        <f t="shared" si="27"/>
        <v>0</v>
      </c>
      <c r="AI324">
        <v>2017</v>
      </c>
    </row>
    <row r="325" spans="1:43" ht="12.75" customHeight="1">
      <c r="A325">
        <v>6</v>
      </c>
      <c r="B325">
        <v>13</v>
      </c>
      <c r="C325">
        <v>2017</v>
      </c>
      <c r="D325" s="9">
        <f t="shared" si="0"/>
        <v>42899</v>
      </c>
      <c r="E325" s="10">
        <v>1988</v>
      </c>
      <c r="F325" s="10">
        <f t="shared" si="1"/>
        <v>29</v>
      </c>
      <c r="G325" t="s">
        <v>869</v>
      </c>
      <c r="H325" t="s">
        <v>870</v>
      </c>
      <c r="I325" s="11">
        <v>2649000000</v>
      </c>
      <c r="J325" s="11">
        <v>1371000000</v>
      </c>
      <c r="K325" s="11">
        <f>IF(M325="NOK",I325,IF(Sheet1!M325="SEK",Sheet1!I325*Sheet2!$B$10,IF(M325="DKK",Sheet1!I325*Sheet2!$B$9,IF(Sheet1!M325="EUR",Sheet1!I325*Sheet2!$B$11,IF(M325="USD",I325*Sheet1!$B$12,IF(M325="CHF",I325*Sheet2!$B$13,IF(Sheet1!M325="GBP",Sheet1!I325*Sheet2!$B$14,IF(Sheet1!M325="ISK",Sheet1!I325*Sheet2!$B$15,IF(Sheet1!M325="AUD",Sheet1!I325*Sheet2!$B$16,"0")))))))))</f>
        <v>2649000000</v>
      </c>
      <c r="L325" s="11">
        <f>IF(M325="NOK",J325,IF(Sheet1!M325="SEK",Sheet1!J325*Sheet2!$B$10,IF(M325="DKK",Sheet1!J325*Sheet2!$B$9,IF(Sheet1!M325="EUR",Sheet1!J325*Sheet2!$B$11,IF(M325="USD",J325*Sheet1!$B$12,IF(M325="CHF",J325*Sheet2!$B$13,IF(Sheet1!M325="GBP",Sheet1!J325*Sheet2!$B$14,IF(Sheet1!M325="ISK",Sheet1!J325*Sheet2!$B$15,IF(Sheet1!M325="AUD",Sheet1!J325*Sheet2!$B$16,"0")))))))))</f>
        <v>1371000000</v>
      </c>
      <c r="M325" t="s">
        <v>20</v>
      </c>
      <c r="N325" t="s">
        <v>21</v>
      </c>
      <c r="O325" t="s">
        <v>22</v>
      </c>
      <c r="P325" s="51" t="s">
        <v>23</v>
      </c>
      <c r="Q325" s="13">
        <v>1786.73</v>
      </c>
      <c r="R325" t="s">
        <v>871</v>
      </c>
      <c r="S325" s="14" t="s">
        <v>25</v>
      </c>
      <c r="T325">
        <v>78</v>
      </c>
      <c r="U325" s="13">
        <v>1.2820513250000001</v>
      </c>
      <c r="V325" s="13">
        <v>1.2820513250000001</v>
      </c>
      <c r="W325" s="13">
        <v>3.525640965</v>
      </c>
      <c r="X325">
        <v>8376.26</v>
      </c>
      <c r="Y325" t="s">
        <v>124</v>
      </c>
      <c r="Z325" t="s">
        <v>872</v>
      </c>
      <c r="AA325">
        <v>21721600</v>
      </c>
      <c r="AB325">
        <f t="shared" si="18"/>
        <v>1694284800</v>
      </c>
      <c r="AC325" s="15">
        <f>T325*(1+(U325/Sheet2!$A$2))</f>
        <v>79.000000033500015</v>
      </c>
      <c r="AD325" s="16">
        <f t="shared" si="25"/>
        <v>1.5634915688318753</v>
      </c>
      <c r="AE325" s="17">
        <f t="shared" si="4"/>
        <v>0.80919099315534204</v>
      </c>
      <c r="AF325" s="70">
        <f t="shared" si="26"/>
        <v>1.5634915688318753</v>
      </c>
      <c r="AG325">
        <f t="shared" si="27"/>
        <v>0.80919099315534204</v>
      </c>
      <c r="AI325">
        <v>2017</v>
      </c>
    </row>
    <row r="326" spans="1:43" ht="12.75" customHeight="1">
      <c r="A326">
        <v>6</v>
      </c>
      <c r="B326">
        <v>14</v>
      </c>
      <c r="C326">
        <v>2017</v>
      </c>
      <c r="D326" s="9">
        <f t="shared" si="0"/>
        <v>42900</v>
      </c>
      <c r="E326" s="10">
        <v>1862</v>
      </c>
      <c r="F326" s="10">
        <f t="shared" si="1"/>
        <v>155</v>
      </c>
      <c r="G326" t="s">
        <v>873</v>
      </c>
      <c r="H326" t="s">
        <v>874</v>
      </c>
      <c r="I326" s="11">
        <v>129348000</v>
      </c>
      <c r="J326" s="11">
        <v>47796000</v>
      </c>
      <c r="K326" s="11">
        <f>IF(M326="NOK",I326,IF(Sheet1!M326="SEK",Sheet1!I326*Sheet2!$B$10,IF(M326="DKK",Sheet1!I326*Sheet2!$B$9,IF(Sheet1!M326="EUR",Sheet1!I326*Sheet2!$B$11,IF(M326="USD",I326*Sheet1!$B$12,IF(M326="CHF",I326*Sheet2!$B$13,IF(Sheet1!M326="GBP",Sheet1!I326*Sheet2!$B$14,IF(Sheet1!M326="ISK",Sheet1!I326*Sheet2!$B$15,IF(Sheet1!M326="AUD",Sheet1!I326*Sheet2!$B$16,"0")))))))))</f>
        <v>129348000</v>
      </c>
      <c r="L326" s="11">
        <f>IF(M326="NOK",J326,IF(Sheet1!M326="SEK",Sheet1!J326*Sheet2!$B$10,IF(M326="DKK",Sheet1!J326*Sheet2!$B$9,IF(Sheet1!M326="EUR",Sheet1!J326*Sheet2!$B$11,IF(M326="USD",J326*Sheet1!$B$12,IF(M326="CHF",J326*Sheet2!$B$13,IF(Sheet1!M326="GBP",Sheet1!J326*Sheet2!$B$14,IF(Sheet1!M326="ISK",Sheet1!J326*Sheet2!$B$15,IF(Sheet1!M326="AUD",Sheet1!J326*Sheet2!$B$16,"0")))))))))</f>
        <v>47796000</v>
      </c>
      <c r="M326" t="s">
        <v>20</v>
      </c>
      <c r="N326" t="s">
        <v>21</v>
      </c>
      <c r="O326" t="s">
        <v>22</v>
      </c>
      <c r="P326" s="51" t="s">
        <v>23</v>
      </c>
      <c r="Q326" s="13">
        <v>59.996000000000002</v>
      </c>
      <c r="R326" t="s">
        <v>166</v>
      </c>
      <c r="S326" s="14" t="s">
        <v>25</v>
      </c>
      <c r="T326">
        <v>106</v>
      </c>
      <c r="U326" s="13">
        <v>0.94339621070000002</v>
      </c>
      <c r="V326" s="13">
        <v>1.886792421</v>
      </c>
      <c r="W326" s="13">
        <v>1.4150943760000001</v>
      </c>
      <c r="X326">
        <v>268.774</v>
      </c>
      <c r="Y326" t="s">
        <v>124</v>
      </c>
      <c r="Z326" t="s">
        <v>318</v>
      </c>
      <c r="AA326">
        <v>566000</v>
      </c>
      <c r="AB326">
        <f t="shared" si="18"/>
        <v>59996000</v>
      </c>
      <c r="AC326" s="15">
        <f>T326*(1+(U326/Sheet2!$A$2))</f>
        <v>106.99999998334201</v>
      </c>
      <c r="AD326" s="16">
        <f t="shared" si="25"/>
        <v>2.1559437295819723</v>
      </c>
      <c r="AE326" s="17">
        <f t="shared" si="4"/>
        <v>0.79665311020734719</v>
      </c>
      <c r="AF326" s="70">
        <f t="shared" si="26"/>
        <v>2.1559437295819723</v>
      </c>
      <c r="AG326">
        <f t="shared" si="27"/>
        <v>0.79665311020734719</v>
      </c>
      <c r="AI326">
        <v>2017</v>
      </c>
    </row>
    <row r="327" spans="1:43" ht="12.75" customHeight="1">
      <c r="A327">
        <v>6</v>
      </c>
      <c r="B327">
        <v>15</v>
      </c>
      <c r="C327">
        <v>2017</v>
      </c>
      <c r="D327" s="9">
        <f t="shared" si="0"/>
        <v>42901</v>
      </c>
      <c r="E327" s="10">
        <v>2010</v>
      </c>
      <c r="F327" s="10">
        <f t="shared" si="1"/>
        <v>7</v>
      </c>
      <c r="G327" t="s">
        <v>875</v>
      </c>
      <c r="H327" t="s">
        <v>876</v>
      </c>
      <c r="I327" s="11">
        <v>351424.78</v>
      </c>
      <c r="J327" s="11">
        <v>-332268.65000000002</v>
      </c>
      <c r="K327" s="11">
        <f>IF(M327="NOK",I327,IF(Sheet1!M327="SEK",Sheet1!I327*Sheet2!$B$10,IF(M327="DKK",Sheet1!I327*Sheet2!$B$9,IF(Sheet1!M327="EUR",Sheet1!I327*Sheet2!$B$11,IF(M327="USD",I327*Sheet1!$B$12,IF(M327="CHF",I327*Sheet2!$B$13,IF(Sheet1!M327="GBP",Sheet1!I327*Sheet2!$B$14,IF(Sheet1!M327="ISK",Sheet1!I327*Sheet2!$B$15,IF(Sheet1!M327="AUD",Sheet1!I327*Sheet2!$B$16,"0")))))))))</f>
        <v>3380354.9588200003</v>
      </c>
      <c r="L327" s="11">
        <f>IF(M327="NOK",J327,IF(Sheet1!M327="SEK",Sheet1!J327*Sheet2!$B$10,IF(M327="DKK",Sheet1!J327*Sheet2!$B$9,IF(Sheet1!M327="EUR",Sheet1!J327*Sheet2!$B$11,IF(M327="USD",J327*Sheet1!$B$12,IF(M327="CHF",J327*Sheet2!$B$13,IF(Sheet1!M327="GBP",Sheet1!J327*Sheet2!$B$14,IF(Sheet1!M327="ISK",Sheet1!J327*Sheet2!$B$15,IF(Sheet1!M327="AUD",Sheet1!J327*Sheet2!$B$16,"0")))))))))</f>
        <v>-3196092.1443500002</v>
      </c>
      <c r="M327" s="1" t="s">
        <v>9</v>
      </c>
      <c r="N327" t="s">
        <v>200</v>
      </c>
      <c r="O327" t="s">
        <v>112</v>
      </c>
      <c r="P327" s="51" t="s">
        <v>23</v>
      </c>
      <c r="Q327" s="13">
        <v>27.297999999999998</v>
      </c>
      <c r="R327" t="s">
        <v>464</v>
      </c>
      <c r="S327" s="14" t="s">
        <v>25</v>
      </c>
      <c r="T327">
        <v>6.9</v>
      </c>
      <c r="U327" s="13">
        <v>23.913042069999999</v>
      </c>
      <c r="V327" s="13">
        <v>10.86956406</v>
      </c>
      <c r="W327" s="13">
        <v>19.565216060000001</v>
      </c>
      <c r="X327">
        <v>197.01499999999999</v>
      </c>
      <c r="Y327" t="s">
        <v>76</v>
      </c>
      <c r="Z327" t="s">
        <v>54</v>
      </c>
      <c r="AA327">
        <v>4050000</v>
      </c>
      <c r="AB327">
        <f t="shared" si="18"/>
        <v>27945000</v>
      </c>
      <c r="AC327" s="15">
        <f>T327*(1+(U327/Sheet2!$A$2))</f>
        <v>8.5499999028300007</v>
      </c>
      <c r="AD327" s="16">
        <f t="shared" si="25"/>
        <v>1.2575587045983182E-2</v>
      </c>
      <c r="AE327" s="17">
        <f t="shared" si="4"/>
        <v>-1.1890093039899805E-2</v>
      </c>
      <c r="AF327" s="70">
        <f t="shared" si="26"/>
        <v>0.12096457179531223</v>
      </c>
      <c r="AG327">
        <f t="shared" si="27"/>
        <v>-0.11437080495079621</v>
      </c>
      <c r="AI327">
        <v>2017</v>
      </c>
    </row>
    <row r="328" spans="1:43" ht="12.75" customHeight="1">
      <c r="A328">
        <v>6</v>
      </c>
      <c r="B328">
        <v>16</v>
      </c>
      <c r="C328">
        <v>2017</v>
      </c>
      <c r="D328" s="9">
        <f t="shared" si="0"/>
        <v>42902</v>
      </c>
      <c r="E328" s="10">
        <v>2013</v>
      </c>
      <c r="F328" s="10">
        <f t="shared" si="1"/>
        <v>4</v>
      </c>
      <c r="G328" t="s">
        <v>877</v>
      </c>
      <c r="H328" t="s">
        <v>878</v>
      </c>
      <c r="I328" s="11">
        <v>406000</v>
      </c>
      <c r="J328" s="11">
        <v>-5661000</v>
      </c>
      <c r="K328" s="11">
        <f>IF(M328="NOK",I328,IF(Sheet1!M328="SEK",Sheet1!I328*Sheet2!$B$10,IF(M328="DKK",Sheet1!I328*Sheet2!$B$9,IF(Sheet1!M328="EUR",Sheet1!I328*Sheet2!$B$11,IF(M328="USD",I328*Sheet1!$B$12,IF(M328="CHF",I328*Sheet2!$B$13,IF(Sheet1!M328="GBP",Sheet1!I328*Sheet2!$B$14,IF(Sheet1!M328="ISK",Sheet1!I328*Sheet2!$B$15,IF(Sheet1!M328="AUD",Sheet1!I328*Sheet2!$B$16,"0")))))))))</f>
        <v>523131</v>
      </c>
      <c r="L328" s="11">
        <f>IF(M328="NOK",J328,IF(Sheet1!M328="SEK",Sheet1!J328*Sheet2!$B$10,IF(M328="DKK",Sheet1!J328*Sheet2!$B$9,IF(Sheet1!M328="EUR",Sheet1!J328*Sheet2!$B$11,IF(M328="USD",J328*Sheet1!$B$12,IF(M328="CHF",J328*Sheet2!$B$13,IF(Sheet1!M328="GBP",Sheet1!J328*Sheet2!$B$14,IF(Sheet1!M328="ISK",Sheet1!J328*Sheet2!$B$15,IF(Sheet1!M328="AUD",Sheet1!J328*Sheet2!$B$16,"0")))))))))</f>
        <v>-7294198.5</v>
      </c>
      <c r="M328" t="s">
        <v>2</v>
      </c>
      <c r="N328" t="s">
        <v>66</v>
      </c>
      <c r="O328" t="s">
        <v>879</v>
      </c>
      <c r="P328" s="51" t="s">
        <v>23</v>
      </c>
      <c r="Q328" s="13">
        <v>76.9786</v>
      </c>
      <c r="R328" t="s">
        <v>880</v>
      </c>
      <c r="S328" s="14" t="s">
        <v>25</v>
      </c>
      <c r="T328">
        <v>150</v>
      </c>
      <c r="U328" s="13">
        <v>-0.66666668650000005</v>
      </c>
      <c r="V328" s="13">
        <v>0</v>
      </c>
      <c r="W328" s="13">
        <v>-0.66666668650000005</v>
      </c>
      <c r="X328">
        <v>318.54300000000001</v>
      </c>
      <c r="Y328" t="s">
        <v>48</v>
      </c>
      <c r="Z328" t="s">
        <v>881</v>
      </c>
      <c r="AA328">
        <v>416700</v>
      </c>
      <c r="AB328">
        <f t="shared" si="18"/>
        <v>62505000</v>
      </c>
      <c r="AC328" s="15">
        <f>T328*(1+(U328/Sheet2!$A$2))</f>
        <v>148.99999997025</v>
      </c>
      <c r="AD328" s="16">
        <f t="shared" si="25"/>
        <v>6.495480361571074E-3</v>
      </c>
      <c r="AE328" s="17">
        <f t="shared" si="4"/>
        <v>-9.0568754499640025E-2</v>
      </c>
      <c r="AF328" s="70">
        <f t="shared" si="26"/>
        <v>8.3694264458843287E-3</v>
      </c>
      <c r="AG328">
        <f t="shared" si="27"/>
        <v>-0.11669784017278617</v>
      </c>
      <c r="AI328">
        <v>2017</v>
      </c>
    </row>
    <row r="329" spans="1:43" ht="12.75" customHeight="1">
      <c r="A329">
        <v>6</v>
      </c>
      <c r="B329">
        <v>16</v>
      </c>
      <c r="C329">
        <v>2017</v>
      </c>
      <c r="D329" s="9">
        <f t="shared" si="0"/>
        <v>42902</v>
      </c>
      <c r="E329" s="10">
        <v>2007</v>
      </c>
      <c r="F329" s="10">
        <f t="shared" si="1"/>
        <v>10</v>
      </c>
      <c r="G329" t="s">
        <v>882</v>
      </c>
      <c r="H329" t="s">
        <v>883</v>
      </c>
      <c r="I329" s="11">
        <v>827900</v>
      </c>
      <c r="J329" s="11">
        <v>-1233400</v>
      </c>
      <c r="K329" s="11">
        <f>IF(M329="NOK",I329,IF(Sheet1!M329="SEK",Sheet1!I329*Sheet2!$B$10,IF(M329="DKK",Sheet1!I329*Sheet2!$B$9,IF(Sheet1!M329="EUR",Sheet1!I329*Sheet2!$B$11,IF(M329="USD",I329*Sheet1!$B$12,IF(M329="CHF",I329*Sheet2!$B$13,IF(Sheet1!M329="GBP",Sheet1!I329*Sheet2!$B$14,IF(Sheet1!M329="ISK",Sheet1!I329*Sheet2!$B$15,IF(Sheet1!M329="AUD",Sheet1!I329*Sheet2!$B$16,"0")))))))))</f>
        <v>7963570.0999999996</v>
      </c>
      <c r="L329" s="11">
        <f>IF(M329="NOK",J329,IF(Sheet1!M329="SEK",Sheet1!J329*Sheet2!$B$10,IF(M329="DKK",Sheet1!J329*Sheet2!$B$9,IF(Sheet1!M329="EUR",Sheet1!J329*Sheet2!$B$11,IF(M329="USD",J329*Sheet1!$B$12,IF(M329="CHF",J329*Sheet2!$B$13,IF(Sheet1!M329="GBP",Sheet1!J329*Sheet2!$B$14,IF(Sheet1!M329="ISK",Sheet1!J329*Sheet2!$B$15,IF(Sheet1!M329="AUD",Sheet1!J329*Sheet2!$B$16,"0")))))))))</f>
        <v>-11864074.6</v>
      </c>
      <c r="M329" s="1" t="s">
        <v>9</v>
      </c>
      <c r="N329" t="s">
        <v>200</v>
      </c>
      <c r="O329" t="s">
        <v>112</v>
      </c>
      <c r="P329" s="51" t="s">
        <v>23</v>
      </c>
      <c r="Q329" s="13">
        <v>25.973400000000002</v>
      </c>
      <c r="R329" t="s">
        <v>24</v>
      </c>
      <c r="S329" s="14" t="s">
        <v>25</v>
      </c>
      <c r="T329">
        <v>40</v>
      </c>
      <c r="U329" s="13">
        <v>1</v>
      </c>
      <c r="V329" s="13">
        <v>-7.75</v>
      </c>
      <c r="W329" s="13">
        <v>-2.5</v>
      </c>
      <c r="X329">
        <v>71.598100000000002</v>
      </c>
      <c r="Y329" t="s">
        <v>76</v>
      </c>
      <c r="Z329" t="s">
        <v>54</v>
      </c>
      <c r="AA329">
        <v>663500</v>
      </c>
      <c r="AB329">
        <f t="shared" si="18"/>
        <v>26540000</v>
      </c>
      <c r="AC329" s="15">
        <f>T329*(1+(U329/Sheet2!$A$2))</f>
        <v>40.4</v>
      </c>
      <c r="AD329" s="16">
        <f t="shared" si="25"/>
        <v>3.1194423511680482E-2</v>
      </c>
      <c r="AE329" s="17">
        <f t="shared" si="4"/>
        <v>-4.6473247927656371E-2</v>
      </c>
      <c r="AF329" s="70">
        <f t="shared" si="26"/>
        <v>0.30005915975885455</v>
      </c>
      <c r="AG329">
        <f t="shared" si="27"/>
        <v>-0.44702617181612658</v>
      </c>
      <c r="AI329">
        <v>2017</v>
      </c>
    </row>
    <row r="330" spans="1:43" ht="12.75" customHeight="1">
      <c r="A330">
        <v>6</v>
      </c>
      <c r="B330">
        <v>19</v>
      </c>
      <c r="C330">
        <v>2017</v>
      </c>
      <c r="D330" s="9">
        <f t="shared" si="0"/>
        <v>42905</v>
      </c>
      <c r="E330" s="10">
        <v>1997</v>
      </c>
      <c r="F330" s="10">
        <f t="shared" si="1"/>
        <v>20</v>
      </c>
      <c r="G330" t="s">
        <v>884</v>
      </c>
      <c r="H330" t="s">
        <v>885</v>
      </c>
      <c r="I330" s="11">
        <v>58158000</v>
      </c>
      <c r="J330" s="11">
        <v>-230000</v>
      </c>
      <c r="K330" s="11">
        <f>IF(M330="NOK",I330,IF(Sheet1!M330="SEK",Sheet1!I330*Sheet2!$B$10,IF(M330="DKK",Sheet1!I330*Sheet2!$B$9,IF(Sheet1!M330="EUR",Sheet1!I330*Sheet2!$B$11,IF(M330="USD",I330*Sheet1!$B$12,IF(M330="CHF",I330*Sheet2!$B$13,IF(Sheet1!M330="GBP",Sheet1!I330*Sheet2!$B$14,IF(Sheet1!M330="ISK",Sheet1!I330*Sheet2!$B$15,IF(Sheet1!M330="AUD",Sheet1!I330*Sheet2!$B$16,"0")))))))))</f>
        <v>53662386.600000001</v>
      </c>
      <c r="L330" s="11">
        <f>IF(M330="NOK",J330,IF(Sheet1!M330="SEK",Sheet1!J330*Sheet2!$B$10,IF(M330="DKK",Sheet1!J330*Sheet2!$B$9,IF(Sheet1!M330="EUR",Sheet1!J330*Sheet2!$B$11,IF(M330="USD",J330*Sheet1!$B$12,IF(M330="CHF",J330*Sheet2!$B$13,IF(Sheet1!M330="GBP",Sheet1!J330*Sheet2!$B$14,IF(Sheet1!M330="ISK",Sheet1!J330*Sheet2!$B$15,IF(Sheet1!M330="AUD",Sheet1!J330*Sheet2!$B$16,"0")))))))))</f>
        <v>-212221</v>
      </c>
      <c r="M330" t="s">
        <v>4</v>
      </c>
      <c r="N330" t="s">
        <v>30</v>
      </c>
      <c r="O330" t="s">
        <v>112</v>
      </c>
      <c r="P330" s="51" t="s">
        <v>23</v>
      </c>
      <c r="Q330" s="13">
        <v>67.241299999999995</v>
      </c>
      <c r="R330" t="s">
        <v>24</v>
      </c>
      <c r="S330" s="14" t="s">
        <v>25</v>
      </c>
      <c r="T330">
        <v>35</v>
      </c>
      <c r="U330" s="13">
        <v>64.285713200000004</v>
      </c>
      <c r="V330" s="13">
        <v>137.14285280000001</v>
      </c>
      <c r="W330" s="13">
        <v>76.428573610000001</v>
      </c>
      <c r="X330">
        <v>163.52799999999999</v>
      </c>
      <c r="Y330" s="1" t="s">
        <v>33</v>
      </c>
      <c r="Z330" t="s">
        <v>54</v>
      </c>
      <c r="AA330">
        <v>2000000</v>
      </c>
      <c r="AB330">
        <f t="shared" si="18"/>
        <v>70000000</v>
      </c>
      <c r="AC330" s="15">
        <f>T330*(1+(U330/Sheet2!$A$2))</f>
        <v>57.499999620000004</v>
      </c>
      <c r="AD330" s="16">
        <f t="shared" si="25"/>
        <v>0.83082857142857147</v>
      </c>
      <c r="AE330" s="17">
        <f t="shared" si="4"/>
        <v>-3.2857142857142859E-3</v>
      </c>
      <c r="AF330" s="70">
        <f t="shared" si="26"/>
        <v>0.7666055228571429</v>
      </c>
      <c r="AG330">
        <f t="shared" si="27"/>
        <v>-3.0317285714285716E-3</v>
      </c>
      <c r="AI330">
        <v>2017</v>
      </c>
    </row>
    <row r="331" spans="1:43" ht="12.75" customHeight="1">
      <c r="A331">
        <v>6</v>
      </c>
      <c r="B331">
        <v>21</v>
      </c>
      <c r="C331">
        <v>2017</v>
      </c>
      <c r="D331" s="9">
        <f t="shared" si="0"/>
        <v>42907</v>
      </c>
      <c r="E331" s="10">
        <v>1983</v>
      </c>
      <c r="F331" s="10">
        <f t="shared" si="1"/>
        <v>34</v>
      </c>
      <c r="G331" t="s">
        <v>886</v>
      </c>
      <c r="H331" t="s">
        <v>887</v>
      </c>
      <c r="I331" s="11">
        <v>12246000000</v>
      </c>
      <c r="J331" s="11">
        <v>933200000</v>
      </c>
      <c r="K331" s="11">
        <f>IF(M331="NOK",I331,IF(Sheet1!M331="SEK",Sheet1!I331*Sheet2!$B$10,IF(M331="DKK",Sheet1!I331*Sheet2!$B$9,IF(Sheet1!M331="EUR",Sheet1!I331*Sheet2!$B$11,IF(M331="USD",I331*Sheet1!$B$12,IF(M331="CHF",I331*Sheet2!$B$13,IF(Sheet1!M331="GBP",Sheet1!I331*Sheet2!$B$14,IF(Sheet1!M331="ISK",Sheet1!I331*Sheet2!$B$15,IF(Sheet1!M331="AUD",Sheet1!I331*Sheet2!$B$16,"0")))))))))</f>
        <v>12246000000</v>
      </c>
      <c r="L331" s="11">
        <f>IF(M331="NOK",J331,IF(Sheet1!M331="SEK",Sheet1!J331*Sheet2!$B$10,IF(M331="DKK",Sheet1!J331*Sheet2!$B$9,IF(Sheet1!M331="EUR",Sheet1!J331*Sheet2!$B$11,IF(M331="USD",J331*Sheet1!$B$12,IF(M331="CHF",J331*Sheet2!$B$13,IF(Sheet1!M331="GBP",Sheet1!J331*Sheet2!$B$14,IF(Sheet1!M331="ISK",Sheet1!J331*Sheet2!$B$15,IF(Sheet1!M331="AUD",Sheet1!J331*Sheet2!$B$16,"0")))))))))</f>
        <v>933200000</v>
      </c>
      <c r="M331" t="s">
        <v>20</v>
      </c>
      <c r="N331" t="s">
        <v>21</v>
      </c>
      <c r="O331" t="s">
        <v>22</v>
      </c>
      <c r="P331" s="51" t="s">
        <v>23</v>
      </c>
      <c r="Q331" s="13">
        <v>3790.87</v>
      </c>
      <c r="R331" t="s">
        <v>430</v>
      </c>
      <c r="S331" s="14" t="s">
        <v>25</v>
      </c>
      <c r="T331">
        <v>31</v>
      </c>
      <c r="U331" s="13">
        <v>-9.6774196620000001</v>
      </c>
      <c r="V331" s="13">
        <v>-6.4516129490000003</v>
      </c>
      <c r="W331" s="13">
        <v>-3.2258064750000002</v>
      </c>
      <c r="X331">
        <v>11487.5</v>
      </c>
      <c r="Y331" t="s">
        <v>76</v>
      </c>
      <c r="Z331" t="s">
        <v>888</v>
      </c>
      <c r="AA331">
        <v>122286000</v>
      </c>
      <c r="AB331">
        <f t="shared" si="18"/>
        <v>3790866000</v>
      </c>
      <c r="AC331" s="15">
        <f>T331*(1+(U331/Sheet2!$A$2))</f>
        <v>27.999999904780001</v>
      </c>
      <c r="AD331" s="16">
        <f t="shared" si="25"/>
        <v>3.230396431844333</v>
      </c>
      <c r="AE331" s="17">
        <f t="shared" si="4"/>
        <v>0.24617066390634751</v>
      </c>
      <c r="AF331" s="70">
        <f t="shared" si="26"/>
        <v>3.230396431844333</v>
      </c>
      <c r="AG331">
        <f t="shared" si="27"/>
        <v>0.24617066390634751</v>
      </c>
      <c r="AI331">
        <v>2017</v>
      </c>
    </row>
    <row r="332" spans="1:43" ht="12.75" customHeight="1">
      <c r="A332">
        <v>6</v>
      </c>
      <c r="B332">
        <v>21</v>
      </c>
      <c r="C332">
        <v>2017</v>
      </c>
      <c r="D332" s="9">
        <f t="shared" si="0"/>
        <v>42907</v>
      </c>
      <c r="E332" s="10">
        <v>2010</v>
      </c>
      <c r="F332" s="10">
        <f t="shared" si="1"/>
        <v>7</v>
      </c>
      <c r="G332" t="s">
        <v>889</v>
      </c>
      <c r="H332" t="s">
        <v>890</v>
      </c>
      <c r="I332" s="11">
        <v>111948000</v>
      </c>
      <c r="J332" s="11">
        <v>-88745000</v>
      </c>
      <c r="K332" s="11">
        <f>IF(M332="NOK",I332,IF(Sheet1!M332="SEK",Sheet1!I332*Sheet2!$B$10,IF(M332="DKK",Sheet1!I332*Sheet2!$B$9,IF(Sheet1!M332="EUR",Sheet1!I332*Sheet2!$B$11,IF(M332="USD",I332*Sheet1!$B$12,IF(M332="CHF",I332*Sheet2!$B$13,IF(Sheet1!M332="GBP",Sheet1!I332*Sheet2!$B$14,IF(Sheet1!M332="ISK",Sheet1!I332*Sheet2!$B$15,IF(Sheet1!M332="AUD",Sheet1!I332*Sheet2!$B$16,"0")))))))))</f>
        <v>103294419.59999999</v>
      </c>
      <c r="L332" s="11">
        <f>IF(M332="NOK",J332,IF(Sheet1!M332="SEK",Sheet1!J332*Sheet2!$B$10,IF(M332="DKK",Sheet1!J332*Sheet2!$B$9,IF(Sheet1!M332="EUR",Sheet1!J332*Sheet2!$B$11,IF(M332="USD",J332*Sheet1!$B$12,IF(M332="CHF",J332*Sheet2!$B$13,IF(Sheet1!M332="GBP",Sheet1!J332*Sheet2!$B$14,IF(Sheet1!M332="ISK",Sheet1!J332*Sheet2!$B$15,IF(Sheet1!M332="AUD",Sheet1!J332*Sheet2!$B$16,"0")))))))))</f>
        <v>-81885011.5</v>
      </c>
      <c r="M332" t="s">
        <v>4</v>
      </c>
      <c r="N332" t="s">
        <v>30</v>
      </c>
      <c r="O332" t="s">
        <v>37</v>
      </c>
      <c r="P332" s="51" t="s">
        <v>23</v>
      </c>
      <c r="Q332" s="13">
        <v>545.42600000000004</v>
      </c>
      <c r="R332" t="s">
        <v>891</v>
      </c>
      <c r="S332" s="14" t="s">
        <v>25</v>
      </c>
      <c r="T332">
        <v>29</v>
      </c>
      <c r="U332" s="13">
        <v>10.344827649999999</v>
      </c>
      <c r="V332" s="13">
        <v>-0.68965518469999998</v>
      </c>
      <c r="W332" s="13">
        <v>0.68965518469999998</v>
      </c>
      <c r="X332">
        <v>1359.81</v>
      </c>
      <c r="Y332" s="1" t="s">
        <v>33</v>
      </c>
      <c r="Z332" t="s">
        <v>63</v>
      </c>
      <c r="AA332">
        <v>17241400</v>
      </c>
      <c r="AB332">
        <f t="shared" si="18"/>
        <v>500000600</v>
      </c>
      <c r="AC332" s="15">
        <f>T332*(1+(U332/Sheet2!$A$2))</f>
        <v>32.000000018500003</v>
      </c>
      <c r="AD332" s="16">
        <f t="shared" si="25"/>
        <v>0.22389573132512242</v>
      </c>
      <c r="AE332" s="17">
        <f t="shared" si="4"/>
        <v>-0.1774897870122556</v>
      </c>
      <c r="AF332" s="70">
        <f t="shared" si="26"/>
        <v>0.20658859129369045</v>
      </c>
      <c r="AG332">
        <f t="shared" si="27"/>
        <v>-0.16376982647620822</v>
      </c>
      <c r="AI332">
        <v>2017</v>
      </c>
    </row>
    <row r="333" spans="1:43" ht="12.75" customHeight="1">
      <c r="A333">
        <v>6</v>
      </c>
      <c r="B333">
        <v>21</v>
      </c>
      <c r="C333">
        <v>2017</v>
      </c>
      <c r="D333" s="9">
        <f t="shared" si="0"/>
        <v>42907</v>
      </c>
      <c r="E333" s="18">
        <v>1973</v>
      </c>
      <c r="F333" s="10">
        <f t="shared" si="1"/>
        <v>44</v>
      </c>
      <c r="G333" t="s">
        <v>892</v>
      </c>
      <c r="H333" t="s">
        <v>893</v>
      </c>
      <c r="I333" s="11">
        <v>176097000</v>
      </c>
      <c r="J333" s="11">
        <v>92658000</v>
      </c>
      <c r="K333" s="11">
        <f>IF(M333="NOK",I333,IF(Sheet1!M333="SEK",Sheet1!I333*Sheet2!$B$10,IF(M333="DKK",Sheet1!I333*Sheet2!$B$9,IF(Sheet1!M333="EUR",Sheet1!I333*Sheet2!$B$11,IF(M333="USD",I333*Sheet1!$B$12,IF(M333="CHF",I333*Sheet2!$B$13,IF(Sheet1!M333="GBP",Sheet1!I333*Sheet2!$B$14,IF(Sheet1!M333="ISK",Sheet1!I333*Sheet2!$B$15,IF(Sheet1!M333="AUD",Sheet1!I333*Sheet2!$B$16,"0")))))))))</f>
        <v>162484701.90000001</v>
      </c>
      <c r="L333" s="11">
        <f>IF(M333="NOK",J333,IF(Sheet1!M333="SEK",Sheet1!J333*Sheet2!$B$10,IF(M333="DKK",Sheet1!J333*Sheet2!$B$9,IF(Sheet1!M333="EUR",Sheet1!J333*Sheet2!$B$11,IF(M333="USD",J333*Sheet1!$B$12,IF(M333="CHF",J333*Sheet2!$B$13,IF(Sheet1!M333="GBP",Sheet1!J333*Sheet2!$B$14,IF(Sheet1!M333="ISK",Sheet1!J333*Sheet2!$B$15,IF(Sheet1!M333="AUD",Sheet1!J333*Sheet2!$B$16,"0")))))))))</f>
        <v>85495536.599999994</v>
      </c>
      <c r="M333" t="s">
        <v>4</v>
      </c>
      <c r="N333" t="s">
        <v>30</v>
      </c>
      <c r="O333" t="s">
        <v>112</v>
      </c>
      <c r="P333" s="12" t="s">
        <v>23</v>
      </c>
      <c r="Q333" s="13">
        <v>485.39699999999999</v>
      </c>
      <c r="R333" t="s">
        <v>68</v>
      </c>
      <c r="S333" s="14" t="s">
        <v>25</v>
      </c>
      <c r="T333">
        <v>48</v>
      </c>
      <c r="U333" s="13">
        <v>7.2916665079999996</v>
      </c>
      <c r="V333" s="13">
        <v>9.375</v>
      </c>
      <c r="W333" s="13">
        <v>4.6875</v>
      </c>
      <c r="X333">
        <v>1608.67</v>
      </c>
      <c r="Y333" t="s">
        <v>124</v>
      </c>
      <c r="Z333" t="s">
        <v>263</v>
      </c>
      <c r="AA333">
        <v>10416700</v>
      </c>
      <c r="AB333">
        <f t="shared" si="18"/>
        <v>500001600</v>
      </c>
      <c r="AC333" s="15">
        <f>T333*(1+(U333/Sheet2!$A$2))</f>
        <v>51.499999923839994</v>
      </c>
      <c r="AD333" s="16">
        <f t="shared" si="25"/>
        <v>0.35219287298280644</v>
      </c>
      <c r="AE333" s="17">
        <f t="shared" si="4"/>
        <v>0.18531540699069762</v>
      </c>
      <c r="AF333" s="70">
        <f t="shared" si="26"/>
        <v>0.32496836390123551</v>
      </c>
      <c r="AG333">
        <f t="shared" si="27"/>
        <v>0.1709905260303167</v>
      </c>
      <c r="AI333">
        <v>2017</v>
      </c>
    </row>
    <row r="334" spans="1:43" ht="12.75" customHeight="1">
      <c r="A334">
        <v>6</v>
      </c>
      <c r="B334">
        <v>21</v>
      </c>
      <c r="C334">
        <v>2017</v>
      </c>
      <c r="D334" s="9">
        <f t="shared" si="0"/>
        <v>42907</v>
      </c>
      <c r="E334" s="10">
        <v>2004</v>
      </c>
      <c r="F334" s="10">
        <f t="shared" si="1"/>
        <v>13</v>
      </c>
      <c r="G334" t="s">
        <v>894</v>
      </c>
      <c r="H334" t="s">
        <v>895</v>
      </c>
      <c r="I334" s="11">
        <v>35667000</v>
      </c>
      <c r="J334" s="11">
        <v>618000</v>
      </c>
      <c r="K334" s="11">
        <f>IF(M334="NOK",I334,IF(Sheet1!M334="SEK",Sheet1!I334*Sheet2!$B$10,IF(M334="DKK",Sheet1!I334*Sheet2!$B$9,IF(Sheet1!M334="EUR",Sheet1!I334*Sheet2!$B$11,IF(M334="USD",I334*Sheet1!$B$12,IF(M334="CHF",I334*Sheet2!$B$13,IF(Sheet1!M334="GBP",Sheet1!I334*Sheet2!$B$14,IF(Sheet1!M334="ISK",Sheet1!I334*Sheet2!$B$15,IF(Sheet1!M334="AUD",Sheet1!I334*Sheet2!$B$16,"0")))))))))</f>
        <v>32909940.899999999</v>
      </c>
      <c r="L334" s="11">
        <f>IF(M334="NOK",J334,IF(Sheet1!M334="SEK",Sheet1!J334*Sheet2!$B$10,IF(M334="DKK",Sheet1!J334*Sheet2!$B$9,IF(Sheet1!M334="EUR",Sheet1!J334*Sheet2!$B$11,IF(M334="USD",J334*Sheet1!$B$12,IF(M334="CHF",J334*Sheet2!$B$13,IF(Sheet1!M334="GBP",Sheet1!J334*Sheet2!$B$14,IF(Sheet1!M334="ISK",Sheet1!J334*Sheet2!$B$15,IF(Sheet1!M334="AUD",Sheet1!J334*Sheet2!$B$16,"0")))))))))</f>
        <v>570228.6</v>
      </c>
      <c r="M334" t="s">
        <v>4</v>
      </c>
      <c r="N334" t="s">
        <v>30</v>
      </c>
      <c r="O334" t="s">
        <v>112</v>
      </c>
      <c r="P334" s="51" t="s">
        <v>23</v>
      </c>
      <c r="Q334" s="13">
        <v>111.64</v>
      </c>
      <c r="R334" t="s">
        <v>301</v>
      </c>
      <c r="S334" s="14" t="s">
        <v>25</v>
      </c>
      <c r="T334">
        <v>19.5</v>
      </c>
      <c r="U334" s="13">
        <v>22.051282879999999</v>
      </c>
      <c r="V334" s="13">
        <v>6.6666665079999996</v>
      </c>
      <c r="W334" s="13">
        <v>11.28205109</v>
      </c>
      <c r="X334">
        <v>323.28399999999999</v>
      </c>
      <c r="Y334" s="1" t="s">
        <v>33</v>
      </c>
      <c r="Z334" t="s">
        <v>322</v>
      </c>
      <c r="AA334">
        <v>5128200</v>
      </c>
      <c r="AB334">
        <f t="shared" si="18"/>
        <v>99999900</v>
      </c>
      <c r="AC334" s="15">
        <f>T334*(1+(U334/Sheet2!$A$2))</f>
        <v>23.8000001616</v>
      </c>
      <c r="AD334" s="16">
        <f t="shared" si="25"/>
        <v>0.35667035667035668</v>
      </c>
      <c r="AE334" s="17">
        <f t="shared" si="4"/>
        <v>6.1800061800061801E-3</v>
      </c>
      <c r="AF334" s="70">
        <f t="shared" si="26"/>
        <v>0.32909973809973808</v>
      </c>
      <c r="AG334">
        <f t="shared" si="27"/>
        <v>5.7022917022917022E-3</v>
      </c>
      <c r="AI334">
        <v>2017</v>
      </c>
    </row>
    <row r="335" spans="1:43" ht="12.75" customHeight="1">
      <c r="A335">
        <v>6</v>
      </c>
      <c r="B335">
        <v>23</v>
      </c>
      <c r="C335">
        <v>2017</v>
      </c>
      <c r="D335" s="9">
        <f t="shared" si="0"/>
        <v>42909</v>
      </c>
      <c r="E335" s="10">
        <v>2012</v>
      </c>
      <c r="F335" s="10">
        <f t="shared" si="1"/>
        <v>5</v>
      </c>
      <c r="G335" t="s">
        <v>896</v>
      </c>
      <c r="H335" t="s">
        <v>897</v>
      </c>
      <c r="I335" s="11">
        <v>-1148000</v>
      </c>
      <c r="J335" s="11">
        <v>-1309000</v>
      </c>
      <c r="K335" s="11">
        <f>IF(M335="NOK",I335,IF(Sheet1!M335="SEK",Sheet1!I335*Sheet2!$B$10,IF(M335="DKK",Sheet1!I335*Sheet2!$B$9,IF(Sheet1!M335="EUR",Sheet1!I335*Sheet2!$B$11,IF(M335="USD",I335*Sheet1!$B$12,IF(M335="CHF",I335*Sheet2!$B$13,IF(Sheet1!M335="GBP",Sheet1!I335*Sheet2!$B$14,IF(Sheet1!M335="ISK",Sheet1!I335*Sheet2!$B$15,IF(Sheet1!M335="AUD",Sheet1!I335*Sheet2!$B$16,"0")))))))))</f>
        <v>-1479198</v>
      </c>
      <c r="L335" s="11">
        <f>IF(M335="NOK",J335,IF(Sheet1!M335="SEK",Sheet1!J335*Sheet2!$B$10,IF(M335="DKK",Sheet1!J335*Sheet2!$B$9,IF(Sheet1!M335="EUR",Sheet1!J335*Sheet2!$B$11,IF(M335="USD",J335*Sheet1!$B$12,IF(M335="CHF",J335*Sheet2!$B$13,IF(Sheet1!M335="GBP",Sheet1!J335*Sheet2!$B$14,IF(Sheet1!M335="ISK",Sheet1!J335*Sheet2!$B$15,IF(Sheet1!M335="AUD",Sheet1!J335*Sheet2!$B$16,"0")))))))))</f>
        <v>-1686646.5</v>
      </c>
      <c r="M335" t="s">
        <v>2</v>
      </c>
      <c r="N335" t="s">
        <v>66</v>
      </c>
      <c r="O335" t="s">
        <v>879</v>
      </c>
      <c r="P335" s="51" t="s">
        <v>23</v>
      </c>
      <c r="Q335" s="13">
        <v>36.940800000000003</v>
      </c>
      <c r="R335" t="s">
        <v>166</v>
      </c>
      <c r="S335" s="14" t="s">
        <v>25</v>
      </c>
      <c r="T335">
        <v>8</v>
      </c>
      <c r="U335" s="13">
        <v>41.25</v>
      </c>
      <c r="V335" s="13">
        <v>155</v>
      </c>
      <c r="W335" s="13">
        <v>78.75</v>
      </c>
      <c r="X335">
        <v>94.378100000000003</v>
      </c>
      <c r="Y335" t="s">
        <v>76</v>
      </c>
      <c r="Z335" t="s">
        <v>337</v>
      </c>
      <c r="AA335">
        <v>3594300</v>
      </c>
      <c r="AB335">
        <f t="shared" si="18"/>
        <v>28754400</v>
      </c>
      <c r="AC335" s="15">
        <f>T335*(1+(U335/Sheet2!$A$2))</f>
        <v>11.3</v>
      </c>
      <c r="AD335" s="16">
        <f t="shared" si="25"/>
        <v>-3.9924324625100857E-2</v>
      </c>
      <c r="AE335" s="17">
        <f t="shared" si="4"/>
        <v>-4.552346771276744E-2</v>
      </c>
      <c r="AF335" s="70">
        <f t="shared" si="26"/>
        <v>-5.1442492279442448E-2</v>
      </c>
      <c r="AG335">
        <f t="shared" si="27"/>
        <v>-5.8656988147900845E-2</v>
      </c>
      <c r="AI335">
        <v>2017</v>
      </c>
    </row>
    <row r="336" spans="1:43" ht="12.75" customHeight="1">
      <c r="A336">
        <v>6</v>
      </c>
      <c r="B336">
        <v>27</v>
      </c>
      <c r="C336">
        <v>2017</v>
      </c>
      <c r="D336" s="9">
        <f t="shared" si="0"/>
        <v>42913</v>
      </c>
      <c r="E336" s="18">
        <v>2015</v>
      </c>
      <c r="F336" s="10">
        <f t="shared" si="1"/>
        <v>2</v>
      </c>
      <c r="G336" t="s">
        <v>898</v>
      </c>
      <c r="H336" t="s">
        <v>899</v>
      </c>
      <c r="I336" s="11">
        <v>0</v>
      </c>
      <c r="J336" s="11">
        <v>-1358242</v>
      </c>
      <c r="K336" s="11">
        <f>IF(M336="NOK",I336,IF(Sheet1!M336="SEK",Sheet1!I336*Sheet2!$B$10,IF(M336="DKK",Sheet1!I336*Sheet2!$B$9,IF(Sheet1!M336="EUR",Sheet1!I336*Sheet2!$B$11,IF(M336="USD",I336*Sheet1!$B$12,IF(M336="CHF",I336*Sheet2!$B$13,IF(Sheet1!M336="GBP",Sheet1!I336*Sheet2!$B$14,IF(Sheet1!M336="ISK",Sheet1!I336*Sheet2!$B$15,IF(Sheet1!M336="AUD",Sheet1!I336*Sheet2!$B$16,"0")))))))))</f>
        <v>0</v>
      </c>
      <c r="L336" s="11">
        <f>IF(M336="NOK",J336,IF(Sheet1!M336="SEK",Sheet1!J336*Sheet2!$B$10,IF(M336="DKK",Sheet1!J336*Sheet2!$B$9,IF(Sheet1!M336="EUR",Sheet1!J336*Sheet2!$B$11,IF(M336="USD",J336*Sheet1!$B$12,IF(M336="CHF",J336*Sheet2!$B$13,IF(Sheet1!M336="GBP",Sheet1!J336*Sheet2!$B$14,IF(Sheet1!M336="ISK",Sheet1!J336*Sheet2!$B$15,IF(Sheet1!M336="AUD",Sheet1!J336*Sheet2!$B$16,"0")))))))))</f>
        <v>-1253249.8933999999</v>
      </c>
      <c r="M336" t="s">
        <v>4</v>
      </c>
      <c r="N336" t="s">
        <v>30</v>
      </c>
      <c r="O336" t="s">
        <v>130</v>
      </c>
      <c r="P336" s="12" t="s">
        <v>23</v>
      </c>
      <c r="Q336" s="13">
        <v>11.6387</v>
      </c>
      <c r="R336" t="s">
        <v>166</v>
      </c>
      <c r="S336" s="14" t="s">
        <v>25</v>
      </c>
      <c r="T336">
        <v>25</v>
      </c>
      <c r="U336" s="13">
        <v>5.1999998090000004</v>
      </c>
      <c r="V336" s="13">
        <v>11.19999981</v>
      </c>
      <c r="W336" s="13">
        <v>0</v>
      </c>
      <c r="X336">
        <v>51.210299999999997</v>
      </c>
      <c r="Y336" s="1" t="s">
        <v>33</v>
      </c>
      <c r="Z336" t="s">
        <v>337</v>
      </c>
      <c r="AA336">
        <v>500000</v>
      </c>
      <c r="AB336">
        <f t="shared" si="18"/>
        <v>12500000</v>
      </c>
      <c r="AC336" s="15">
        <f>T336*(1+(U336/Sheet2!$A$2))</f>
        <v>26.299999952250001</v>
      </c>
      <c r="AD336" s="16">
        <f t="shared" si="25"/>
        <v>0</v>
      </c>
      <c r="AE336" s="17">
        <f t="shared" si="4"/>
        <v>-0.10865936</v>
      </c>
      <c r="AF336" s="70">
        <f t="shared" si="26"/>
        <v>0</v>
      </c>
      <c r="AG336">
        <f t="shared" si="27"/>
        <v>-0.100259991472</v>
      </c>
      <c r="AI336">
        <v>2017</v>
      </c>
    </row>
    <row r="337" spans="1:35" ht="12.75" customHeight="1">
      <c r="A337">
        <v>7</v>
      </c>
      <c r="B337">
        <v>4</v>
      </c>
      <c r="C337">
        <v>2017</v>
      </c>
      <c r="D337" s="9">
        <f t="shared" si="0"/>
        <v>42920</v>
      </c>
      <c r="E337" s="10">
        <v>2012</v>
      </c>
      <c r="F337" s="10">
        <f t="shared" si="1"/>
        <v>5</v>
      </c>
      <c r="G337" t="s">
        <v>900</v>
      </c>
      <c r="H337" t="s">
        <v>901</v>
      </c>
      <c r="I337" s="11">
        <v>7064000</v>
      </c>
      <c r="J337" s="11">
        <v>-21395000</v>
      </c>
      <c r="K337" s="11">
        <f>IF(M337="NOK",I337,IF(Sheet1!M337="SEK",Sheet1!I337*Sheet2!$B$10,IF(M337="DKK",Sheet1!I337*Sheet2!$B$9,IF(Sheet1!M337="EUR",Sheet1!I337*Sheet2!$B$11,IF(M337="USD",I337*Sheet1!$B$12,IF(M337="CHF",I337*Sheet2!$B$13,IF(Sheet1!M337="GBP",Sheet1!I337*Sheet2!$B$14,IF(Sheet1!M337="ISK",Sheet1!I337*Sheet2!$B$15,IF(Sheet1!M337="AUD",Sheet1!I337*Sheet2!$B$16,"0")))))))))</f>
        <v>6517952.7999999998</v>
      </c>
      <c r="L337" s="11">
        <f>IF(M337="NOK",J337,IF(Sheet1!M337="SEK",Sheet1!J337*Sheet2!$B$10,IF(M337="DKK",Sheet1!J337*Sheet2!$B$9,IF(Sheet1!M337="EUR",Sheet1!J337*Sheet2!$B$11,IF(M337="USD",J337*Sheet1!$B$12,IF(M337="CHF",J337*Sheet2!$B$13,IF(Sheet1!M337="GBP",Sheet1!J337*Sheet2!$B$14,IF(Sheet1!M337="ISK",Sheet1!J337*Sheet2!$B$15,IF(Sheet1!M337="AUD",Sheet1!J337*Sheet2!$B$16,"0")))))))))</f>
        <v>-19741166.5</v>
      </c>
      <c r="M337" t="s">
        <v>4</v>
      </c>
      <c r="N337" t="s">
        <v>30</v>
      </c>
      <c r="O337" t="s">
        <v>112</v>
      </c>
      <c r="P337" s="51" t="s">
        <v>23</v>
      </c>
      <c r="Q337" s="13">
        <v>39.354100000000003</v>
      </c>
      <c r="R337" t="s">
        <v>406</v>
      </c>
      <c r="S337" s="14" t="s">
        <v>25</v>
      </c>
      <c r="T337">
        <v>14.5</v>
      </c>
      <c r="U337" s="13">
        <v>23.44827652</v>
      </c>
      <c r="V337" s="13">
        <v>68.965515139999994</v>
      </c>
      <c r="W337" s="13">
        <v>52.413791660000001</v>
      </c>
      <c r="X337">
        <v>279.53699999999998</v>
      </c>
      <c r="Y337" t="s">
        <v>48</v>
      </c>
      <c r="Z337" t="s">
        <v>54</v>
      </c>
      <c r="AA337">
        <v>2420000</v>
      </c>
      <c r="AB337">
        <f t="shared" si="18"/>
        <v>35090000</v>
      </c>
      <c r="AC337" s="15">
        <f>T337*(1+(U337/Sheet2!$A$2))</f>
        <v>17.900000095400003</v>
      </c>
      <c r="AD337" s="16">
        <f t="shared" si="25"/>
        <v>0.20131091479053861</v>
      </c>
      <c r="AE337" s="17">
        <f t="shared" si="4"/>
        <v>-0.60971786833855801</v>
      </c>
      <c r="AF337" s="70">
        <f t="shared" si="26"/>
        <v>0.18574958107722997</v>
      </c>
      <c r="AG337">
        <f t="shared" si="27"/>
        <v>-0.56258667711598742</v>
      </c>
      <c r="AI337">
        <v>2017</v>
      </c>
    </row>
    <row r="338" spans="1:35" ht="12.75" customHeight="1">
      <c r="A338">
        <v>7</v>
      </c>
      <c r="B338">
        <v>6</v>
      </c>
      <c r="C338">
        <v>2017</v>
      </c>
      <c r="D338" s="9">
        <f t="shared" si="0"/>
        <v>42922</v>
      </c>
      <c r="E338" s="10">
        <v>2003</v>
      </c>
      <c r="F338" s="10">
        <f t="shared" si="1"/>
        <v>14</v>
      </c>
      <c r="G338" t="s">
        <v>902</v>
      </c>
      <c r="H338" t="s">
        <v>903</v>
      </c>
      <c r="I338" s="11">
        <v>9299325</v>
      </c>
      <c r="J338" s="11">
        <v>-7508450</v>
      </c>
      <c r="K338" s="11">
        <f>IF(M338="NOK",I338,IF(Sheet1!M338="SEK",Sheet1!I338*Sheet2!$B$10,IF(M338="DKK",Sheet1!I338*Sheet2!$B$9,IF(Sheet1!M338="EUR",Sheet1!I338*Sheet2!$B$11,IF(M338="USD",I338*Sheet1!$B$12,IF(M338="CHF",I338*Sheet2!$B$13,IF(Sheet1!M338="GBP",Sheet1!I338*Sheet2!$B$14,IF(Sheet1!M338="ISK",Sheet1!I338*Sheet2!$B$15,IF(Sheet1!M338="AUD",Sheet1!I338*Sheet2!$B$16,"0")))))))))</f>
        <v>8580487.1775000002</v>
      </c>
      <c r="L338" s="11">
        <f>IF(M338="NOK",J338,IF(Sheet1!M338="SEK",Sheet1!J338*Sheet2!$B$10,IF(M338="DKK",Sheet1!J338*Sheet2!$B$9,IF(Sheet1!M338="EUR",Sheet1!J338*Sheet2!$B$11,IF(M338="USD",J338*Sheet1!$B$12,IF(M338="CHF",J338*Sheet2!$B$13,IF(Sheet1!M338="GBP",Sheet1!J338*Sheet2!$B$14,IF(Sheet1!M338="ISK",Sheet1!J338*Sheet2!$B$15,IF(Sheet1!M338="AUD",Sheet1!J338*Sheet2!$B$16,"0")))))))))</f>
        <v>-6928046.8149999995</v>
      </c>
      <c r="M338" t="s">
        <v>4</v>
      </c>
      <c r="N338" t="s">
        <v>30</v>
      </c>
      <c r="O338" t="s">
        <v>112</v>
      </c>
      <c r="P338" s="51" t="s">
        <v>23</v>
      </c>
      <c r="Q338" s="13">
        <v>74.152699999999996</v>
      </c>
      <c r="R338" t="s">
        <v>464</v>
      </c>
      <c r="S338" s="14" t="s">
        <v>25</v>
      </c>
      <c r="T338">
        <v>23.3</v>
      </c>
      <c r="U338" s="13">
        <v>-40.557937619999997</v>
      </c>
      <c r="V338" s="13">
        <v>-41.630897519999998</v>
      </c>
      <c r="W338" s="13">
        <v>-41.201713560000002</v>
      </c>
      <c r="X338">
        <v>460.90699999999998</v>
      </c>
      <c r="Y338" s="1" t="s">
        <v>33</v>
      </c>
      <c r="Z338" t="s">
        <v>54</v>
      </c>
      <c r="AA338">
        <v>3261800</v>
      </c>
      <c r="AB338">
        <f t="shared" si="18"/>
        <v>75999940</v>
      </c>
      <c r="AC338" s="15">
        <f>T338*(1+(U338/Sheet2!$A$2))</f>
        <v>13.850000534540001</v>
      </c>
      <c r="AD338" s="16">
        <f t="shared" si="25"/>
        <v>0.12235963607339689</v>
      </c>
      <c r="AE338" s="17">
        <f t="shared" si="4"/>
        <v>-9.8795472733267942E-2</v>
      </c>
      <c r="AF338" s="70">
        <f t="shared" si="26"/>
        <v>0.11290123620492332</v>
      </c>
      <c r="AG338">
        <f t="shared" si="27"/>
        <v>-9.1158582690986326E-2</v>
      </c>
      <c r="AI338">
        <v>2017</v>
      </c>
    </row>
    <row r="339" spans="1:35" ht="12.75" customHeight="1">
      <c r="A339">
        <v>7</v>
      </c>
      <c r="B339">
        <v>11</v>
      </c>
      <c r="C339">
        <v>2017</v>
      </c>
      <c r="D339" s="9">
        <f t="shared" si="0"/>
        <v>42927</v>
      </c>
      <c r="E339" s="18">
        <v>2005</v>
      </c>
      <c r="F339" s="10">
        <f t="shared" si="1"/>
        <v>12</v>
      </c>
      <c r="G339" t="s">
        <v>904</v>
      </c>
      <c r="H339" t="s">
        <v>905</v>
      </c>
      <c r="I339" s="11">
        <v>66528000</v>
      </c>
      <c r="J339" s="11">
        <v>14399000</v>
      </c>
      <c r="K339" s="11">
        <f>IF(M339="NOK",I339,IF(Sheet1!M339="SEK",Sheet1!I339*Sheet2!$B$10,IF(M339="DKK",Sheet1!I339*Sheet2!$B$9,IF(Sheet1!M339="EUR",Sheet1!I339*Sheet2!$B$11,IF(M339="USD",I339*Sheet1!$B$12,IF(M339="CHF",I339*Sheet2!$B$13,IF(Sheet1!M339="GBP",Sheet1!I339*Sheet2!$B$14,IF(Sheet1!M339="ISK",Sheet1!I339*Sheet2!$B$15,IF(Sheet1!M339="AUD",Sheet1!I339*Sheet2!$B$16,"0")))))))))</f>
        <v>639932832</v>
      </c>
      <c r="L339" s="11">
        <f>IF(M339="NOK",J339,IF(Sheet1!M339="SEK",Sheet1!J339*Sheet2!$B$10,IF(M339="DKK",Sheet1!J339*Sheet2!$B$9,IF(Sheet1!M339="EUR",Sheet1!J339*Sheet2!$B$11,IF(M339="USD",J339*Sheet1!$B$12,IF(M339="CHF",J339*Sheet2!$B$13,IF(Sheet1!M339="GBP",Sheet1!J339*Sheet2!$B$14,IF(Sheet1!M339="ISK",Sheet1!J339*Sheet2!$B$15,IF(Sheet1!M339="AUD",Sheet1!J339*Sheet2!$B$16,"0")))))))))</f>
        <v>138503981</v>
      </c>
      <c r="M339" s="1" t="s">
        <v>9</v>
      </c>
      <c r="N339" t="s">
        <v>535</v>
      </c>
      <c r="O339" t="s">
        <v>112</v>
      </c>
      <c r="P339" s="12" t="s">
        <v>23</v>
      </c>
      <c r="Q339" s="13">
        <v>366.94299999999998</v>
      </c>
      <c r="R339" t="s">
        <v>906</v>
      </c>
      <c r="S339" s="14" t="s">
        <v>25</v>
      </c>
      <c r="T339">
        <v>30</v>
      </c>
      <c r="U339" s="13">
        <v>6.6666665079999996</v>
      </c>
      <c r="V339" s="13">
        <v>10</v>
      </c>
      <c r="W339" s="13">
        <v>36</v>
      </c>
      <c r="X339">
        <v>1285.96</v>
      </c>
      <c r="Y339" t="s">
        <v>94</v>
      </c>
      <c r="Z339" t="s">
        <v>322</v>
      </c>
      <c r="AA339">
        <v>10956300</v>
      </c>
      <c r="AB339">
        <f t="shared" si="18"/>
        <v>328689000</v>
      </c>
      <c r="AC339" s="15">
        <f>T339*(1+(U339/Sheet2!$A$2))</f>
        <v>31.999999952400003</v>
      </c>
      <c r="AD339" s="16">
        <f t="shared" si="25"/>
        <v>0.20240409627337697</v>
      </c>
      <c r="AE339" s="17">
        <f t="shared" si="4"/>
        <v>4.3807368059168392E-2</v>
      </c>
      <c r="AF339" s="70">
        <f t="shared" si="26"/>
        <v>1.9469250020536131</v>
      </c>
      <c r="AG339">
        <f t="shared" si="27"/>
        <v>0.42138307336114078</v>
      </c>
      <c r="AI339">
        <v>2017</v>
      </c>
    </row>
    <row r="340" spans="1:35" ht="12.75" customHeight="1">
      <c r="A340">
        <v>7</v>
      </c>
      <c r="B340">
        <v>12</v>
      </c>
      <c r="C340">
        <v>2017</v>
      </c>
      <c r="D340" s="9">
        <f t="shared" si="0"/>
        <v>42928</v>
      </c>
      <c r="E340" s="10">
        <v>2010</v>
      </c>
      <c r="F340" s="10">
        <f t="shared" si="1"/>
        <v>7</v>
      </c>
      <c r="G340" t="s">
        <v>907</v>
      </c>
      <c r="H340" t="s">
        <v>908</v>
      </c>
      <c r="I340" s="11">
        <v>17818000</v>
      </c>
      <c r="J340" s="11">
        <v>-23106000</v>
      </c>
      <c r="K340" s="11">
        <f>IF(M340="NOK",I340,IF(Sheet1!M340="SEK",Sheet1!I340*Sheet2!$B$10,IF(M340="DKK",Sheet1!I340*Sheet2!$B$9,IF(Sheet1!M340="EUR",Sheet1!I340*Sheet2!$B$11,IF(M340="USD",I340*Sheet1!$B$12,IF(M340="CHF",I340*Sheet2!$B$13,IF(Sheet1!M340="GBP",Sheet1!I340*Sheet2!$B$14,IF(Sheet1!M340="ISK",Sheet1!I340*Sheet2!$B$15,IF(Sheet1!M340="AUD",Sheet1!I340*Sheet2!$B$16,"0")))))))))</f>
        <v>17818000</v>
      </c>
      <c r="L340" s="11">
        <f>IF(M340="NOK",J340,IF(Sheet1!M340="SEK",Sheet1!J340*Sheet2!$B$10,IF(M340="DKK",Sheet1!J340*Sheet2!$B$9,IF(Sheet1!M340="EUR",Sheet1!J340*Sheet2!$B$11,IF(M340="USD",J340*Sheet1!$B$12,IF(M340="CHF",J340*Sheet2!$B$13,IF(Sheet1!M340="GBP",Sheet1!J340*Sheet2!$B$14,IF(Sheet1!M340="ISK",Sheet1!J340*Sheet2!$B$15,IF(Sheet1!M340="AUD",Sheet1!J340*Sheet2!$B$16,"0")))))))))</f>
        <v>-23106000</v>
      </c>
      <c r="M340" t="s">
        <v>20</v>
      </c>
      <c r="N340" t="s">
        <v>21</v>
      </c>
      <c r="O340" t="s">
        <v>22</v>
      </c>
      <c r="P340" s="51" t="s">
        <v>23</v>
      </c>
      <c r="Q340" s="13">
        <v>592.76</v>
      </c>
      <c r="R340" t="s">
        <v>24</v>
      </c>
      <c r="S340" s="14" t="s">
        <v>25</v>
      </c>
      <c r="T340">
        <v>280</v>
      </c>
      <c r="U340" s="13">
        <v>7.1428570750000002</v>
      </c>
      <c r="V340" s="13">
        <v>3.5714285370000001</v>
      </c>
      <c r="W340" s="13">
        <v>-8.9285717009999992</v>
      </c>
      <c r="X340">
        <v>1296.1199999999999</v>
      </c>
      <c r="Y340" s="1" t="s">
        <v>33</v>
      </c>
      <c r="Z340" t="s">
        <v>909</v>
      </c>
      <c r="AA340">
        <v>2117000</v>
      </c>
      <c r="AB340">
        <f t="shared" si="18"/>
        <v>592760000</v>
      </c>
      <c r="AC340" s="15">
        <f>T340*(1+(U340/Sheet2!$A$2))</f>
        <v>299.99999981000002</v>
      </c>
      <c r="AD340" s="16">
        <f t="shared" si="25"/>
        <v>3.0059383224239154E-2</v>
      </c>
      <c r="AE340" s="17">
        <f t="shared" si="4"/>
        <v>-3.8980363047439098E-2</v>
      </c>
      <c r="AF340" s="70">
        <f t="shared" si="26"/>
        <v>3.0059383224239154E-2</v>
      </c>
      <c r="AG340">
        <f t="shared" si="27"/>
        <v>-3.8980363047439098E-2</v>
      </c>
      <c r="AI340">
        <v>2017</v>
      </c>
    </row>
    <row r="341" spans="1:35" ht="12.75" customHeight="1">
      <c r="A341">
        <v>7</v>
      </c>
      <c r="B341">
        <v>13</v>
      </c>
      <c r="C341">
        <v>2017</v>
      </c>
      <c r="D341" s="9">
        <f t="shared" si="0"/>
        <v>42929</v>
      </c>
      <c r="E341" s="10">
        <v>2014</v>
      </c>
      <c r="F341" s="10">
        <f t="shared" si="1"/>
        <v>3</v>
      </c>
      <c r="G341" t="s">
        <v>910</v>
      </c>
      <c r="H341" t="s">
        <v>911</v>
      </c>
      <c r="I341" s="11">
        <v>517000</v>
      </c>
      <c r="J341" s="11">
        <v>-13260853</v>
      </c>
      <c r="K341" s="11">
        <f>IF(M341="NOK",I341,IF(Sheet1!M341="SEK",Sheet1!I341*Sheet2!$B$10,IF(M341="DKK",Sheet1!I341*Sheet2!$B$9,IF(Sheet1!M341="EUR",Sheet1!I341*Sheet2!$B$11,IF(M341="USD",I341*Sheet1!$B$12,IF(M341="CHF",I341*Sheet2!$B$13,IF(Sheet1!M341="GBP",Sheet1!I341*Sheet2!$B$14,IF(Sheet1!M341="ISK",Sheet1!I341*Sheet2!$B$15,IF(Sheet1!M341="AUD",Sheet1!I341*Sheet2!$B$16,"0")))))))))</f>
        <v>477035.89999999997</v>
      </c>
      <c r="L341" s="11">
        <f>IF(M341="NOK",J341,IF(Sheet1!M341="SEK",Sheet1!J341*Sheet2!$B$10,IF(M341="DKK",Sheet1!J341*Sheet2!$B$9,IF(Sheet1!M341="EUR",Sheet1!J341*Sheet2!$B$11,IF(M341="USD",J341*Sheet1!$B$12,IF(M341="CHF",J341*Sheet2!$B$13,IF(Sheet1!M341="GBP",Sheet1!J341*Sheet2!$B$14,IF(Sheet1!M341="ISK",Sheet1!J341*Sheet2!$B$15,IF(Sheet1!M341="AUD",Sheet1!J341*Sheet2!$B$16,"0")))))))))</f>
        <v>-12235789.063099999</v>
      </c>
      <c r="M341" t="s">
        <v>4</v>
      </c>
      <c r="N341" t="s">
        <v>30</v>
      </c>
      <c r="O341" t="s">
        <v>31</v>
      </c>
      <c r="P341" s="51" t="s">
        <v>23</v>
      </c>
      <c r="Q341" s="13">
        <v>17.497900000000001</v>
      </c>
      <c r="R341" t="s">
        <v>166</v>
      </c>
      <c r="S341" s="14" t="s">
        <v>25</v>
      </c>
      <c r="T341">
        <v>5</v>
      </c>
      <c r="U341" s="13">
        <v>-33</v>
      </c>
      <c r="V341" s="13">
        <v>-20</v>
      </c>
      <c r="W341" s="13">
        <v>-28.200000760000002</v>
      </c>
      <c r="X341">
        <v>40.967500000000001</v>
      </c>
      <c r="Y341" s="1" t="s">
        <v>33</v>
      </c>
      <c r="Z341" t="s">
        <v>54</v>
      </c>
      <c r="AA341">
        <v>3580000</v>
      </c>
      <c r="AB341">
        <f t="shared" si="18"/>
        <v>17900000</v>
      </c>
      <c r="AC341" s="15">
        <f>T341*(1+(U341/Sheet2!$A$2))</f>
        <v>3.3499999999999996</v>
      </c>
      <c r="AD341" s="16">
        <f t="shared" si="25"/>
        <v>2.888268156424581E-2</v>
      </c>
      <c r="AE341" s="17">
        <f t="shared" si="4"/>
        <v>-0.74082977653631288</v>
      </c>
      <c r="AF341" s="70">
        <f t="shared" si="26"/>
        <v>2.6650050279329606E-2</v>
      </c>
      <c r="AG341">
        <f t="shared" si="27"/>
        <v>-0.68356363481005578</v>
      </c>
      <c r="AI341">
        <v>2017</v>
      </c>
    </row>
    <row r="342" spans="1:35" ht="12.75" customHeight="1">
      <c r="A342">
        <v>7</v>
      </c>
      <c r="B342">
        <v>13</v>
      </c>
      <c r="C342">
        <v>2017</v>
      </c>
      <c r="D342" s="9">
        <f t="shared" si="0"/>
        <v>42929</v>
      </c>
      <c r="E342" s="18">
        <v>2016</v>
      </c>
      <c r="F342" s="10">
        <f t="shared" si="1"/>
        <v>1</v>
      </c>
      <c r="G342" t="s">
        <v>912</v>
      </c>
      <c r="H342" t="s">
        <v>913</v>
      </c>
      <c r="I342" s="11">
        <v>8024000</v>
      </c>
      <c r="J342" s="11">
        <v>2929000</v>
      </c>
      <c r="K342" s="11">
        <f>IF(M342="NOK",I342,IF(Sheet1!M342="SEK",Sheet1!I342*Sheet2!$B$10,IF(M342="DKK",Sheet1!I342*Sheet2!$B$9,IF(Sheet1!M342="EUR",Sheet1!I342*Sheet2!$B$11,IF(M342="USD",I342*Sheet1!$B$12,IF(M342="CHF",I342*Sheet2!$B$13,IF(Sheet1!M342="GBP",Sheet1!I342*Sheet2!$B$14,IF(Sheet1!M342="ISK",Sheet1!I342*Sheet2!$B$15,IF(Sheet1!M342="AUD",Sheet1!I342*Sheet2!$B$16,"0")))))))))</f>
        <v>7403744.7999999998</v>
      </c>
      <c r="L342" s="11">
        <f>IF(M342="NOK",J342,IF(Sheet1!M342="SEK",Sheet1!J342*Sheet2!$B$10,IF(M342="DKK",Sheet1!J342*Sheet2!$B$9,IF(Sheet1!M342="EUR",Sheet1!J342*Sheet2!$B$11,IF(M342="USD",J342*Sheet1!$B$12,IF(M342="CHF",J342*Sheet2!$B$13,IF(Sheet1!M342="GBP",Sheet1!J342*Sheet2!$B$14,IF(Sheet1!M342="ISK",Sheet1!J342*Sheet2!$B$15,IF(Sheet1!M342="AUD",Sheet1!J342*Sheet2!$B$16,"0")))))))))</f>
        <v>2702588.3</v>
      </c>
      <c r="M342" t="s">
        <v>4</v>
      </c>
      <c r="N342" t="s">
        <v>30</v>
      </c>
      <c r="O342" t="s">
        <v>31</v>
      </c>
      <c r="P342" s="51" t="s">
        <v>23</v>
      </c>
      <c r="Q342" s="13">
        <v>13.414400000000001</v>
      </c>
      <c r="R342" t="s">
        <v>166</v>
      </c>
      <c r="S342" s="14" t="s">
        <v>25</v>
      </c>
      <c r="T342">
        <v>5.4</v>
      </c>
      <c r="U342" s="13">
        <v>32.407405850000004</v>
      </c>
      <c r="V342" s="13">
        <v>100</v>
      </c>
      <c r="W342" s="13">
        <v>151.85185240000001</v>
      </c>
      <c r="X342">
        <v>65.836399999999998</v>
      </c>
      <c r="Y342" t="s">
        <v>76</v>
      </c>
      <c r="Z342" t="s">
        <v>54</v>
      </c>
      <c r="AA342">
        <v>2579200</v>
      </c>
      <c r="AB342">
        <f t="shared" si="18"/>
        <v>13927680</v>
      </c>
      <c r="AC342" s="15">
        <f>T342*(1+(U342/Sheet2!$A$2))</f>
        <v>7.1499999159000005</v>
      </c>
      <c r="AD342" s="16">
        <f t="shared" si="25"/>
        <v>0.57611892289311639</v>
      </c>
      <c r="AE342" s="17">
        <f t="shared" si="4"/>
        <v>0.21030063872805807</v>
      </c>
      <c r="AF342" s="70">
        <f t="shared" si="26"/>
        <v>0.53158493015347852</v>
      </c>
      <c r="AG342">
        <f t="shared" si="27"/>
        <v>0.19404439935437917</v>
      </c>
      <c r="AI342">
        <v>2017</v>
      </c>
    </row>
    <row r="343" spans="1:35" ht="12.75" customHeight="1">
      <c r="A343">
        <v>7</v>
      </c>
      <c r="B343">
        <v>14</v>
      </c>
      <c r="C343">
        <v>2017</v>
      </c>
      <c r="D343" s="9">
        <f t="shared" si="0"/>
        <v>42930</v>
      </c>
      <c r="E343" s="18">
        <v>2010</v>
      </c>
      <c r="F343" s="10">
        <f t="shared" si="1"/>
        <v>7</v>
      </c>
      <c r="G343" t="s">
        <v>914</v>
      </c>
      <c r="H343" t="s">
        <v>915</v>
      </c>
      <c r="I343" s="11">
        <v>3476000</v>
      </c>
      <c r="J343" s="11">
        <v>-9073000</v>
      </c>
      <c r="K343" s="11">
        <f>IF(M343="NOK",I343,IF(Sheet1!M343="SEK",Sheet1!I343*Sheet2!$B$10,IF(M343="DKK",Sheet1!I343*Sheet2!$B$9,IF(Sheet1!M343="EUR",Sheet1!I343*Sheet2!$B$11,IF(M343="USD",I343*Sheet1!$B$12,IF(M343="CHF",I343*Sheet2!$B$13,IF(Sheet1!M343="GBP",Sheet1!I343*Sheet2!$B$14,IF(Sheet1!M343="ISK",Sheet1!I343*Sheet2!$B$15,IF(Sheet1!M343="AUD",Sheet1!I343*Sheet2!$B$16,"0")))))))))</f>
        <v>3207305.1999999997</v>
      </c>
      <c r="L343" s="11">
        <f>IF(M343="NOK",J343,IF(Sheet1!M343="SEK",Sheet1!J343*Sheet2!$B$10,IF(M343="DKK",Sheet1!J343*Sheet2!$B$9,IF(Sheet1!M343="EUR",Sheet1!J343*Sheet2!$B$11,IF(M343="USD",J343*Sheet1!$B$12,IF(M343="CHF",J343*Sheet2!$B$13,IF(Sheet1!M343="GBP",Sheet1!J343*Sheet2!$B$14,IF(Sheet1!M343="ISK",Sheet1!J343*Sheet2!$B$15,IF(Sheet1!M343="AUD",Sheet1!J343*Sheet2!$B$16,"0")))))))))</f>
        <v>-8371657.0999999996</v>
      </c>
      <c r="M343" t="s">
        <v>4</v>
      </c>
      <c r="N343" t="s">
        <v>30</v>
      </c>
      <c r="O343" t="s">
        <v>112</v>
      </c>
      <c r="P343" s="12" t="s">
        <v>23</v>
      </c>
      <c r="Q343" s="13">
        <v>23.087</v>
      </c>
      <c r="R343" t="s">
        <v>166</v>
      </c>
      <c r="S343" s="14" t="s">
        <v>25</v>
      </c>
      <c r="T343">
        <v>8.4</v>
      </c>
      <c r="U343" s="13">
        <v>-33.928569789999997</v>
      </c>
      <c r="V343" s="13">
        <v>-40.476188659999998</v>
      </c>
      <c r="W343" s="13">
        <v>-46.428569789999997</v>
      </c>
      <c r="X343">
        <v>73.113900000000001</v>
      </c>
      <c r="Y343" t="s">
        <v>94</v>
      </c>
      <c r="Z343" t="s">
        <v>54</v>
      </c>
      <c r="AA343">
        <v>2857100</v>
      </c>
      <c r="AB343">
        <f t="shared" si="18"/>
        <v>23999640</v>
      </c>
      <c r="AC343" s="15">
        <f>T343*(1+(U343/Sheet2!$A$2))</f>
        <v>5.5500001376400006</v>
      </c>
      <c r="AD343" s="16">
        <f t="shared" si="25"/>
        <v>0.14483550586592131</v>
      </c>
      <c r="AE343" s="17">
        <f t="shared" si="4"/>
        <v>-0.3780473373767273</v>
      </c>
      <c r="AF343" s="70">
        <f t="shared" si="26"/>
        <v>0.13363972126248561</v>
      </c>
      <c r="AG343">
        <f t="shared" si="27"/>
        <v>-0.34882427819750628</v>
      </c>
      <c r="AI343">
        <v>2017</v>
      </c>
    </row>
    <row r="344" spans="1:35" ht="12.75" customHeight="1">
      <c r="A344">
        <v>7</v>
      </c>
      <c r="B344">
        <v>14</v>
      </c>
      <c r="C344">
        <v>2017</v>
      </c>
      <c r="D344" s="9">
        <f t="shared" si="0"/>
        <v>42930</v>
      </c>
      <c r="E344" s="18">
        <v>2008</v>
      </c>
      <c r="F344" s="10">
        <f t="shared" si="1"/>
        <v>9</v>
      </c>
      <c r="G344" t="s">
        <v>916</v>
      </c>
      <c r="H344" t="s">
        <v>917</v>
      </c>
      <c r="I344" s="11">
        <v>19640000</v>
      </c>
      <c r="J344" s="11">
        <v>-3439000</v>
      </c>
      <c r="K344" s="11">
        <f>IF(M344="NOK",I344,IF(Sheet1!M344="SEK",Sheet1!I344*Sheet2!$B$10,IF(M344="DKK",Sheet1!I344*Sheet2!$B$9,IF(Sheet1!M344="EUR",Sheet1!I344*Sheet2!$B$11,IF(M344="USD",I344*Sheet1!$B$12,IF(M344="CHF",I344*Sheet2!$B$13,IF(Sheet1!M344="GBP",Sheet1!I344*Sheet2!$B$14,IF(Sheet1!M344="ISK",Sheet1!I344*Sheet2!$B$15,IF(Sheet1!M344="AUD",Sheet1!I344*Sheet2!$B$16,"0")))))))))</f>
        <v>18121828</v>
      </c>
      <c r="L344" s="11">
        <f>IF(M344="NOK",J344,IF(Sheet1!M344="SEK",Sheet1!J344*Sheet2!$B$10,IF(M344="DKK",Sheet1!J344*Sheet2!$B$9,IF(Sheet1!M344="EUR",Sheet1!J344*Sheet2!$B$11,IF(M344="USD",J344*Sheet1!$B$12,IF(M344="CHF",J344*Sheet2!$B$13,IF(Sheet1!M344="GBP",Sheet1!J344*Sheet2!$B$14,IF(Sheet1!M344="ISK",Sheet1!J344*Sheet2!$B$15,IF(Sheet1!M344="AUD",Sheet1!J344*Sheet2!$B$16,"0")))))))))</f>
        <v>-3173165.3</v>
      </c>
      <c r="M344" t="s">
        <v>4</v>
      </c>
      <c r="N344" t="s">
        <v>66</v>
      </c>
      <c r="O344" t="s">
        <v>112</v>
      </c>
      <c r="P344" s="51" t="s">
        <v>23</v>
      </c>
      <c r="Q344" s="13">
        <v>20.796500000000002</v>
      </c>
      <c r="R344" t="s">
        <v>166</v>
      </c>
      <c r="S344" s="14" t="s">
        <v>25</v>
      </c>
      <c r="T344">
        <v>7.6</v>
      </c>
      <c r="U344" s="13">
        <v>14.47368526</v>
      </c>
      <c r="V344" s="13">
        <v>15.78947544</v>
      </c>
      <c r="W344" s="13">
        <v>64.473686220000005</v>
      </c>
      <c r="X344">
        <v>85.486900000000006</v>
      </c>
      <c r="Y344" t="s">
        <v>48</v>
      </c>
      <c r="Z344" t="s">
        <v>54</v>
      </c>
      <c r="AA344">
        <v>2830000</v>
      </c>
      <c r="AB344">
        <f t="shared" si="18"/>
        <v>21508000</v>
      </c>
      <c r="AC344" s="15">
        <f>T344*(1+(U344/Sheet2!$A$2))</f>
        <v>8.7000000797599988</v>
      </c>
      <c r="AD344" s="16">
        <f t="shared" si="25"/>
        <v>0.9131485958713037</v>
      </c>
      <c r="AE344" s="17">
        <f t="shared" si="4"/>
        <v>-0.15989399293286219</v>
      </c>
      <c r="AF344" s="70">
        <f t="shared" si="26"/>
        <v>0.8425622094104519</v>
      </c>
      <c r="AG344">
        <f t="shared" si="27"/>
        <v>-0.14753418727915193</v>
      </c>
      <c r="AI344">
        <v>2017</v>
      </c>
    </row>
    <row r="345" spans="1:35" ht="12.75" customHeight="1">
      <c r="A345">
        <v>7</v>
      </c>
      <c r="B345">
        <v>24</v>
      </c>
      <c r="C345">
        <v>2017</v>
      </c>
      <c r="D345" s="9">
        <f t="shared" si="0"/>
        <v>42940</v>
      </c>
      <c r="E345" s="10">
        <v>2007</v>
      </c>
      <c r="F345" s="10">
        <f t="shared" si="1"/>
        <v>10</v>
      </c>
      <c r="G345" t="s">
        <v>918</v>
      </c>
      <c r="H345" t="s">
        <v>919</v>
      </c>
      <c r="I345" s="11">
        <v>3111000</v>
      </c>
      <c r="J345" s="11">
        <v>-3222000</v>
      </c>
      <c r="K345" s="11">
        <f>IF(M345="NOK",I345,IF(Sheet1!M345="SEK",Sheet1!I345*Sheet2!$B$10,IF(M345="DKK",Sheet1!I345*Sheet2!$B$9,IF(Sheet1!M345="EUR",Sheet1!I345*Sheet2!$B$11,IF(M345="USD",I345*Sheet1!$B$12,IF(M345="CHF",I345*Sheet2!$B$13,IF(Sheet1!M345="GBP",Sheet1!I345*Sheet2!$B$14,IF(Sheet1!M345="ISK",Sheet1!I345*Sheet2!$B$15,IF(Sheet1!M345="AUD",Sheet1!I345*Sheet2!$B$16,"0")))))))))</f>
        <v>2870519.6999999997</v>
      </c>
      <c r="L345" s="11">
        <f>IF(M345="NOK",J345,IF(Sheet1!M345="SEK",Sheet1!J345*Sheet2!$B$10,IF(M345="DKK",Sheet1!J345*Sheet2!$B$9,IF(Sheet1!M345="EUR",Sheet1!J345*Sheet2!$B$11,IF(M345="USD",J345*Sheet1!$B$12,IF(M345="CHF",J345*Sheet2!$B$13,IF(Sheet1!M345="GBP",Sheet1!J345*Sheet2!$B$14,IF(Sheet1!M345="ISK",Sheet1!J345*Sheet2!$B$15,IF(Sheet1!M345="AUD",Sheet1!J345*Sheet2!$B$16,"0")))))))))</f>
        <v>-2972939.4</v>
      </c>
      <c r="M345" t="s">
        <v>4</v>
      </c>
      <c r="N345" t="s">
        <v>30</v>
      </c>
      <c r="O345" t="s">
        <v>31</v>
      </c>
      <c r="P345" s="51" t="s">
        <v>23</v>
      </c>
      <c r="Q345" s="13">
        <v>10.789300000000001</v>
      </c>
      <c r="R345" t="s">
        <v>464</v>
      </c>
      <c r="S345" s="14" t="s">
        <v>25</v>
      </c>
      <c r="T345">
        <v>5.6</v>
      </c>
      <c r="U345" s="13">
        <v>-12.49999809</v>
      </c>
      <c r="V345" s="13">
        <v>-31.249998089999998</v>
      </c>
      <c r="W345" s="13">
        <v>-37.142856600000002</v>
      </c>
      <c r="X345">
        <v>28.125499999999999</v>
      </c>
      <c r="Y345" t="s">
        <v>48</v>
      </c>
      <c r="Z345" t="s">
        <v>337</v>
      </c>
      <c r="AA345">
        <v>2000000</v>
      </c>
      <c r="AB345">
        <f t="shared" si="18"/>
        <v>11200000</v>
      </c>
      <c r="AC345" s="15">
        <f>T345*(1+(U345/Sheet2!$A$2))</f>
        <v>4.9000001069599994</v>
      </c>
      <c r="AD345" s="16">
        <f t="shared" si="25"/>
        <v>0.27776785714285712</v>
      </c>
      <c r="AE345" s="17">
        <f t="shared" si="4"/>
        <v>-0.28767857142857145</v>
      </c>
      <c r="AF345" s="70">
        <f t="shared" si="26"/>
        <v>0.25629640178571428</v>
      </c>
      <c r="AG345">
        <f t="shared" si="27"/>
        <v>-0.26544101785714286</v>
      </c>
      <c r="AI345">
        <v>2017</v>
      </c>
    </row>
    <row r="346" spans="1:35" ht="12.75" customHeight="1">
      <c r="A346">
        <v>9</v>
      </c>
      <c r="B346">
        <v>21</v>
      </c>
      <c r="C346">
        <v>2017</v>
      </c>
      <c r="D346" s="9">
        <f t="shared" si="0"/>
        <v>42999</v>
      </c>
      <c r="E346" s="10">
        <v>2010</v>
      </c>
      <c r="F346" s="10">
        <f t="shared" si="1"/>
        <v>7</v>
      </c>
      <c r="G346" t="s">
        <v>920</v>
      </c>
      <c r="H346" t="s">
        <v>921</v>
      </c>
      <c r="I346" s="11">
        <v>2854000</v>
      </c>
      <c r="J346" s="11">
        <v>-11119000</v>
      </c>
      <c r="K346" s="11">
        <f>IF(M346="NOK",I346,IF(Sheet1!M346="SEK",Sheet1!I346*Sheet2!$B$10,IF(M346="DKK",Sheet1!I346*Sheet2!$B$9,IF(Sheet1!M346="EUR",Sheet1!I346*Sheet2!$B$11,IF(M346="USD",I346*Sheet1!$B$12,IF(M346="CHF",I346*Sheet2!$B$13,IF(Sheet1!M346="GBP",Sheet1!I346*Sheet2!$B$14,IF(Sheet1!M346="ISK",Sheet1!I346*Sheet2!$B$15,IF(Sheet1!M346="AUD",Sheet1!I346*Sheet2!$B$16,"0")))))))))</f>
        <v>2633385.7999999998</v>
      </c>
      <c r="L346" s="11">
        <f>IF(M346="NOK",J346,IF(Sheet1!M346="SEK",Sheet1!J346*Sheet2!$B$10,IF(M346="DKK",Sheet1!J346*Sheet2!$B$9,IF(Sheet1!M346="EUR",Sheet1!J346*Sheet2!$B$11,IF(M346="USD",J346*Sheet1!$B$12,IF(M346="CHF",J346*Sheet2!$B$13,IF(Sheet1!M346="GBP",Sheet1!J346*Sheet2!$B$14,IF(Sheet1!M346="ISK",Sheet1!J346*Sheet2!$B$15,IF(Sheet1!M346="AUD",Sheet1!J346*Sheet2!$B$16,"0")))))))))</f>
        <v>-10259501.299999999</v>
      </c>
      <c r="M346" t="s">
        <v>4</v>
      </c>
      <c r="N346" t="s">
        <v>30</v>
      </c>
      <c r="O346" t="s">
        <v>112</v>
      </c>
      <c r="P346" s="51" t="s">
        <v>23</v>
      </c>
      <c r="Q346" s="13">
        <v>87.898499999999999</v>
      </c>
      <c r="R346" t="s">
        <v>166</v>
      </c>
      <c r="S346" s="14" t="s">
        <v>25</v>
      </c>
      <c r="T346">
        <v>19.399999999999999</v>
      </c>
      <c r="U346" s="13">
        <v>123.1958771</v>
      </c>
      <c r="V346" s="13">
        <v>126.80413059999999</v>
      </c>
      <c r="W346" s="13">
        <v>119.5876312</v>
      </c>
      <c r="X346">
        <v>291.721</v>
      </c>
      <c r="Y346" s="1" t="s">
        <v>33</v>
      </c>
      <c r="Z346" t="s">
        <v>54</v>
      </c>
      <c r="AA346">
        <v>4645000</v>
      </c>
      <c r="AB346">
        <f t="shared" si="18"/>
        <v>90113000</v>
      </c>
      <c r="AC346" s="15">
        <f>T346*(1+(U346/Sheet2!$A$2))</f>
        <v>43.300000157399992</v>
      </c>
      <c r="AD346" s="16">
        <f t="shared" si="25"/>
        <v>3.167134597671812E-2</v>
      </c>
      <c r="AE346" s="17">
        <f t="shared" si="4"/>
        <v>-0.12338952204454408</v>
      </c>
      <c r="AF346" s="70">
        <f t="shared" si="26"/>
        <v>2.9223150932717809E-2</v>
      </c>
      <c r="AG346">
        <f t="shared" si="27"/>
        <v>-0.11385151199050081</v>
      </c>
      <c r="AI346">
        <v>2017</v>
      </c>
    </row>
    <row r="347" spans="1:35" ht="12.75" customHeight="1">
      <c r="A347">
        <v>9</v>
      </c>
      <c r="B347">
        <v>28</v>
      </c>
      <c r="C347">
        <v>2017</v>
      </c>
      <c r="D347" s="9">
        <f t="shared" si="0"/>
        <v>43006</v>
      </c>
      <c r="E347" s="10">
        <v>2003</v>
      </c>
      <c r="F347" s="10">
        <f t="shared" si="1"/>
        <v>14</v>
      </c>
      <c r="G347" t="s">
        <v>922</v>
      </c>
      <c r="H347" t="s">
        <v>923</v>
      </c>
      <c r="I347" s="11">
        <v>21194000</v>
      </c>
      <c r="J347" s="11">
        <v>-4059000</v>
      </c>
      <c r="K347" s="11">
        <f>IF(M347="NOK",I347,IF(Sheet1!M347="SEK",Sheet1!I347*Sheet2!$B$10,IF(M347="DKK",Sheet1!I347*Sheet2!$B$9,IF(Sheet1!M347="EUR",Sheet1!I347*Sheet2!$B$11,IF(M347="USD",I347*Sheet1!$B$12,IF(M347="CHF",I347*Sheet2!$B$13,IF(Sheet1!M347="GBP",Sheet1!I347*Sheet2!$B$14,IF(Sheet1!M347="ISK",Sheet1!I347*Sheet2!$B$15,IF(Sheet1!M347="AUD",Sheet1!I347*Sheet2!$B$16,"0")))))))))</f>
        <v>19555703.800000001</v>
      </c>
      <c r="L347" s="11">
        <f>IF(M347="NOK",J347,IF(Sheet1!M347="SEK",Sheet1!J347*Sheet2!$B$10,IF(M347="DKK",Sheet1!J347*Sheet2!$B$9,IF(Sheet1!M347="EUR",Sheet1!J347*Sheet2!$B$11,IF(M347="USD",J347*Sheet1!$B$12,IF(M347="CHF",J347*Sheet2!$B$13,IF(Sheet1!M347="GBP",Sheet1!J347*Sheet2!$B$14,IF(Sheet1!M347="ISK",Sheet1!J347*Sheet2!$B$15,IF(Sheet1!M347="AUD",Sheet1!J347*Sheet2!$B$16,"0")))))))))</f>
        <v>-3745239.3</v>
      </c>
      <c r="M347" t="s">
        <v>4</v>
      </c>
      <c r="N347" t="s">
        <v>30</v>
      </c>
      <c r="O347" t="s">
        <v>112</v>
      </c>
      <c r="P347" s="51" t="s">
        <v>23</v>
      </c>
      <c r="Q347" s="13">
        <v>128.428</v>
      </c>
      <c r="R347" t="s">
        <v>924</v>
      </c>
      <c r="S347" s="14" t="s">
        <v>25</v>
      </c>
      <c r="T347">
        <v>22</v>
      </c>
      <c r="U347" s="13">
        <v>42.727272030000002</v>
      </c>
      <c r="V347" s="13">
        <v>35.909091949999997</v>
      </c>
      <c r="W347" s="13">
        <v>40.909091949999997</v>
      </c>
      <c r="X347">
        <v>264.48599999999999</v>
      </c>
      <c r="Y347" s="1" t="s">
        <v>33</v>
      </c>
      <c r="Z347" t="s">
        <v>54</v>
      </c>
      <c r="AA347">
        <v>6000000</v>
      </c>
      <c r="AB347">
        <f t="shared" si="18"/>
        <v>132000000</v>
      </c>
      <c r="AC347" s="15">
        <f>T347*(1+(U347/Sheet2!$A$2))</f>
        <v>31.3999998466</v>
      </c>
      <c r="AD347" s="16">
        <f t="shared" si="25"/>
        <v>0.16056060606060607</v>
      </c>
      <c r="AE347" s="17">
        <f t="shared" si="4"/>
        <v>-3.075E-2</v>
      </c>
      <c r="AF347" s="70">
        <f t="shared" si="26"/>
        <v>0.14814927121212121</v>
      </c>
      <c r="AG347">
        <f t="shared" si="27"/>
        <v>-2.8373025E-2</v>
      </c>
      <c r="AI347">
        <v>2017</v>
      </c>
    </row>
    <row r="348" spans="1:35" ht="12.75" customHeight="1">
      <c r="A348">
        <v>9</v>
      </c>
      <c r="B348">
        <v>28</v>
      </c>
      <c r="C348">
        <v>2017</v>
      </c>
      <c r="D348" s="9">
        <f t="shared" si="0"/>
        <v>43006</v>
      </c>
      <c r="E348" s="10">
        <v>2004</v>
      </c>
      <c r="F348" s="10">
        <f t="shared" si="1"/>
        <v>13</v>
      </c>
      <c r="G348" t="s">
        <v>925</v>
      </c>
      <c r="H348" t="s">
        <v>926</v>
      </c>
      <c r="I348" s="11">
        <v>9552000</v>
      </c>
      <c r="J348" s="11">
        <v>-5121000</v>
      </c>
      <c r="K348" s="11">
        <f>IF(M348="NOK",I348,IF(Sheet1!M348="SEK",Sheet1!I348*Sheet2!$B$10,IF(M348="DKK",Sheet1!I348*Sheet2!$B$9,IF(Sheet1!M348="EUR",Sheet1!I348*Sheet2!$B$11,IF(M348="USD",I348*Sheet1!$B$12,IF(M348="CHF",I348*Sheet2!$B$13,IF(Sheet1!M348="GBP",Sheet1!I348*Sheet2!$B$14,IF(Sheet1!M348="ISK",Sheet1!I348*Sheet2!$B$15,IF(Sheet1!M348="AUD",Sheet1!I348*Sheet2!$B$16,"0")))))))))</f>
        <v>8813630.4000000004</v>
      </c>
      <c r="L348" s="11">
        <f>IF(M348="NOK",J348,IF(Sheet1!M348="SEK",Sheet1!J348*Sheet2!$B$10,IF(M348="DKK",Sheet1!J348*Sheet2!$B$9,IF(Sheet1!M348="EUR",Sheet1!J348*Sheet2!$B$11,IF(M348="USD",J348*Sheet1!$B$12,IF(M348="CHF",J348*Sheet2!$B$13,IF(Sheet1!M348="GBP",Sheet1!J348*Sheet2!$B$14,IF(Sheet1!M348="ISK",Sheet1!J348*Sheet2!$B$15,IF(Sheet1!M348="AUD",Sheet1!J348*Sheet2!$B$16,"0")))))))))</f>
        <v>-4725146.7</v>
      </c>
      <c r="M348" t="s">
        <v>4</v>
      </c>
      <c r="N348" t="s">
        <v>30</v>
      </c>
      <c r="O348" t="s">
        <v>31</v>
      </c>
      <c r="P348" s="51" t="s">
        <v>23</v>
      </c>
      <c r="Q348" s="13">
        <v>16.573899999999998</v>
      </c>
      <c r="R348" t="s">
        <v>166</v>
      </c>
      <c r="S348" s="14" t="s">
        <v>25</v>
      </c>
      <c r="T348">
        <v>5</v>
      </c>
      <c r="U348" s="13">
        <v>85</v>
      </c>
      <c r="V348" s="13">
        <v>114</v>
      </c>
      <c r="W348" s="13">
        <v>144</v>
      </c>
      <c r="X348">
        <v>42.014299999999999</v>
      </c>
      <c r="Y348" s="1" t="s">
        <v>33</v>
      </c>
      <c r="Z348" t="s">
        <v>337</v>
      </c>
      <c r="AA348">
        <v>3400000</v>
      </c>
      <c r="AB348">
        <f t="shared" si="18"/>
        <v>17000000</v>
      </c>
      <c r="AC348" s="15">
        <f>T348*(1+(U348/Sheet2!$A$2))</f>
        <v>9.25</v>
      </c>
      <c r="AD348" s="16">
        <f t="shared" si="25"/>
        <v>0.5618823529411765</v>
      </c>
      <c r="AE348" s="17">
        <f t="shared" si="4"/>
        <v>-0.30123529411764705</v>
      </c>
      <c r="AF348" s="70">
        <f t="shared" si="26"/>
        <v>0.51844884705882355</v>
      </c>
      <c r="AG348">
        <f t="shared" si="27"/>
        <v>-0.27794980588235296</v>
      </c>
      <c r="AI348">
        <v>2017</v>
      </c>
    </row>
    <row r="349" spans="1:35" ht="12.75" customHeight="1">
      <c r="A349">
        <v>9</v>
      </c>
      <c r="B349">
        <v>29</v>
      </c>
      <c r="C349">
        <v>2017</v>
      </c>
      <c r="D349" s="9">
        <f t="shared" si="0"/>
        <v>43007</v>
      </c>
      <c r="E349" s="10">
        <v>2012</v>
      </c>
      <c r="F349" s="10">
        <f t="shared" si="1"/>
        <v>5</v>
      </c>
      <c r="G349" t="s">
        <v>927</v>
      </c>
      <c r="H349" t="s">
        <v>928</v>
      </c>
      <c r="I349" s="11">
        <v>191704000</v>
      </c>
      <c r="J349" s="11">
        <v>16886000</v>
      </c>
      <c r="K349" s="11">
        <f>IF(M349="NOK",I349,IF(Sheet1!M349="SEK",Sheet1!I349*Sheet2!$B$10,IF(M349="DKK",Sheet1!I349*Sheet2!$B$9,IF(Sheet1!M349="EUR",Sheet1!I349*Sheet2!$B$11,IF(M349="USD",I349*Sheet1!$B$12,IF(M349="CHF",I349*Sheet2!$B$13,IF(Sheet1!M349="GBP",Sheet1!I349*Sheet2!$B$14,IF(Sheet1!M349="ISK",Sheet1!I349*Sheet2!$B$15,IF(Sheet1!M349="AUD",Sheet1!I349*Sheet2!$B$16,"0")))))))))</f>
        <v>1844000776</v>
      </c>
      <c r="L349" s="11">
        <f>IF(M349="NOK",J349,IF(Sheet1!M349="SEK",Sheet1!J349*Sheet2!$B$10,IF(M349="DKK",Sheet1!J349*Sheet2!$B$9,IF(Sheet1!M349="EUR",Sheet1!J349*Sheet2!$B$11,IF(M349="USD",J349*Sheet1!$B$12,IF(M349="CHF",J349*Sheet2!$B$13,IF(Sheet1!M349="GBP",Sheet1!J349*Sheet2!$B$14,IF(Sheet1!M349="ISK",Sheet1!J349*Sheet2!$B$15,IF(Sheet1!M349="AUD",Sheet1!J349*Sheet2!$B$16,"0")))))))))</f>
        <v>162426434</v>
      </c>
      <c r="M349" t="s">
        <v>9</v>
      </c>
      <c r="N349" t="s">
        <v>200</v>
      </c>
      <c r="O349" t="s">
        <v>201</v>
      </c>
      <c r="P349" s="51" t="s">
        <v>23</v>
      </c>
      <c r="Q349" s="13">
        <v>4053.53</v>
      </c>
      <c r="R349" t="s">
        <v>550</v>
      </c>
      <c r="S349" s="14" t="s">
        <v>25</v>
      </c>
      <c r="T349">
        <v>11.5</v>
      </c>
      <c r="U349" s="13">
        <v>0</v>
      </c>
      <c r="V349" s="13">
        <v>3.2173912530000002</v>
      </c>
      <c r="W349" s="13">
        <v>8.6956523359999996E-2</v>
      </c>
      <c r="X349">
        <v>8390.98</v>
      </c>
      <c r="Y349" t="s">
        <v>76</v>
      </c>
      <c r="Z349" t="s">
        <v>929</v>
      </c>
      <c r="AA349">
        <v>36923000</v>
      </c>
      <c r="AB349">
        <f t="shared" si="18"/>
        <v>424614500</v>
      </c>
      <c r="AC349" s="15">
        <f>T349*(1+(U349/Sheet2!$A$2))</f>
        <v>11.5</v>
      </c>
      <c r="AD349" s="16">
        <f t="shared" si="25"/>
        <v>0.45147775217285324</v>
      </c>
      <c r="AE349" s="17">
        <f t="shared" si="4"/>
        <v>3.9767836472847727E-2</v>
      </c>
      <c r="AF349" s="70">
        <f t="shared" si="26"/>
        <v>4.3427644981506752</v>
      </c>
      <c r="AG349">
        <f t="shared" si="27"/>
        <v>0.38252681903232227</v>
      </c>
      <c r="AI349">
        <v>2017</v>
      </c>
    </row>
    <row r="350" spans="1:35" ht="12.75" customHeight="1">
      <c r="A350">
        <v>9</v>
      </c>
      <c r="B350">
        <v>29</v>
      </c>
      <c r="C350">
        <v>2017</v>
      </c>
      <c r="D350" s="9">
        <f t="shared" si="0"/>
        <v>43007</v>
      </c>
      <c r="E350" s="10">
        <v>1998</v>
      </c>
      <c r="F350" s="10">
        <f t="shared" si="1"/>
        <v>19</v>
      </c>
      <c r="G350" t="s">
        <v>930</v>
      </c>
      <c r="H350" t="s">
        <v>931</v>
      </c>
      <c r="I350" s="11">
        <v>210372000</v>
      </c>
      <c r="J350" s="11">
        <v>18270000</v>
      </c>
      <c r="K350" s="11">
        <f>IF(M350="NOK",I350,IF(Sheet1!M350="SEK",Sheet1!I350*Sheet2!$B$10,IF(M350="DKK",Sheet1!I350*Sheet2!$B$9,IF(Sheet1!M350="EUR",Sheet1!I350*Sheet2!$B$11,IF(M350="USD",I350*Sheet1!$B$12,IF(M350="CHF",I350*Sheet2!$B$13,IF(Sheet1!M350="GBP",Sheet1!I350*Sheet2!$B$14,IF(Sheet1!M350="ISK",Sheet1!I350*Sheet2!$B$15,IF(Sheet1!M350="AUD",Sheet1!I350*Sheet2!$B$16,"0")))))))))</f>
        <v>210372000</v>
      </c>
      <c r="L350" s="11">
        <f>IF(M350="NOK",J350,IF(Sheet1!M350="SEK",Sheet1!J350*Sheet2!$B$10,IF(M350="DKK",Sheet1!J350*Sheet2!$B$9,IF(Sheet1!M350="EUR",Sheet1!J350*Sheet2!$B$11,IF(M350="USD",J350*Sheet1!$B$12,IF(M350="CHF",J350*Sheet2!$B$13,IF(Sheet1!M350="GBP",Sheet1!J350*Sheet2!$B$14,IF(Sheet1!M350="ISK",Sheet1!J350*Sheet2!$B$15,IF(Sheet1!M350="AUD",Sheet1!J350*Sheet2!$B$16,"0")))))))))</f>
        <v>18270000</v>
      </c>
      <c r="M350" t="s">
        <v>20</v>
      </c>
      <c r="N350" t="s">
        <v>21</v>
      </c>
      <c r="O350" t="s">
        <v>22</v>
      </c>
      <c r="P350" s="51" t="s">
        <v>23</v>
      </c>
      <c r="Q350" s="13">
        <v>307.03399999999999</v>
      </c>
      <c r="R350" t="s">
        <v>932</v>
      </c>
      <c r="S350" s="14" t="s">
        <v>25</v>
      </c>
      <c r="T350">
        <v>23</v>
      </c>
      <c r="U350" s="13">
        <v>10</v>
      </c>
      <c r="V350" s="13">
        <v>8.6956520079999997</v>
      </c>
      <c r="W350" s="13">
        <v>6.956521511</v>
      </c>
      <c r="X350">
        <v>638.00199999999995</v>
      </c>
      <c r="Y350" s="1" t="s">
        <v>33</v>
      </c>
      <c r="Z350" t="s">
        <v>933</v>
      </c>
      <c r="AA350">
        <v>11608000</v>
      </c>
      <c r="AB350">
        <f t="shared" si="18"/>
        <v>266984000</v>
      </c>
      <c r="AC350" s="15">
        <f>T350*(1+(U350/Sheet2!$A$2))</f>
        <v>25.3</v>
      </c>
      <c r="AD350" s="16">
        <f t="shared" si="25"/>
        <v>0.78795733077637609</v>
      </c>
      <c r="AE350" s="17">
        <f t="shared" si="4"/>
        <v>6.8431067030234022E-2</v>
      </c>
      <c r="AF350" s="70">
        <f t="shared" si="26"/>
        <v>0.78795733077637609</v>
      </c>
      <c r="AG350">
        <f t="shared" si="27"/>
        <v>6.8431067030234022E-2</v>
      </c>
      <c r="AI350">
        <v>2017</v>
      </c>
    </row>
    <row r="351" spans="1:35" ht="12.75" customHeight="1">
      <c r="A351">
        <v>10</v>
      </c>
      <c r="B351">
        <v>2</v>
      </c>
      <c r="C351">
        <v>2017</v>
      </c>
      <c r="D351" s="9">
        <f t="shared" si="0"/>
        <v>43010</v>
      </c>
      <c r="E351" s="10">
        <v>1973</v>
      </c>
      <c r="F351" s="10">
        <f t="shared" si="1"/>
        <v>44</v>
      </c>
      <c r="G351" t="s">
        <v>934</v>
      </c>
      <c r="H351" t="s">
        <v>935</v>
      </c>
      <c r="I351" s="11">
        <v>4123739000</v>
      </c>
      <c r="J351" s="11">
        <v>195494000</v>
      </c>
      <c r="K351" s="11">
        <f>IF(M351="NOK",I351,IF(Sheet1!M351="SEK",Sheet1!I351*Sheet2!$B$10,IF(M351="DKK",Sheet1!I351*Sheet2!$B$9,IF(Sheet1!M351="EUR",Sheet1!I351*Sheet2!$B$11,IF(M351="USD",I351*Sheet1!$B$12,IF(M351="CHF",I351*Sheet2!$B$13,IF(Sheet1!M351="GBP",Sheet1!I351*Sheet2!$B$14,IF(Sheet1!M351="ISK",Sheet1!I351*Sheet2!$B$15,IF(Sheet1!M351="AUD",Sheet1!I351*Sheet2!$B$16,"0")))))))))</f>
        <v>4123739000</v>
      </c>
      <c r="L351" s="11">
        <f>IF(M351="NOK",J351,IF(Sheet1!M351="SEK",Sheet1!J351*Sheet2!$B$10,IF(M351="DKK",Sheet1!J351*Sheet2!$B$9,IF(Sheet1!M351="EUR",Sheet1!J351*Sheet2!$B$11,IF(M351="USD",J351*Sheet1!$B$12,IF(M351="CHF",J351*Sheet2!$B$13,IF(Sheet1!M351="GBP",Sheet1!J351*Sheet2!$B$14,IF(Sheet1!M351="ISK",Sheet1!J351*Sheet2!$B$15,IF(Sheet1!M351="AUD",Sheet1!J351*Sheet2!$B$16,"0")))))))))</f>
        <v>195494000</v>
      </c>
      <c r="M351" t="s">
        <v>20</v>
      </c>
      <c r="N351" t="s">
        <v>21</v>
      </c>
      <c r="O351" t="s">
        <v>22</v>
      </c>
      <c r="P351" s="51" t="s">
        <v>23</v>
      </c>
      <c r="Q351" s="13">
        <v>120.003</v>
      </c>
      <c r="R351" t="s">
        <v>740</v>
      </c>
      <c r="S351" s="14" t="s">
        <v>25</v>
      </c>
      <c r="T351">
        <v>115</v>
      </c>
      <c r="U351" s="13">
        <v>2.1739130019999999</v>
      </c>
      <c r="V351" s="13">
        <v>2.1739130019999999</v>
      </c>
      <c r="W351" s="13">
        <v>0.86956518890000001</v>
      </c>
      <c r="X351">
        <v>258.00200000000001</v>
      </c>
      <c r="Y351" t="s">
        <v>124</v>
      </c>
      <c r="Z351" t="s">
        <v>936</v>
      </c>
      <c r="AA351">
        <v>1043500</v>
      </c>
      <c r="AB351">
        <f t="shared" si="18"/>
        <v>120002500</v>
      </c>
      <c r="AC351" s="15">
        <f>T351*(1+(U351/Sheet2!$A$2))</f>
        <v>117.4999999523</v>
      </c>
      <c r="AD351" s="16">
        <f t="shared" si="25"/>
        <v>34.363775754671778</v>
      </c>
      <c r="AE351" s="17">
        <f t="shared" si="4"/>
        <v>1.6290827274431783</v>
      </c>
      <c r="AF351" s="70">
        <f t="shared" si="26"/>
        <v>34.363775754671778</v>
      </c>
      <c r="AG351">
        <f t="shared" si="27"/>
        <v>1.6290827274431783</v>
      </c>
      <c r="AI351">
        <v>2017</v>
      </c>
    </row>
    <row r="352" spans="1:35" ht="12.75" customHeight="1">
      <c r="A352">
        <v>10</v>
      </c>
      <c r="B352">
        <v>6</v>
      </c>
      <c r="C352">
        <v>2017</v>
      </c>
      <c r="D352" s="9">
        <f t="shared" si="0"/>
        <v>43014</v>
      </c>
      <c r="E352" s="10">
        <v>2010</v>
      </c>
      <c r="F352" s="10">
        <f t="shared" si="1"/>
        <v>7</v>
      </c>
      <c r="G352" t="s">
        <v>937</v>
      </c>
      <c r="H352" t="s">
        <v>938</v>
      </c>
      <c r="I352" s="11">
        <v>812582000</v>
      </c>
      <c r="J352" s="11">
        <v>63601000</v>
      </c>
      <c r="K352" s="11">
        <f>IF(M352="NOK",I352,IF(Sheet1!M352="SEK",Sheet1!I352*Sheet2!$B$10,IF(M352="DKK",Sheet1!I352*Sheet2!$B$9,IF(Sheet1!M352="EUR",Sheet1!I352*Sheet2!$B$11,IF(M352="USD",I352*Sheet1!$B$12,IF(M352="CHF",I352*Sheet2!$B$13,IF(Sheet1!M352="GBP",Sheet1!I352*Sheet2!$B$14,IF(Sheet1!M352="ISK",Sheet1!I352*Sheet2!$B$15,IF(Sheet1!M352="AUD",Sheet1!I352*Sheet2!$B$16,"0")))))))))</f>
        <v>749769411.39999998</v>
      </c>
      <c r="L352" s="11">
        <f>IF(M352="NOK",J352,IF(Sheet1!M352="SEK",Sheet1!J352*Sheet2!$B$10,IF(M352="DKK",Sheet1!J352*Sheet2!$B$9,IF(Sheet1!M352="EUR",Sheet1!J352*Sheet2!$B$11,IF(M352="USD",J352*Sheet1!$B$12,IF(M352="CHF",J352*Sheet2!$B$13,IF(Sheet1!M352="GBP",Sheet1!J352*Sheet2!$B$14,IF(Sheet1!M352="ISK",Sheet1!J352*Sheet2!$B$15,IF(Sheet1!M352="AUD",Sheet1!J352*Sheet2!$B$16,"0")))))))))</f>
        <v>58684642.699999996</v>
      </c>
      <c r="M352" t="s">
        <v>4</v>
      </c>
      <c r="N352" t="s">
        <v>30</v>
      </c>
      <c r="O352" t="s">
        <v>37</v>
      </c>
      <c r="P352" s="51" t="s">
        <v>23</v>
      </c>
      <c r="Q352" s="13">
        <v>700.06899999999996</v>
      </c>
      <c r="R352" t="s">
        <v>817</v>
      </c>
      <c r="S352" s="14" t="s">
        <v>25</v>
      </c>
      <c r="T352">
        <v>56</v>
      </c>
      <c r="U352" s="13">
        <v>16.964284899999999</v>
      </c>
      <c r="V352" s="13">
        <v>9.8214282990000008</v>
      </c>
      <c r="W352" s="13">
        <v>11.60714245</v>
      </c>
      <c r="X352">
        <v>1166.78</v>
      </c>
      <c r="Y352" t="s">
        <v>48</v>
      </c>
      <c r="Z352" t="s">
        <v>939</v>
      </c>
      <c r="AA352">
        <v>12857300</v>
      </c>
      <c r="AB352">
        <f t="shared" si="18"/>
        <v>720008800</v>
      </c>
      <c r="AC352" s="15">
        <f>T352*(1+(U352/Sheet2!$A$2))</f>
        <v>65.499999543999991</v>
      </c>
      <c r="AD352" s="16">
        <f t="shared" si="25"/>
        <v>1.1285723174494533</v>
      </c>
      <c r="AE352" s="17">
        <f t="shared" si="4"/>
        <v>8.8333642588812808E-2</v>
      </c>
      <c r="AF352" s="70">
        <f t="shared" si="26"/>
        <v>1.0413336773106106</v>
      </c>
      <c r="AG352">
        <f t="shared" si="27"/>
        <v>8.1505452016697566E-2</v>
      </c>
      <c r="AI352">
        <v>2017</v>
      </c>
    </row>
    <row r="353" spans="1:35" ht="12.75" customHeight="1">
      <c r="A353">
        <v>10</v>
      </c>
      <c r="B353">
        <v>9</v>
      </c>
      <c r="C353">
        <v>2017</v>
      </c>
      <c r="D353" s="9">
        <f t="shared" si="0"/>
        <v>43017</v>
      </c>
      <c r="E353" s="10">
        <v>2014</v>
      </c>
      <c r="F353" s="10">
        <f t="shared" si="1"/>
        <v>3</v>
      </c>
      <c r="G353" t="s">
        <v>940</v>
      </c>
      <c r="H353" t="s">
        <v>941</v>
      </c>
      <c r="I353" s="11">
        <v>6666000</v>
      </c>
      <c r="J353" s="11">
        <v>2204000</v>
      </c>
      <c r="K353" s="11">
        <f>IF(M353="NOK",I353,IF(Sheet1!M353="SEK",Sheet1!I353*Sheet2!$B$10,IF(M353="DKK",Sheet1!I353*Sheet2!$B$9,IF(Sheet1!M353="EUR",Sheet1!I353*Sheet2!$B$11,IF(M353="USD",I353*Sheet1!$B$12,IF(M353="CHF",I353*Sheet2!$B$13,IF(Sheet1!M353="GBP",Sheet1!I353*Sheet2!$B$14,IF(Sheet1!M353="ISK",Sheet1!I353*Sheet2!$B$15,IF(Sheet1!M353="AUD",Sheet1!I353*Sheet2!$B$16,"0")))))))))</f>
        <v>64120254</v>
      </c>
      <c r="L353" s="11">
        <f>IF(M353="NOK",J353,IF(Sheet1!M353="SEK",Sheet1!J353*Sheet2!$B$10,IF(M353="DKK",Sheet1!J353*Sheet2!$B$9,IF(Sheet1!M353="EUR",Sheet1!J353*Sheet2!$B$11,IF(M353="USD",J353*Sheet1!$B$12,IF(M353="CHF",J353*Sheet2!$B$13,IF(Sheet1!M353="GBP",Sheet1!J353*Sheet2!$B$14,IF(Sheet1!M353="ISK",Sheet1!J353*Sheet2!$B$15,IF(Sheet1!M353="AUD",Sheet1!J353*Sheet2!$B$16,"0")))))))))</f>
        <v>21200276</v>
      </c>
      <c r="M353" t="s">
        <v>9</v>
      </c>
      <c r="N353" t="s">
        <v>200</v>
      </c>
      <c r="O353" t="s">
        <v>278</v>
      </c>
      <c r="P353" s="51" t="s">
        <v>23</v>
      </c>
      <c r="Q353" s="13">
        <v>234.61099999999999</v>
      </c>
      <c r="R353" t="s">
        <v>380</v>
      </c>
      <c r="S353" s="14" t="s">
        <v>25</v>
      </c>
      <c r="T353">
        <v>6.15</v>
      </c>
      <c r="U353" s="13">
        <v>13.33333111</v>
      </c>
      <c r="V353" s="13">
        <v>8.4552831650000009</v>
      </c>
      <c r="W353" s="13">
        <v>5.0406489370000003</v>
      </c>
      <c r="X353">
        <v>515.25099999999998</v>
      </c>
      <c r="Y353" t="s">
        <v>124</v>
      </c>
      <c r="Z353" t="s">
        <v>504</v>
      </c>
      <c r="AA353">
        <v>4088900</v>
      </c>
      <c r="AB353">
        <f t="shared" si="18"/>
        <v>25146735</v>
      </c>
      <c r="AC353" s="15">
        <f>T353*(1+(U353/Sheet2!$A$2))</f>
        <v>6.9699998632649995</v>
      </c>
      <c r="AD353" s="16">
        <f t="shared" si="25"/>
        <v>0.26508411529369519</v>
      </c>
      <c r="AE353" s="17">
        <f t="shared" si="4"/>
        <v>8.7645573073402969E-2</v>
      </c>
      <c r="AF353" s="70">
        <f t="shared" si="26"/>
        <v>2.5498441050100542</v>
      </c>
      <c r="AG353">
        <f t="shared" si="27"/>
        <v>0.84306276739306318</v>
      </c>
      <c r="AI353">
        <v>2017</v>
      </c>
    </row>
    <row r="354" spans="1:35" ht="12.75" customHeight="1">
      <c r="A354">
        <v>10</v>
      </c>
      <c r="B354">
        <v>10</v>
      </c>
      <c r="C354">
        <v>2017</v>
      </c>
      <c r="D354" s="9">
        <f t="shared" si="0"/>
        <v>43018</v>
      </c>
      <c r="E354" s="18">
        <v>2014</v>
      </c>
      <c r="F354" s="10">
        <f t="shared" si="1"/>
        <v>3</v>
      </c>
      <c r="G354" t="s">
        <v>942</v>
      </c>
      <c r="H354" t="s">
        <v>943</v>
      </c>
      <c r="I354" s="11">
        <v>2493174000</v>
      </c>
      <c r="J354" s="11">
        <v>-30234000</v>
      </c>
      <c r="K354" s="11">
        <f>IF(M354="NOK",I354,IF(Sheet1!M354="SEK",Sheet1!I354*Sheet2!$B$10,IF(M354="DKK",Sheet1!I354*Sheet2!$B$9,IF(Sheet1!M354="EUR",Sheet1!I354*Sheet2!$B$11,IF(M354="USD",I354*Sheet1!$B$12,IF(M354="CHF",I354*Sheet2!$B$13,IF(Sheet1!M354="GBP",Sheet1!I354*Sheet2!$B$14,IF(Sheet1!M354="ISK",Sheet1!I354*Sheet2!$B$15,IF(Sheet1!M354="AUD",Sheet1!I354*Sheet2!$B$16,"0")))))))))</f>
        <v>2300451649.7999997</v>
      </c>
      <c r="L354" s="11">
        <f>IF(M354="NOK",J354,IF(Sheet1!M354="SEK",Sheet1!J354*Sheet2!$B$10,IF(M354="DKK",Sheet1!J354*Sheet2!$B$9,IF(Sheet1!M354="EUR",Sheet1!J354*Sheet2!$B$11,IF(M354="USD",J354*Sheet1!$B$12,IF(M354="CHF",J354*Sheet2!$B$13,IF(Sheet1!M354="GBP",Sheet1!J354*Sheet2!$B$14,IF(Sheet1!M354="ISK",Sheet1!J354*Sheet2!$B$15,IF(Sheet1!M354="AUD",Sheet1!J354*Sheet2!$B$16,"0")))))))))</f>
        <v>-27896911.800000001</v>
      </c>
      <c r="M354" t="s">
        <v>4</v>
      </c>
      <c r="N354" t="s">
        <v>30</v>
      </c>
      <c r="O354" t="s">
        <v>37</v>
      </c>
      <c r="P354" s="12" t="s">
        <v>23</v>
      </c>
      <c r="Q354" s="13">
        <v>833.31899999999996</v>
      </c>
      <c r="R354" t="s">
        <v>330</v>
      </c>
      <c r="S354" s="14" t="s">
        <v>25</v>
      </c>
      <c r="T354">
        <v>50</v>
      </c>
      <c r="U354" s="13">
        <v>10</v>
      </c>
      <c r="V354" s="13">
        <v>4.5</v>
      </c>
      <c r="W354" s="13">
        <v>-6.1999998090000004</v>
      </c>
      <c r="X354">
        <v>2873.52</v>
      </c>
      <c r="Y354" s="1" t="s">
        <v>33</v>
      </c>
      <c r="Z354" t="s">
        <v>944</v>
      </c>
      <c r="AA354">
        <v>17092300</v>
      </c>
      <c r="AB354">
        <f t="shared" si="18"/>
        <v>854615000</v>
      </c>
      <c r="AC354" s="15">
        <f>T354*(1+(U354/Sheet2!$A$2))</f>
        <v>55.000000000000007</v>
      </c>
      <c r="AD354" s="16">
        <f t="shared" si="25"/>
        <v>2.9173066234503255</v>
      </c>
      <c r="AE354" s="17">
        <f t="shared" si="4"/>
        <v>-3.5377333653165463E-2</v>
      </c>
      <c r="AF354" s="70">
        <f t="shared" si="26"/>
        <v>2.6917988214576152</v>
      </c>
      <c r="AG354">
        <f t="shared" si="27"/>
        <v>-3.2642665761775769E-2</v>
      </c>
      <c r="AI354">
        <v>2017</v>
      </c>
    </row>
    <row r="355" spans="1:35" ht="12.75" customHeight="1">
      <c r="A355">
        <v>10</v>
      </c>
      <c r="B355">
        <v>11</v>
      </c>
      <c r="C355">
        <v>2017</v>
      </c>
      <c r="D355" s="9">
        <f t="shared" si="0"/>
        <v>43019</v>
      </c>
      <c r="E355" s="10">
        <v>2013</v>
      </c>
      <c r="F355" s="10">
        <f t="shared" si="1"/>
        <v>4</v>
      </c>
      <c r="G355" t="s">
        <v>945</v>
      </c>
      <c r="H355" t="s">
        <v>946</v>
      </c>
      <c r="I355" s="11">
        <v>547000000</v>
      </c>
      <c r="J355" s="11">
        <v>29600000</v>
      </c>
      <c r="K355" s="11">
        <f>IF(M355="NOK",I355,IF(Sheet1!M355="SEK",Sheet1!I355*Sheet2!$B$10,IF(M355="DKK",Sheet1!I355*Sheet2!$B$9,IF(Sheet1!M355="EUR",Sheet1!I355*Sheet2!$B$11,IF(M355="USD",I355*Sheet1!$B$12,IF(M355="CHF",I355*Sheet2!$B$13,IF(Sheet1!M355="GBP",Sheet1!I355*Sheet2!$B$14,IF(Sheet1!M355="ISK",Sheet1!I355*Sheet2!$B$15,IF(Sheet1!M355="AUD",Sheet1!I355*Sheet2!$B$16,"0")))))))))</f>
        <v>5261593000</v>
      </c>
      <c r="L355" s="11">
        <f>IF(M355="NOK",J355,IF(Sheet1!M355="SEK",Sheet1!J355*Sheet2!$B$10,IF(M355="DKK",Sheet1!J355*Sheet2!$B$9,IF(Sheet1!M355="EUR",Sheet1!J355*Sheet2!$B$11,IF(M355="USD",J355*Sheet1!$B$12,IF(M355="CHF",J355*Sheet2!$B$13,IF(Sheet1!M355="GBP",Sheet1!J355*Sheet2!$B$14,IF(Sheet1!M355="ISK",Sheet1!J355*Sheet2!$B$15,IF(Sheet1!M355="AUD",Sheet1!J355*Sheet2!$B$16,"0")))))))))</f>
        <v>284722400</v>
      </c>
      <c r="M355" t="s">
        <v>9</v>
      </c>
      <c r="N355" t="s">
        <v>200</v>
      </c>
      <c r="O355" t="s">
        <v>201</v>
      </c>
      <c r="P355" s="51" t="s">
        <v>23</v>
      </c>
      <c r="Q355" s="13">
        <v>8225.7800000000007</v>
      </c>
      <c r="R355" t="s">
        <v>430</v>
      </c>
      <c r="S355" s="14" t="s">
        <v>25</v>
      </c>
      <c r="T355">
        <v>9.76</v>
      </c>
      <c r="U355" s="13">
        <v>2.4590139390000001</v>
      </c>
      <c r="V355" s="13">
        <v>5.5327844620000004</v>
      </c>
      <c r="W355" s="13">
        <v>4.9180302620000003</v>
      </c>
      <c r="X355">
        <v>11671.4</v>
      </c>
      <c r="Y355" s="1" t="s">
        <v>33</v>
      </c>
      <c r="Z355" t="s">
        <v>947</v>
      </c>
      <c r="AA355">
        <v>78092700</v>
      </c>
      <c r="AB355">
        <f t="shared" si="18"/>
        <v>762184752</v>
      </c>
      <c r="AC355" s="15">
        <f>T355*(1+(U355/Sheet2!$A$2))</f>
        <v>9.9999997604463999</v>
      </c>
      <c r="AD355" s="16">
        <f t="shared" si="25"/>
        <v>0.71767376422140761</v>
      </c>
      <c r="AE355" s="17">
        <f t="shared" si="4"/>
        <v>3.8835728374686775E-2</v>
      </c>
      <c r="AF355" s="70">
        <f t="shared" si="26"/>
        <v>6.9033039380457195</v>
      </c>
      <c r="AG355">
        <f t="shared" si="27"/>
        <v>0.37356087123611204</v>
      </c>
      <c r="AI355">
        <v>2017</v>
      </c>
    </row>
    <row r="356" spans="1:35" ht="12.75" customHeight="1">
      <c r="A356">
        <v>10</v>
      </c>
      <c r="B356">
        <v>11</v>
      </c>
      <c r="C356">
        <v>2017</v>
      </c>
      <c r="D356" s="9">
        <f t="shared" si="0"/>
        <v>43019</v>
      </c>
      <c r="E356" s="10">
        <v>2011</v>
      </c>
      <c r="F356" s="10">
        <f t="shared" si="1"/>
        <v>6</v>
      </c>
      <c r="G356" t="s">
        <v>948</v>
      </c>
      <c r="H356" t="s">
        <v>949</v>
      </c>
      <c r="I356" s="11">
        <v>480672000</v>
      </c>
      <c r="J356" s="11">
        <v>73853000</v>
      </c>
      <c r="K356" s="11">
        <f>IF(M356="NOK",I356,IF(Sheet1!M356="SEK",Sheet1!I356*Sheet2!$B$10,IF(M356="DKK",Sheet1!I356*Sheet2!$B$9,IF(Sheet1!M356="EUR",Sheet1!I356*Sheet2!$B$11,IF(M356="USD",I356*Sheet1!$B$12,IF(M356="CHF",I356*Sheet2!$B$13,IF(Sheet1!M356="GBP",Sheet1!I356*Sheet2!$B$14,IF(Sheet1!M356="ISK",Sheet1!I356*Sheet2!$B$15,IF(Sheet1!M356="AUD",Sheet1!I356*Sheet2!$B$16,"0")))))))))</f>
        <v>480672000</v>
      </c>
      <c r="L356" s="11">
        <f>IF(M356="NOK",J356,IF(Sheet1!M356="SEK",Sheet1!J356*Sheet2!$B$10,IF(M356="DKK",Sheet1!J356*Sheet2!$B$9,IF(Sheet1!M356="EUR",Sheet1!J356*Sheet2!$B$11,IF(M356="USD",J356*Sheet1!$B$12,IF(M356="CHF",J356*Sheet2!$B$13,IF(Sheet1!M356="GBP",Sheet1!J356*Sheet2!$B$14,IF(Sheet1!M356="ISK",Sheet1!J356*Sheet2!$B$15,IF(Sheet1!M356="AUD",Sheet1!J356*Sheet2!$B$16,"0")))))))))</f>
        <v>73853000</v>
      </c>
      <c r="M356" t="s">
        <v>20</v>
      </c>
      <c r="N356" t="s">
        <v>21</v>
      </c>
      <c r="O356" t="s">
        <v>22</v>
      </c>
      <c r="P356" s="51" t="s">
        <v>23</v>
      </c>
      <c r="Q356" s="13">
        <v>422.55399999999997</v>
      </c>
      <c r="R356" t="s">
        <v>330</v>
      </c>
      <c r="S356" s="14" t="s">
        <v>25</v>
      </c>
      <c r="T356">
        <v>24.5</v>
      </c>
      <c r="U356" s="13">
        <v>10.204081540000001</v>
      </c>
      <c r="V356" s="13">
        <v>8.9795913699999996</v>
      </c>
      <c r="W356" s="13">
        <v>4.0816326140000001</v>
      </c>
      <c r="X356">
        <v>660.69200000000001</v>
      </c>
      <c r="Y356" t="s">
        <v>76</v>
      </c>
      <c r="Z356" t="s">
        <v>950</v>
      </c>
      <c r="AA356">
        <v>14372600</v>
      </c>
      <c r="AB356">
        <f t="shared" si="18"/>
        <v>352128700</v>
      </c>
      <c r="AC356" s="15">
        <f>T356*(1+(U356/Sheet2!$A$2))</f>
        <v>26.999999977300003</v>
      </c>
      <c r="AD356" s="16">
        <f t="shared" si="25"/>
        <v>1.3650463594702733</v>
      </c>
      <c r="AE356" s="17">
        <f t="shared" si="4"/>
        <v>0.20973297547175224</v>
      </c>
      <c r="AF356" s="70">
        <f t="shared" si="26"/>
        <v>1.3650463594702733</v>
      </c>
      <c r="AG356">
        <f t="shared" si="27"/>
        <v>0.20973297547175224</v>
      </c>
      <c r="AI356">
        <v>2017</v>
      </c>
    </row>
    <row r="357" spans="1:35" ht="12.75" customHeight="1">
      <c r="A357">
        <v>10</v>
      </c>
      <c r="B357">
        <v>12</v>
      </c>
      <c r="C357">
        <v>2017</v>
      </c>
      <c r="D357" s="9">
        <f t="shared" si="0"/>
        <v>43020</v>
      </c>
      <c r="E357" s="18">
        <v>2000</v>
      </c>
      <c r="F357" s="10">
        <f t="shared" si="1"/>
        <v>17</v>
      </c>
      <c r="G357" t="s">
        <v>951</v>
      </c>
      <c r="H357" t="s">
        <v>952</v>
      </c>
      <c r="I357" s="11">
        <v>144686000</v>
      </c>
      <c r="J357" s="11">
        <v>74631000</v>
      </c>
      <c r="K357" s="11">
        <f>IF(M357="NOK",I357,IF(Sheet1!M357="SEK",Sheet1!I357*Sheet2!$B$10,IF(M357="DKK",Sheet1!I357*Sheet2!$B$9,IF(Sheet1!M357="EUR",Sheet1!I357*Sheet2!$B$11,IF(M357="USD",I357*Sheet1!$B$12,IF(M357="CHF",I357*Sheet2!$B$13,IF(Sheet1!M357="GBP",Sheet1!I357*Sheet2!$B$14,IF(Sheet1!M357="ISK",Sheet1!I357*Sheet2!$B$15,IF(Sheet1!M357="AUD",Sheet1!I357*Sheet2!$B$16,"0")))))))))</f>
        <v>133501772.19999999</v>
      </c>
      <c r="L357" s="11">
        <f>IF(M357="NOK",J357,IF(Sheet1!M357="SEK",Sheet1!J357*Sheet2!$B$10,IF(M357="DKK",Sheet1!J357*Sheet2!$B$9,IF(Sheet1!M357="EUR",Sheet1!J357*Sheet2!$B$11,IF(M357="USD",J357*Sheet1!$B$12,IF(M357="CHF",J357*Sheet2!$B$13,IF(Sheet1!M357="GBP",Sheet1!J357*Sheet2!$B$14,IF(Sheet1!M357="ISK",Sheet1!J357*Sheet2!$B$15,IF(Sheet1!M357="AUD",Sheet1!J357*Sheet2!$B$16,"0")))))))))</f>
        <v>68862023.700000003</v>
      </c>
      <c r="M357" t="s">
        <v>4</v>
      </c>
      <c r="N357" t="s">
        <v>30</v>
      </c>
      <c r="O357" t="s">
        <v>37</v>
      </c>
      <c r="P357" s="12" t="s">
        <v>23</v>
      </c>
      <c r="Q357" s="13">
        <v>791.05899999999997</v>
      </c>
      <c r="R357" t="s">
        <v>847</v>
      </c>
      <c r="S357" s="14" t="s">
        <v>25</v>
      </c>
      <c r="T357">
        <v>24</v>
      </c>
      <c r="U357" s="13">
        <v>20.833333970000002</v>
      </c>
      <c r="V357" s="13">
        <v>11.66666698</v>
      </c>
      <c r="W357" s="13">
        <v>4.1666665079999996</v>
      </c>
      <c r="X357">
        <v>2076.84</v>
      </c>
      <c r="Y357" s="1" t="s">
        <v>33</v>
      </c>
      <c r="Z357" t="s">
        <v>953</v>
      </c>
      <c r="AA357">
        <v>29166700</v>
      </c>
      <c r="AB357">
        <f t="shared" si="18"/>
        <v>700000800</v>
      </c>
      <c r="AC357" s="15">
        <f>T357*(1+(U357/Sheet2!$A$2))</f>
        <v>29.000000152799998</v>
      </c>
      <c r="AD357" s="16">
        <f t="shared" si="25"/>
        <v>0.20669404949251485</v>
      </c>
      <c r="AE357" s="17">
        <f t="shared" si="4"/>
        <v>0.10661559243932292</v>
      </c>
      <c r="AF357" s="70">
        <f t="shared" si="26"/>
        <v>0.19071659946674344</v>
      </c>
      <c r="AG357">
        <f t="shared" si="27"/>
        <v>9.837420714376327E-2</v>
      </c>
      <c r="AI357">
        <v>2017</v>
      </c>
    </row>
    <row r="358" spans="1:35" ht="12.75" customHeight="1">
      <c r="A358">
        <v>10</v>
      </c>
      <c r="B358">
        <v>12</v>
      </c>
      <c r="C358">
        <v>2017</v>
      </c>
      <c r="D358" s="9">
        <f t="shared" si="0"/>
        <v>43020</v>
      </c>
      <c r="E358" s="18">
        <v>2008</v>
      </c>
      <c r="F358" s="10">
        <f t="shared" si="1"/>
        <v>9</v>
      </c>
      <c r="G358" t="s">
        <v>954</v>
      </c>
      <c r="H358" t="s">
        <v>955</v>
      </c>
      <c r="I358" s="11">
        <v>8183000</v>
      </c>
      <c r="J358" s="11">
        <v>1014000</v>
      </c>
      <c r="K358" s="11">
        <f>IF(M358="NOK",I358,IF(Sheet1!M358="SEK",Sheet1!I358*Sheet2!$B$10,IF(M358="DKK",Sheet1!I358*Sheet2!$B$9,IF(Sheet1!M358="EUR",Sheet1!I358*Sheet2!$B$11,IF(M358="USD",I358*Sheet1!$B$12,IF(M358="CHF",I358*Sheet2!$B$13,IF(Sheet1!M358="GBP",Sheet1!I358*Sheet2!$B$14,IF(Sheet1!M358="ISK",Sheet1!I358*Sheet2!$B$15,IF(Sheet1!M358="AUD",Sheet1!I358*Sheet2!$B$16,"0")))))))))</f>
        <v>7550454.0999999996</v>
      </c>
      <c r="L358" s="11">
        <f>IF(M358="NOK",J358,IF(Sheet1!M358="SEK",Sheet1!J358*Sheet2!$B$10,IF(M358="DKK",Sheet1!J358*Sheet2!$B$9,IF(Sheet1!M358="EUR",Sheet1!J358*Sheet2!$B$11,IF(M358="USD",J358*Sheet1!$B$12,IF(M358="CHF",J358*Sheet2!$B$13,IF(Sheet1!M358="GBP",Sheet1!J358*Sheet2!$B$14,IF(Sheet1!M358="ISK",Sheet1!J358*Sheet2!$B$15,IF(Sheet1!M358="AUD",Sheet1!J358*Sheet2!$B$16,"0")))))))))</f>
        <v>935617.79999999993</v>
      </c>
      <c r="M358" t="s">
        <v>4</v>
      </c>
      <c r="N358" t="s">
        <v>30</v>
      </c>
      <c r="O358" t="s">
        <v>112</v>
      </c>
      <c r="P358" s="12" t="s">
        <v>23</v>
      </c>
      <c r="Q358" s="13">
        <v>19.124099999999999</v>
      </c>
      <c r="R358" t="s">
        <v>166</v>
      </c>
      <c r="S358" s="14" t="s">
        <v>25</v>
      </c>
      <c r="T358">
        <v>20</v>
      </c>
      <c r="U358" s="13">
        <v>56.5</v>
      </c>
      <c r="V358" s="13">
        <v>57.5</v>
      </c>
      <c r="W358" s="13">
        <v>145.5</v>
      </c>
      <c r="X358">
        <v>47.904299999999999</v>
      </c>
      <c r="Y358" t="s">
        <v>76</v>
      </c>
      <c r="Z358" t="s">
        <v>54</v>
      </c>
      <c r="AA358">
        <v>975000</v>
      </c>
      <c r="AB358">
        <f t="shared" si="18"/>
        <v>19500000</v>
      </c>
      <c r="AC358" s="15">
        <f>T358*(1+(U358/Sheet2!$A$2))</f>
        <v>31.299999999999997</v>
      </c>
      <c r="AD358" s="16">
        <f t="shared" si="25"/>
        <v>0.41964102564102562</v>
      </c>
      <c r="AE358" s="17">
        <f t="shared" si="4"/>
        <v>5.1999999999999998E-2</v>
      </c>
      <c r="AF358" s="70">
        <f t="shared" si="26"/>
        <v>0.38720277435897432</v>
      </c>
      <c r="AG358">
        <f t="shared" si="27"/>
        <v>4.7980399999999999E-2</v>
      </c>
      <c r="AI358">
        <v>2017</v>
      </c>
    </row>
    <row r="359" spans="1:35" ht="12.75" customHeight="1">
      <c r="A359">
        <v>10</v>
      </c>
      <c r="B359">
        <v>13</v>
      </c>
      <c r="C359">
        <v>2017</v>
      </c>
      <c r="D359" s="9">
        <f t="shared" si="0"/>
        <v>43021</v>
      </c>
      <c r="E359" s="18">
        <v>2011</v>
      </c>
      <c r="F359" s="10">
        <f t="shared" si="1"/>
        <v>6</v>
      </c>
      <c r="G359" t="s">
        <v>956</v>
      </c>
      <c r="H359" t="s">
        <v>957</v>
      </c>
      <c r="I359" s="11">
        <v>14841000</v>
      </c>
      <c r="J359" s="11">
        <v>-35444000</v>
      </c>
      <c r="K359" s="11">
        <f>IF(M359="NOK",I359,IF(Sheet1!M359="SEK",Sheet1!I359*Sheet2!$B$10,IF(M359="DKK",Sheet1!I359*Sheet2!$B$9,IF(Sheet1!M359="EUR",Sheet1!I359*Sheet2!$B$11,IF(M359="USD",I359*Sheet1!$B$12,IF(M359="CHF",I359*Sheet2!$B$13,IF(Sheet1!M359="GBP",Sheet1!I359*Sheet2!$B$14,IF(Sheet1!M359="ISK",Sheet1!I359*Sheet2!$B$15,IF(Sheet1!M359="AUD",Sheet1!I359*Sheet2!$B$16,"0")))))))))</f>
        <v>13693790.699999999</v>
      </c>
      <c r="L359" s="11">
        <f>IF(M359="NOK",J359,IF(Sheet1!M359="SEK",Sheet1!J359*Sheet2!$B$10,IF(M359="DKK",Sheet1!J359*Sheet2!$B$9,IF(Sheet1!M359="EUR",Sheet1!J359*Sheet2!$B$11,IF(M359="USD",J359*Sheet1!$B$12,IF(M359="CHF",J359*Sheet2!$B$13,IF(Sheet1!M359="GBP",Sheet1!J359*Sheet2!$B$14,IF(Sheet1!M359="ISK",Sheet1!J359*Sheet2!$B$15,IF(Sheet1!M359="AUD",Sheet1!J359*Sheet2!$B$16,"0")))))))))</f>
        <v>-32704178.799999997</v>
      </c>
      <c r="M359" t="s">
        <v>4</v>
      </c>
      <c r="N359" t="s">
        <v>30</v>
      </c>
      <c r="O359" t="s">
        <v>112</v>
      </c>
      <c r="P359" s="12" t="s">
        <v>23</v>
      </c>
      <c r="Q359" s="13">
        <v>197.029</v>
      </c>
      <c r="R359" t="s">
        <v>389</v>
      </c>
      <c r="S359" s="14" t="s">
        <v>25</v>
      </c>
      <c r="T359">
        <v>31</v>
      </c>
      <c r="U359" s="13">
        <v>44.193550109999997</v>
      </c>
      <c r="V359" s="13">
        <v>68.548385620000005</v>
      </c>
      <c r="W359" s="13">
        <v>103.22580720000001</v>
      </c>
      <c r="X359">
        <v>1287.19</v>
      </c>
      <c r="Y359" s="1" t="s">
        <v>26</v>
      </c>
      <c r="Z359" t="s">
        <v>322</v>
      </c>
      <c r="AA359">
        <v>6451600</v>
      </c>
      <c r="AB359">
        <f t="shared" si="18"/>
        <v>199999600</v>
      </c>
      <c r="AC359" s="15">
        <f>T359*(1+(U359/Sheet2!$A$2))</f>
        <v>44.700000534099999</v>
      </c>
      <c r="AD359" s="16">
        <f t="shared" si="25"/>
        <v>7.4205148410296823E-2</v>
      </c>
      <c r="AE359" s="17">
        <f t="shared" si="4"/>
        <v>-0.17722035444070888</v>
      </c>
      <c r="AF359" s="70">
        <f t="shared" si="26"/>
        <v>6.8469090438180877E-2</v>
      </c>
      <c r="AG359">
        <f t="shared" si="27"/>
        <v>-0.16352122104244207</v>
      </c>
      <c r="AI359">
        <v>2017</v>
      </c>
    </row>
    <row r="360" spans="1:35" ht="12.75" customHeight="1">
      <c r="A360">
        <v>10</v>
      </c>
      <c r="B360">
        <v>13</v>
      </c>
      <c r="C360">
        <v>2017</v>
      </c>
      <c r="D360" s="9">
        <f t="shared" si="0"/>
        <v>43021</v>
      </c>
      <c r="E360" s="10">
        <v>2005</v>
      </c>
      <c r="F360" s="10">
        <f t="shared" si="1"/>
        <v>12</v>
      </c>
      <c r="G360" t="s">
        <v>958</v>
      </c>
      <c r="H360" t="s">
        <v>959</v>
      </c>
      <c r="I360" s="11">
        <v>2935000</v>
      </c>
      <c r="J360" s="11">
        <v>-1866000</v>
      </c>
      <c r="K360" s="11">
        <f>IF(M360="NOK",I360,IF(Sheet1!M360="SEK",Sheet1!I360*Sheet2!$B$10,IF(M360="DKK",Sheet1!I360*Sheet2!$B$9,IF(Sheet1!M360="EUR",Sheet1!I360*Sheet2!$B$11,IF(M360="USD",I360*Sheet1!$B$12,IF(M360="CHF",I360*Sheet2!$B$13,IF(Sheet1!M360="GBP",Sheet1!I360*Sheet2!$B$14,IF(Sheet1!M360="ISK",Sheet1!I360*Sheet2!$B$15,IF(Sheet1!M360="AUD",Sheet1!I360*Sheet2!$B$16,"0")))))))))</f>
        <v>2708124.5</v>
      </c>
      <c r="L360" s="11">
        <f>IF(M360="NOK",J360,IF(Sheet1!M360="SEK",Sheet1!J360*Sheet2!$B$10,IF(M360="DKK",Sheet1!J360*Sheet2!$B$9,IF(Sheet1!M360="EUR",Sheet1!J360*Sheet2!$B$11,IF(M360="USD",J360*Sheet1!$B$12,IF(M360="CHF",J360*Sheet2!$B$13,IF(Sheet1!M360="GBP",Sheet1!J360*Sheet2!$B$14,IF(Sheet1!M360="ISK",Sheet1!J360*Sheet2!$B$15,IF(Sheet1!M360="AUD",Sheet1!J360*Sheet2!$B$16,"0")))))))))</f>
        <v>-1721758.2</v>
      </c>
      <c r="M360" t="s">
        <v>4</v>
      </c>
      <c r="N360" t="s">
        <v>30</v>
      </c>
      <c r="O360" t="s">
        <v>31</v>
      </c>
      <c r="P360" s="51" t="s">
        <v>23</v>
      </c>
      <c r="Q360" s="13">
        <v>12.6799</v>
      </c>
      <c r="R360" t="s">
        <v>166</v>
      </c>
      <c r="S360" s="14" t="s">
        <v>25</v>
      </c>
      <c r="T360">
        <v>6.4</v>
      </c>
      <c r="U360" s="13">
        <v>93.75</v>
      </c>
      <c r="V360" s="13">
        <v>103.125</v>
      </c>
      <c r="W360" s="13">
        <v>68.75</v>
      </c>
      <c r="X360">
        <v>45.935000000000002</v>
      </c>
      <c r="Y360" t="s">
        <v>76</v>
      </c>
      <c r="Z360" t="s">
        <v>337</v>
      </c>
      <c r="AA360">
        <v>2030000</v>
      </c>
      <c r="AB360">
        <f t="shared" si="18"/>
        <v>12992000</v>
      </c>
      <c r="AC360" s="15">
        <f>T360*(1+(U360/Sheet2!$A$2))</f>
        <v>12.4</v>
      </c>
      <c r="AD360" s="16">
        <f t="shared" si="25"/>
        <v>0.22590825123152711</v>
      </c>
      <c r="AE360" s="17">
        <f t="shared" si="4"/>
        <v>-0.1436268472906404</v>
      </c>
      <c r="AF360" s="70">
        <f t="shared" si="26"/>
        <v>0.20844554341133004</v>
      </c>
      <c r="AG360">
        <f t="shared" si="27"/>
        <v>-0.13252449199507388</v>
      </c>
      <c r="AI360">
        <v>2017</v>
      </c>
    </row>
    <row r="361" spans="1:35" ht="12.75" customHeight="1">
      <c r="A361">
        <v>10</v>
      </c>
      <c r="B361">
        <v>19</v>
      </c>
      <c r="C361">
        <v>2017</v>
      </c>
      <c r="D361" s="9">
        <f t="shared" si="0"/>
        <v>43027</v>
      </c>
      <c r="E361" s="10">
        <v>2007</v>
      </c>
      <c r="F361" s="10">
        <f t="shared" si="1"/>
        <v>10</v>
      </c>
      <c r="G361" t="s">
        <v>960</v>
      </c>
      <c r="H361" t="s">
        <v>961</v>
      </c>
      <c r="I361" s="11">
        <v>97025000</v>
      </c>
      <c r="J361" s="11">
        <v>11756000</v>
      </c>
      <c r="K361" s="11">
        <f>IF(M361="NOK",I361,IF(Sheet1!M361="SEK",Sheet1!I361*Sheet2!$B$10,IF(M361="DKK",Sheet1!I361*Sheet2!$B$9,IF(Sheet1!M361="EUR",Sheet1!I361*Sheet2!$B$11,IF(M361="USD",I361*Sheet1!$B$12,IF(M361="CHF",I361*Sheet2!$B$13,IF(Sheet1!M361="GBP",Sheet1!I361*Sheet2!$B$14,IF(Sheet1!M361="ISK",Sheet1!I361*Sheet2!$B$15,IF(Sheet1!M361="AUD",Sheet1!I361*Sheet2!$B$16,"0")))))))))</f>
        <v>89524967.5</v>
      </c>
      <c r="L361" s="11">
        <f>IF(M361="NOK",J361,IF(Sheet1!M361="SEK",Sheet1!J361*Sheet2!$B$10,IF(M361="DKK",Sheet1!J361*Sheet2!$B$9,IF(Sheet1!M361="EUR",Sheet1!J361*Sheet2!$B$11,IF(M361="USD",J361*Sheet1!$B$12,IF(M361="CHF",J361*Sheet2!$B$13,IF(Sheet1!M361="GBP",Sheet1!J361*Sheet2!$B$14,IF(Sheet1!M361="ISK",Sheet1!J361*Sheet2!$B$15,IF(Sheet1!M361="AUD",Sheet1!J361*Sheet2!$B$16,"0")))))))))</f>
        <v>10847261.199999999</v>
      </c>
      <c r="M361" t="s">
        <v>4</v>
      </c>
      <c r="N361" t="s">
        <v>30</v>
      </c>
      <c r="O361" t="s">
        <v>112</v>
      </c>
      <c r="P361" s="51" t="s">
        <v>23</v>
      </c>
      <c r="Q361" s="13">
        <v>21.509399999999999</v>
      </c>
      <c r="R361" t="s">
        <v>24</v>
      </c>
      <c r="S361" s="14" t="s">
        <v>25</v>
      </c>
      <c r="T361">
        <v>22</v>
      </c>
      <c r="U361" s="13">
        <v>27.272727969999998</v>
      </c>
      <c r="V361" s="13">
        <v>31.818181989999999</v>
      </c>
      <c r="W361" s="13">
        <v>59.090908050000003</v>
      </c>
      <c r="X361">
        <v>853.428</v>
      </c>
      <c r="Y361" t="s">
        <v>76</v>
      </c>
      <c r="Z361" t="s">
        <v>54</v>
      </c>
      <c r="AA361">
        <v>1000000</v>
      </c>
      <c r="AB361">
        <f t="shared" si="18"/>
        <v>22000000</v>
      </c>
      <c r="AC361" s="15">
        <f>T361*(1+(U361/Sheet2!$A$2))</f>
        <v>28.000000153399998</v>
      </c>
      <c r="AD361" s="16">
        <f t="shared" si="25"/>
        <v>4.4102272727272727</v>
      </c>
      <c r="AE361" s="17">
        <f t="shared" si="4"/>
        <v>0.53436363636363637</v>
      </c>
      <c r="AF361" s="70">
        <f t="shared" si="26"/>
        <v>4.0693167045454546</v>
      </c>
      <c r="AG361">
        <f t="shared" si="27"/>
        <v>0.49305732727272722</v>
      </c>
      <c r="AI361">
        <v>2017</v>
      </c>
    </row>
    <row r="362" spans="1:35" ht="12.75" customHeight="1">
      <c r="A362">
        <v>10</v>
      </c>
      <c r="B362">
        <v>27</v>
      </c>
      <c r="C362">
        <v>2017</v>
      </c>
      <c r="D362" s="9">
        <f t="shared" si="0"/>
        <v>43035</v>
      </c>
      <c r="E362" s="10">
        <v>2008</v>
      </c>
      <c r="F362" s="10">
        <f t="shared" si="1"/>
        <v>9</v>
      </c>
      <c r="G362" t="s">
        <v>962</v>
      </c>
      <c r="H362" t="s">
        <v>244</v>
      </c>
      <c r="I362" s="11">
        <v>1662030000</v>
      </c>
      <c r="J362" s="11">
        <v>104265000</v>
      </c>
      <c r="K362" s="11">
        <f>IF(M362="NOK",I362,IF(Sheet1!M362="SEK",Sheet1!I362*Sheet2!$B$10,IF(M362="DKK",Sheet1!I362*Sheet2!$B$9,IF(Sheet1!M362="EUR",Sheet1!I362*Sheet2!$B$11,IF(M362="USD",I362*Sheet1!$B$12,IF(M362="CHF",I362*Sheet2!$B$13,IF(Sheet1!M362="GBP",Sheet1!I362*Sheet2!$B$14,IF(Sheet1!M362="ISK",Sheet1!I362*Sheet2!$B$15,IF(Sheet1!M362="AUD",Sheet1!I362*Sheet2!$B$16,"0")))))))))</f>
        <v>1533555081</v>
      </c>
      <c r="L362" s="11">
        <f>IF(M362="NOK",J362,IF(Sheet1!M362="SEK",Sheet1!J362*Sheet2!$B$10,IF(M362="DKK",Sheet1!J362*Sheet2!$B$9,IF(Sheet1!M362="EUR",Sheet1!J362*Sheet2!$B$11,IF(M362="USD",J362*Sheet1!$B$12,IF(M362="CHF",J362*Sheet2!$B$13,IF(Sheet1!M362="GBP",Sheet1!J362*Sheet2!$B$14,IF(Sheet1!M362="ISK",Sheet1!J362*Sheet2!$B$15,IF(Sheet1!M362="AUD",Sheet1!J362*Sheet2!$B$16,"0")))))))))</f>
        <v>96205315.5</v>
      </c>
      <c r="M362" t="s">
        <v>4</v>
      </c>
      <c r="N362" t="s">
        <v>30</v>
      </c>
      <c r="O362" t="s">
        <v>37</v>
      </c>
      <c r="P362" s="51" t="s">
        <v>23</v>
      </c>
      <c r="Q362" s="13">
        <v>505.62700000000001</v>
      </c>
      <c r="R362" t="s">
        <v>68</v>
      </c>
      <c r="S362" s="14" t="s">
        <v>25</v>
      </c>
      <c r="T362">
        <v>150</v>
      </c>
      <c r="U362" s="13">
        <v>7.3333334920000004</v>
      </c>
      <c r="V362" s="13">
        <v>11</v>
      </c>
      <c r="W362" s="13">
        <v>20</v>
      </c>
      <c r="X362">
        <v>1659.78</v>
      </c>
      <c r="Y362" s="1" t="s">
        <v>33</v>
      </c>
      <c r="Z362" t="s">
        <v>547</v>
      </c>
      <c r="AA362">
        <v>3002800</v>
      </c>
      <c r="AB362">
        <f t="shared" si="18"/>
        <v>450420000</v>
      </c>
      <c r="AC362" s="15">
        <f>T362*(1+(U362/Sheet2!$A$2))</f>
        <v>161.00000023800001</v>
      </c>
      <c r="AD362" s="16">
        <f t="shared" si="25"/>
        <v>3.6899560410283736</v>
      </c>
      <c r="AE362" s="17">
        <f t="shared" si="4"/>
        <v>0.2314839483149061</v>
      </c>
      <c r="AF362" s="70">
        <f t="shared" si="26"/>
        <v>3.4047224390568802</v>
      </c>
      <c r="AG362">
        <f t="shared" si="27"/>
        <v>0.21359023911016384</v>
      </c>
      <c r="AI362">
        <v>2017</v>
      </c>
    </row>
    <row r="363" spans="1:35" ht="12.75" customHeight="1">
      <c r="A363">
        <v>10</v>
      </c>
      <c r="B363">
        <v>27</v>
      </c>
      <c r="C363">
        <v>2017</v>
      </c>
      <c r="D363" s="9">
        <f t="shared" si="0"/>
        <v>43035</v>
      </c>
      <c r="E363" s="10">
        <v>2016</v>
      </c>
      <c r="F363" s="10">
        <f t="shared" si="1"/>
        <v>1</v>
      </c>
      <c r="G363" t="s">
        <v>963</v>
      </c>
      <c r="H363" t="s">
        <v>964</v>
      </c>
      <c r="I363" s="11">
        <v>80877000</v>
      </c>
      <c r="J363" s="11">
        <v>39629000</v>
      </c>
      <c r="K363" s="11">
        <f>IF(M363="NOK",I363,IF(Sheet1!M363="SEK",Sheet1!I363*Sheet2!$B$10,IF(M363="DKK",Sheet1!I363*Sheet2!$B$9,IF(Sheet1!M363="EUR",Sheet1!I363*Sheet2!$B$11,IF(M363="USD",I363*Sheet1!$B$12,IF(M363="CHF",I363*Sheet2!$B$13,IF(Sheet1!M363="GBP",Sheet1!I363*Sheet2!$B$14,IF(Sheet1!M363="ISK",Sheet1!I363*Sheet2!$B$15,IF(Sheet1!M363="AUD",Sheet1!I363*Sheet2!$B$16,"0")))))))))</f>
        <v>80877000</v>
      </c>
      <c r="L363" s="11">
        <f>IF(M363="NOK",J363,IF(Sheet1!M363="SEK",Sheet1!J363*Sheet2!$B$10,IF(M363="DKK",Sheet1!J363*Sheet2!$B$9,IF(Sheet1!M363="EUR",Sheet1!J363*Sheet2!$B$11,IF(M363="USD",J363*Sheet1!$B$12,IF(M363="CHF",J363*Sheet2!$B$13,IF(Sheet1!M363="GBP",Sheet1!J363*Sheet2!$B$14,IF(Sheet1!M363="ISK",Sheet1!J363*Sheet2!$B$15,IF(Sheet1!M363="AUD",Sheet1!J363*Sheet2!$B$16,"0")))))))))</f>
        <v>39629000</v>
      </c>
      <c r="M363" t="s">
        <v>20</v>
      </c>
      <c r="N363" t="s">
        <v>21</v>
      </c>
      <c r="O363" t="s">
        <v>22</v>
      </c>
      <c r="P363" s="51" t="s">
        <v>23</v>
      </c>
      <c r="Q363" s="13">
        <v>249.97</v>
      </c>
      <c r="R363" t="s">
        <v>507</v>
      </c>
      <c r="S363" s="14" t="s">
        <v>25</v>
      </c>
      <c r="T363">
        <v>14</v>
      </c>
      <c r="U363" s="13">
        <v>-2.8571429249999998</v>
      </c>
      <c r="V363" s="13">
        <v>-0.35714286569999998</v>
      </c>
      <c r="W363" s="13">
        <v>10.71428585</v>
      </c>
      <c r="X363">
        <v>870.93399999999997</v>
      </c>
      <c r="Y363" s="1" t="s">
        <v>33</v>
      </c>
      <c r="Z363" t="s">
        <v>230</v>
      </c>
      <c r="AA363">
        <v>17855000</v>
      </c>
      <c r="AB363">
        <f t="shared" si="18"/>
        <v>249970000</v>
      </c>
      <c r="AC363" s="15">
        <f>T363*(1+(U363/Sheet2!$A$2))</f>
        <v>13.599999990500001</v>
      </c>
      <c r="AD363" s="16">
        <f t="shared" si="25"/>
        <v>0.32354682561907427</v>
      </c>
      <c r="AE363" s="17">
        <f t="shared" si="4"/>
        <v>0.15853502420290436</v>
      </c>
      <c r="AF363" s="70">
        <f t="shared" si="26"/>
        <v>0.32354682561907427</v>
      </c>
      <c r="AG363">
        <f t="shared" si="27"/>
        <v>0.15853502420290436</v>
      </c>
      <c r="AI363">
        <v>2017</v>
      </c>
    </row>
    <row r="364" spans="1:35" ht="12.75" customHeight="1">
      <c r="A364">
        <v>10</v>
      </c>
      <c r="B364">
        <v>27</v>
      </c>
      <c r="C364">
        <v>2017</v>
      </c>
      <c r="D364" s="9">
        <f t="shared" si="0"/>
        <v>43035</v>
      </c>
      <c r="E364" s="10">
        <v>2013</v>
      </c>
      <c r="F364" s="10">
        <f t="shared" si="1"/>
        <v>4</v>
      </c>
      <c r="G364" t="s">
        <v>965</v>
      </c>
      <c r="H364" t="s">
        <v>966</v>
      </c>
      <c r="I364" s="11">
        <v>1910000</v>
      </c>
      <c r="J364" s="11">
        <v>1000</v>
      </c>
      <c r="K364" s="11">
        <f>IF(M364="NOK",I364,IF(Sheet1!M364="SEK",Sheet1!I364*Sheet2!$B$10,IF(M364="DKK",Sheet1!I364*Sheet2!$B$9,IF(Sheet1!M364="EUR",Sheet1!I364*Sheet2!$B$11,IF(M364="USD",I364*Sheet1!$B$12,IF(M364="CHF",I364*Sheet2!$B$13,IF(Sheet1!M364="GBP",Sheet1!I364*Sheet2!$B$14,IF(Sheet1!M364="ISK",Sheet1!I364*Sheet2!$B$15,IF(Sheet1!M364="AUD",Sheet1!I364*Sheet2!$B$16,"0")))))))))</f>
        <v>1762357</v>
      </c>
      <c r="L364" s="11">
        <f>IF(M364="NOK",J364,IF(Sheet1!M364="SEK",Sheet1!J364*Sheet2!$B$10,IF(M364="DKK",Sheet1!J364*Sheet2!$B$9,IF(Sheet1!M364="EUR",Sheet1!J364*Sheet2!$B$11,IF(M364="USD",J364*Sheet1!$B$12,IF(M364="CHF",J364*Sheet2!$B$13,IF(Sheet1!M364="GBP",Sheet1!J364*Sheet2!$B$14,IF(Sheet1!M364="ISK",Sheet1!J364*Sheet2!$B$15,IF(Sheet1!M364="AUD",Sheet1!J364*Sheet2!$B$16,"0")))))))))</f>
        <v>922.69999999999993</v>
      </c>
      <c r="M364" t="s">
        <v>4</v>
      </c>
      <c r="N364" t="s">
        <v>30</v>
      </c>
      <c r="O364" t="s">
        <v>31</v>
      </c>
      <c r="P364" s="51" t="s">
        <v>23</v>
      </c>
      <c r="Q364" s="13">
        <v>12.802300000000001</v>
      </c>
      <c r="R364" t="s">
        <v>24</v>
      </c>
      <c r="S364" s="14" t="s">
        <v>25</v>
      </c>
      <c r="T364">
        <v>5.85</v>
      </c>
      <c r="U364" s="13">
        <v>146.1538544</v>
      </c>
      <c r="V364" s="13">
        <v>125.64102939999999</v>
      </c>
      <c r="W364" s="13">
        <v>125.64102939999999</v>
      </c>
      <c r="X364">
        <v>47.357100000000003</v>
      </c>
      <c r="Y364" s="1" t="s">
        <v>33</v>
      </c>
      <c r="Z364" t="s">
        <v>54</v>
      </c>
      <c r="AA364">
        <v>2225000</v>
      </c>
      <c r="AB364">
        <f t="shared" si="18"/>
        <v>13016250</v>
      </c>
      <c r="AC364" s="15">
        <f>T364*(1+(U364/Sheet2!$A$2))</f>
        <v>14.400000482399998</v>
      </c>
      <c r="AD364" s="16">
        <f t="shared" si="25"/>
        <v>0.1467396523576299</v>
      </c>
      <c r="AE364" s="17">
        <f t="shared" si="4"/>
        <v>7.6827043119177948E-5</v>
      </c>
      <c r="AF364" s="70">
        <f t="shared" si="26"/>
        <v>0.13539667723038509</v>
      </c>
      <c r="AG364">
        <f t="shared" si="27"/>
        <v>7.0888312686065492E-5</v>
      </c>
      <c r="AI364">
        <v>2017</v>
      </c>
    </row>
    <row r="365" spans="1:35" ht="12.75" customHeight="1">
      <c r="A365">
        <v>11</v>
      </c>
      <c r="B365">
        <v>8</v>
      </c>
      <c r="C365">
        <v>2017</v>
      </c>
      <c r="D365" s="9">
        <f t="shared" si="0"/>
        <v>43047</v>
      </c>
      <c r="E365" s="10">
        <v>2011</v>
      </c>
      <c r="F365" s="10">
        <f t="shared" si="1"/>
        <v>6</v>
      </c>
      <c r="G365" t="s">
        <v>967</v>
      </c>
      <c r="H365" t="s">
        <v>968</v>
      </c>
      <c r="I365" s="11">
        <v>6015162000</v>
      </c>
      <c r="J365" s="11">
        <v>-7300000</v>
      </c>
      <c r="K365" s="11">
        <f>IF(M365="NOK",I365,IF(Sheet1!M365="SEK",Sheet1!I365*Sheet2!$B$10,IF(M365="DKK",Sheet1!I365*Sheet2!$B$9,IF(Sheet1!M365="EUR",Sheet1!I365*Sheet2!$B$11,IF(M365="USD",I365*Sheet1!$B$12,IF(M365="CHF",I365*Sheet2!$B$13,IF(Sheet1!M365="GBP",Sheet1!I365*Sheet2!$B$14,IF(Sheet1!M365="ISK",Sheet1!I365*Sheet2!$B$15,IF(Sheet1!M365="AUD",Sheet1!I365*Sheet2!$B$16,"0")))))))))</f>
        <v>6015162000</v>
      </c>
      <c r="L365" s="11">
        <f>IF(M365="NOK",J365,IF(Sheet1!M365="SEK",Sheet1!J365*Sheet2!$B$10,IF(M365="DKK",Sheet1!J365*Sheet2!$B$9,IF(Sheet1!M365="EUR",Sheet1!J365*Sheet2!$B$11,IF(M365="USD",J365*Sheet1!$B$12,IF(M365="CHF",J365*Sheet2!$B$13,IF(Sheet1!M365="GBP",Sheet1!J365*Sheet2!$B$14,IF(Sheet1!M365="ISK",Sheet1!J365*Sheet2!$B$15,IF(Sheet1!M365="AUD",Sheet1!J365*Sheet2!$B$16,"0")))))))))</f>
        <v>-7300000</v>
      </c>
      <c r="M365" t="s">
        <v>20</v>
      </c>
      <c r="N365" t="s">
        <v>21</v>
      </c>
      <c r="O365" t="s">
        <v>22</v>
      </c>
      <c r="P365" s="51" t="s">
        <v>23</v>
      </c>
      <c r="Q365" s="13">
        <v>649.99199999999996</v>
      </c>
      <c r="R365" t="s">
        <v>430</v>
      </c>
      <c r="S365" s="14" t="s">
        <v>25</v>
      </c>
      <c r="T365">
        <v>15.5</v>
      </c>
      <c r="U365" s="13">
        <v>-4.5161290169999999</v>
      </c>
      <c r="V365" s="13">
        <v>-6.4516129490000003</v>
      </c>
      <c r="W365" s="13">
        <v>-10.32258034</v>
      </c>
      <c r="X365">
        <v>1156.7</v>
      </c>
      <c r="Y365" t="s">
        <v>76</v>
      </c>
      <c r="Z365" t="s">
        <v>969</v>
      </c>
      <c r="AA365">
        <v>41935000</v>
      </c>
      <c r="AB365">
        <f t="shared" si="18"/>
        <v>649992500</v>
      </c>
      <c r="AC365" s="15">
        <f>T365*(1+(U365/Sheet2!$A$2))</f>
        <v>14.800000002365</v>
      </c>
      <c r="AD365" s="16">
        <f t="shared" si="25"/>
        <v>9.2542021638711223</v>
      </c>
      <c r="AE365" s="17">
        <f t="shared" si="4"/>
        <v>-1.1230898818063285E-2</v>
      </c>
      <c r="AF365" s="70">
        <f t="shared" si="26"/>
        <v>9.2542021638711223</v>
      </c>
      <c r="AG365">
        <f t="shared" si="27"/>
        <v>-1.1230898818063285E-2</v>
      </c>
      <c r="AI365">
        <v>2017</v>
      </c>
    </row>
    <row r="366" spans="1:35" ht="12.75" customHeight="1">
      <c r="A366">
        <v>11</v>
      </c>
      <c r="B366">
        <v>10</v>
      </c>
      <c r="C366">
        <v>2017</v>
      </c>
      <c r="D366" s="9">
        <f t="shared" si="0"/>
        <v>43049</v>
      </c>
      <c r="E366" s="10">
        <v>2012</v>
      </c>
      <c r="F366" s="10">
        <f t="shared" si="1"/>
        <v>5</v>
      </c>
      <c r="G366" t="s">
        <v>970</v>
      </c>
      <c r="H366" t="s">
        <v>971</v>
      </c>
      <c r="I366" s="11">
        <v>387924000</v>
      </c>
      <c r="J366" s="11">
        <v>259366000</v>
      </c>
      <c r="K366" s="11">
        <f>IF(M366="NOK",I366,IF(Sheet1!M366="SEK",Sheet1!I366*Sheet2!$B$10,IF(M366="DKK",Sheet1!I366*Sheet2!$B$9,IF(Sheet1!M366="EUR",Sheet1!I366*Sheet2!$B$11,IF(M366="USD",I366*Sheet1!$B$12,IF(M366="CHF",I366*Sheet2!$B$13,IF(Sheet1!M366="GBP",Sheet1!I366*Sheet2!$B$14,IF(Sheet1!M366="ISK",Sheet1!I366*Sheet2!$B$15,IF(Sheet1!M366="AUD",Sheet1!I366*Sheet2!$B$16,"0")))))))))</f>
        <v>387924000</v>
      </c>
      <c r="L366" s="11">
        <f>IF(M366="NOK",J366,IF(Sheet1!M366="SEK",Sheet1!J366*Sheet2!$B$10,IF(M366="DKK",Sheet1!J366*Sheet2!$B$9,IF(Sheet1!M366="EUR",Sheet1!J366*Sheet2!$B$11,IF(M366="USD",J366*Sheet1!$B$12,IF(M366="CHF",J366*Sheet2!$B$13,IF(Sheet1!M366="GBP",Sheet1!J366*Sheet2!$B$14,IF(Sheet1!M366="ISK",Sheet1!J366*Sheet2!$B$15,IF(Sheet1!M366="AUD",Sheet1!J366*Sheet2!$B$16,"0")))))))))</f>
        <v>259366000</v>
      </c>
      <c r="M366" t="s">
        <v>20</v>
      </c>
      <c r="N366" t="s">
        <v>21</v>
      </c>
      <c r="O366" t="s">
        <v>22</v>
      </c>
      <c r="P366" s="51" t="s">
        <v>23</v>
      </c>
      <c r="Q366" s="13">
        <v>896.17700000000002</v>
      </c>
      <c r="R366" t="s">
        <v>389</v>
      </c>
      <c r="S366" s="14" t="s">
        <v>25</v>
      </c>
      <c r="T366">
        <v>18.5</v>
      </c>
      <c r="U366" s="13">
        <v>2.162162066</v>
      </c>
      <c r="V366" s="13">
        <v>-0.5405405164</v>
      </c>
      <c r="W366" s="13">
        <v>1.081081033</v>
      </c>
      <c r="X366">
        <v>3169.83</v>
      </c>
      <c r="Y366" t="s">
        <v>124</v>
      </c>
      <c r="Z366" t="s">
        <v>972</v>
      </c>
      <c r="AA366">
        <v>48442000</v>
      </c>
      <c r="AB366">
        <f t="shared" si="18"/>
        <v>896177000</v>
      </c>
      <c r="AC366" s="15">
        <f>T366*(1+(U366/Sheet2!$A$2))</f>
        <v>18.899999982209998</v>
      </c>
      <c r="AD366" s="16">
        <f t="shared" si="25"/>
        <v>0.43286538261972801</v>
      </c>
      <c r="AE366" s="17">
        <f t="shared" si="4"/>
        <v>0.28941380999512373</v>
      </c>
      <c r="AF366" s="70">
        <f t="shared" si="26"/>
        <v>0.43286538261972801</v>
      </c>
      <c r="AG366">
        <f t="shared" si="27"/>
        <v>0.28941380999512373</v>
      </c>
      <c r="AI366">
        <v>2017</v>
      </c>
    </row>
    <row r="367" spans="1:35" ht="12.75" customHeight="1">
      <c r="A367">
        <v>11</v>
      </c>
      <c r="B367">
        <v>16</v>
      </c>
      <c r="C367">
        <v>2017</v>
      </c>
      <c r="D367" s="9">
        <f t="shared" si="0"/>
        <v>43055</v>
      </c>
      <c r="E367" s="10">
        <v>2009</v>
      </c>
      <c r="F367" s="10">
        <f t="shared" si="1"/>
        <v>8</v>
      </c>
      <c r="G367" t="s">
        <v>973</v>
      </c>
      <c r="H367" t="s">
        <v>974</v>
      </c>
      <c r="I367" s="11">
        <v>0</v>
      </c>
      <c r="J367" s="11">
        <v>-63520000</v>
      </c>
      <c r="K367" s="11">
        <f>IF(M367="NOK",I367,IF(Sheet1!M367="SEK",Sheet1!I367*Sheet2!$B$10,IF(M367="DKK",Sheet1!I367*Sheet2!$B$9,IF(Sheet1!M367="EUR",Sheet1!I367*Sheet2!$B$11,IF(M367="USD",I367*Sheet1!$B$12,IF(M367="CHF",I367*Sheet2!$B$13,IF(Sheet1!M367="GBP",Sheet1!I367*Sheet2!$B$14,IF(Sheet1!M367="ISK",Sheet1!I367*Sheet2!$B$15,IF(Sheet1!M367="AUD",Sheet1!I367*Sheet2!$B$16,"0")))))))))</f>
        <v>0</v>
      </c>
      <c r="L367" s="11">
        <f>IF(M367="NOK",J367,IF(Sheet1!M367="SEK",Sheet1!J367*Sheet2!$B$10,IF(M367="DKK",Sheet1!J367*Sheet2!$B$9,IF(Sheet1!M367="EUR",Sheet1!J367*Sheet2!$B$11,IF(M367="USD",J367*Sheet1!$B$12,IF(M367="CHF",J367*Sheet2!$B$13,IF(Sheet1!M367="GBP",Sheet1!J367*Sheet2!$B$14,IF(Sheet1!M367="ISK",Sheet1!J367*Sheet2!$B$15,IF(Sheet1!M367="AUD",Sheet1!J367*Sheet2!$B$16,"0")))))))))</f>
        <v>-81845520</v>
      </c>
      <c r="M367" t="s">
        <v>2</v>
      </c>
      <c r="N367" t="s">
        <v>66</v>
      </c>
      <c r="O367" t="s">
        <v>67</v>
      </c>
      <c r="P367" s="51" t="s">
        <v>23</v>
      </c>
      <c r="Q367" s="13">
        <v>758.74</v>
      </c>
      <c r="R367" t="s">
        <v>975</v>
      </c>
      <c r="S367" s="14" t="s">
        <v>25</v>
      </c>
      <c r="T367">
        <v>80</v>
      </c>
      <c r="U367" s="13">
        <v>0</v>
      </c>
      <c r="V367" s="13">
        <v>-0.625</v>
      </c>
      <c r="W367" s="13">
        <v>-9.375</v>
      </c>
      <c r="X367">
        <v>2072.16</v>
      </c>
      <c r="Y367" s="1" t="s">
        <v>33</v>
      </c>
      <c r="Z367" t="s">
        <v>310</v>
      </c>
      <c r="AA367">
        <v>7500000</v>
      </c>
      <c r="AB367">
        <f t="shared" si="18"/>
        <v>600000000</v>
      </c>
      <c r="AC367" s="15">
        <f>T367*(1+(U367/Sheet2!$A$2))</f>
        <v>80</v>
      </c>
      <c r="AD367" s="16">
        <f t="shared" si="25"/>
        <v>0</v>
      </c>
      <c r="AE367" s="17">
        <f t="shared" si="4"/>
        <v>-0.10586666666666666</v>
      </c>
      <c r="AF367" s="70">
        <f t="shared" si="26"/>
        <v>0</v>
      </c>
      <c r="AG367">
        <f t="shared" si="27"/>
        <v>-0.13640920000000001</v>
      </c>
      <c r="AI367">
        <v>2017</v>
      </c>
    </row>
    <row r="368" spans="1:35" ht="12.75" customHeight="1">
      <c r="A368">
        <v>11</v>
      </c>
      <c r="B368">
        <v>16</v>
      </c>
      <c r="C368">
        <v>2017</v>
      </c>
      <c r="D368" s="9">
        <f t="shared" si="0"/>
        <v>43055</v>
      </c>
      <c r="E368" s="10">
        <v>2001</v>
      </c>
      <c r="F368" s="10">
        <f t="shared" si="1"/>
        <v>16</v>
      </c>
      <c r="G368" t="s">
        <v>976</v>
      </c>
      <c r="H368" t="s">
        <v>977</v>
      </c>
      <c r="I368" s="11">
        <v>18616000</v>
      </c>
      <c r="J368" s="11">
        <v>2625000</v>
      </c>
      <c r="K368" s="11">
        <f>IF(M368="NOK",I368,IF(Sheet1!M368="SEK",Sheet1!I368*Sheet2!$B$10,IF(M368="DKK",Sheet1!I368*Sheet2!$B$9,IF(Sheet1!M368="EUR",Sheet1!I368*Sheet2!$B$11,IF(M368="USD",I368*Sheet1!$B$12,IF(M368="CHF",I368*Sheet2!$B$13,IF(Sheet1!M368="GBP",Sheet1!I368*Sheet2!$B$14,IF(Sheet1!M368="ISK",Sheet1!I368*Sheet2!$B$15,IF(Sheet1!M368="AUD",Sheet1!I368*Sheet2!$B$16,"0")))))))))</f>
        <v>179067304</v>
      </c>
      <c r="L368" s="11">
        <f>IF(M368="NOK",J368,IF(Sheet1!M368="SEK",Sheet1!J368*Sheet2!$B$10,IF(M368="DKK",Sheet1!J368*Sheet2!$B$9,IF(Sheet1!M368="EUR",Sheet1!J368*Sheet2!$B$11,IF(M368="USD",J368*Sheet1!$B$12,IF(M368="CHF",J368*Sheet2!$B$13,IF(Sheet1!M368="GBP",Sheet1!J368*Sheet2!$B$14,IF(Sheet1!M368="ISK",Sheet1!J368*Sheet2!$B$15,IF(Sheet1!M368="AUD",Sheet1!J368*Sheet2!$B$16,"0")))))))))</f>
        <v>25249875</v>
      </c>
      <c r="M368" t="s">
        <v>9</v>
      </c>
      <c r="N368" t="s">
        <v>200</v>
      </c>
      <c r="O368" t="s">
        <v>278</v>
      </c>
      <c r="P368" s="51" t="s">
        <v>23</v>
      </c>
      <c r="Q368" s="13">
        <v>204.19200000000001</v>
      </c>
      <c r="R368" t="s">
        <v>840</v>
      </c>
      <c r="S368" s="14" t="s">
        <v>25</v>
      </c>
      <c r="T368">
        <v>6.35</v>
      </c>
      <c r="U368" s="13">
        <v>7.0866155620000004</v>
      </c>
      <c r="V368" s="13">
        <v>12.59842682</v>
      </c>
      <c r="W368" s="13">
        <v>10.078742030000001</v>
      </c>
      <c r="X368">
        <v>780.07399999999996</v>
      </c>
      <c r="Y368" t="s">
        <v>76</v>
      </c>
      <c r="Z368" t="s">
        <v>239</v>
      </c>
      <c r="AA368">
        <v>3378200</v>
      </c>
      <c r="AB368">
        <f t="shared" si="18"/>
        <v>21451570</v>
      </c>
      <c r="AC368" s="15">
        <f>T368*(1+(U368/Sheet2!$A$2))</f>
        <v>6.8000000881870006</v>
      </c>
      <c r="AD368" s="16">
        <f t="shared" si="25"/>
        <v>0.86781526946512544</v>
      </c>
      <c r="AE368" s="17">
        <f t="shared" si="4"/>
        <v>0.12236866578996317</v>
      </c>
      <c r="AF368" s="70">
        <f t="shared" si="26"/>
        <v>8.3475150769850419</v>
      </c>
      <c r="AG368">
        <f t="shared" si="27"/>
        <v>1.1770641962336557</v>
      </c>
      <c r="AI368">
        <v>2017</v>
      </c>
    </row>
    <row r="369" spans="1:35" ht="12.75" customHeight="1">
      <c r="A369">
        <v>11</v>
      </c>
      <c r="B369">
        <v>16</v>
      </c>
      <c r="C369">
        <v>2017</v>
      </c>
      <c r="D369" s="9">
        <f t="shared" si="0"/>
        <v>43055</v>
      </c>
      <c r="E369" s="10">
        <v>1997</v>
      </c>
      <c r="F369" s="10">
        <f t="shared" si="1"/>
        <v>20</v>
      </c>
      <c r="G369" t="s">
        <v>978</v>
      </c>
      <c r="H369" t="s">
        <v>979</v>
      </c>
      <c r="I369" s="11">
        <v>2961000</v>
      </c>
      <c r="J369" s="11">
        <v>-2366000</v>
      </c>
      <c r="K369" s="11">
        <f>IF(M369="NOK",I369,IF(Sheet1!M369="SEK",Sheet1!I369*Sheet2!$B$10,IF(M369="DKK",Sheet1!I369*Sheet2!$B$9,IF(Sheet1!M369="EUR",Sheet1!I369*Sheet2!$B$11,IF(M369="USD",I369*Sheet1!$B$12,IF(M369="CHF",I369*Sheet2!$B$13,IF(Sheet1!M369="GBP",Sheet1!I369*Sheet2!$B$14,IF(Sheet1!M369="ISK",Sheet1!I369*Sheet2!$B$15,IF(Sheet1!M369="AUD",Sheet1!I369*Sheet2!$B$16,"0")))))))))</f>
        <v>2732114.6999999997</v>
      </c>
      <c r="L369" s="11">
        <f>IF(M369="NOK",J369,IF(Sheet1!M369="SEK",Sheet1!J369*Sheet2!$B$10,IF(M369="DKK",Sheet1!J369*Sheet2!$B$9,IF(Sheet1!M369="EUR",Sheet1!J369*Sheet2!$B$11,IF(M369="USD",J369*Sheet1!$B$12,IF(M369="CHF",J369*Sheet2!$B$13,IF(Sheet1!M369="GBP",Sheet1!J369*Sheet2!$B$14,IF(Sheet1!M369="ISK",Sheet1!J369*Sheet2!$B$15,IF(Sheet1!M369="AUD",Sheet1!J369*Sheet2!$B$16,"0")))))))))</f>
        <v>-2183108.1999999997</v>
      </c>
      <c r="M369" t="s">
        <v>4</v>
      </c>
      <c r="N369" t="s">
        <v>30</v>
      </c>
      <c r="O369" t="s">
        <v>130</v>
      </c>
      <c r="P369" s="51" t="s">
        <v>23</v>
      </c>
      <c r="Q369" s="13">
        <v>15.485900000000001</v>
      </c>
      <c r="R369" t="s">
        <v>24</v>
      </c>
      <c r="S369" s="14" t="s">
        <v>25</v>
      </c>
      <c r="T369">
        <v>12</v>
      </c>
      <c r="U369" s="13">
        <v>-33.333332059999996</v>
      </c>
      <c r="V369" s="13">
        <v>-37.5</v>
      </c>
      <c r="W369" s="13">
        <v>-35</v>
      </c>
      <c r="X369">
        <v>50.511800000000001</v>
      </c>
      <c r="Y369" t="s">
        <v>124</v>
      </c>
      <c r="Z369" t="s">
        <v>337</v>
      </c>
      <c r="AA369">
        <v>1333300</v>
      </c>
      <c r="AB369">
        <f t="shared" si="18"/>
        <v>15999600</v>
      </c>
      <c r="AC369" s="15">
        <f>T369*(1+(U369/Sheet2!$A$2))</f>
        <v>8.0000001528000002</v>
      </c>
      <c r="AD369" s="16">
        <f t="shared" si="25"/>
        <v>0.18506712667816697</v>
      </c>
      <c r="AE369" s="17">
        <f t="shared" si="4"/>
        <v>-0.14787869696742417</v>
      </c>
      <c r="AF369" s="70">
        <f t="shared" si="26"/>
        <v>0.17076143778594463</v>
      </c>
      <c r="AG369">
        <f t="shared" si="27"/>
        <v>-0.13644767369184227</v>
      </c>
      <c r="AI369">
        <v>2017</v>
      </c>
    </row>
    <row r="370" spans="1:35" ht="12.75" customHeight="1">
      <c r="A370">
        <v>11</v>
      </c>
      <c r="B370">
        <v>22</v>
      </c>
      <c r="C370">
        <v>2017</v>
      </c>
      <c r="D370" s="9">
        <f t="shared" si="0"/>
        <v>43061</v>
      </c>
      <c r="E370" s="10">
        <v>2011</v>
      </c>
      <c r="F370" s="10">
        <f t="shared" si="1"/>
        <v>6</v>
      </c>
      <c r="G370" t="s">
        <v>980</v>
      </c>
      <c r="H370" t="s">
        <v>981</v>
      </c>
      <c r="I370" s="11">
        <v>0</v>
      </c>
      <c r="J370" s="11">
        <v>-24808000</v>
      </c>
      <c r="K370" s="11">
        <f>IF(M370="NOK",I370,IF(Sheet1!M370="SEK",Sheet1!I370*Sheet2!$B$10,IF(M370="DKK",Sheet1!I370*Sheet2!$B$9,IF(Sheet1!M370="EUR",Sheet1!I370*Sheet2!$B$11,IF(M370="USD",I370*Sheet1!$B$12,IF(M370="CHF",I370*Sheet2!$B$13,IF(Sheet1!M370="GBP",Sheet1!I370*Sheet2!$B$14,IF(Sheet1!M370="ISK",Sheet1!I370*Sheet2!$B$15,IF(Sheet1!M370="AUD",Sheet1!I370*Sheet2!$B$16,"0")))))))))</f>
        <v>0</v>
      </c>
      <c r="L370" s="11">
        <f>IF(M370="NOK",J370,IF(Sheet1!M370="SEK",Sheet1!J370*Sheet2!$B$10,IF(M370="DKK",Sheet1!J370*Sheet2!$B$9,IF(Sheet1!M370="EUR",Sheet1!J370*Sheet2!$B$11,IF(M370="USD",J370*Sheet1!$B$12,IF(M370="CHF",J370*Sheet2!$B$13,IF(Sheet1!M370="GBP",Sheet1!J370*Sheet2!$B$14,IF(Sheet1!M370="ISK",Sheet1!J370*Sheet2!$B$15,IF(Sheet1!M370="AUD",Sheet1!J370*Sheet2!$B$16,"0")))))))))</f>
        <v>-22890341.599999998</v>
      </c>
      <c r="M370" t="s">
        <v>4</v>
      </c>
      <c r="N370" t="s">
        <v>30</v>
      </c>
      <c r="O370" t="s">
        <v>112</v>
      </c>
      <c r="P370" s="51" t="s">
        <v>23</v>
      </c>
      <c r="Q370" s="13">
        <v>282.41300000000001</v>
      </c>
      <c r="R370" t="s">
        <v>982</v>
      </c>
      <c r="S370" s="14" t="s">
        <v>25</v>
      </c>
      <c r="T370">
        <v>45</v>
      </c>
      <c r="U370" s="13">
        <v>-16.444444659999998</v>
      </c>
      <c r="V370" s="13">
        <v>-21.333333970000002</v>
      </c>
      <c r="W370" s="13">
        <v>-36.888889310000003</v>
      </c>
      <c r="X370">
        <v>1041.83</v>
      </c>
      <c r="Y370" s="1" t="s">
        <v>33</v>
      </c>
      <c r="Z370" t="s">
        <v>38</v>
      </c>
      <c r="AA370">
        <v>6444400</v>
      </c>
      <c r="AB370">
        <f t="shared" si="18"/>
        <v>289998000</v>
      </c>
      <c r="AC370" s="15">
        <f>T370*(1+(U370/Sheet2!$A$2))</f>
        <v>37.599999902999997</v>
      </c>
      <c r="AD370" s="16">
        <f t="shared" si="25"/>
        <v>0</v>
      </c>
      <c r="AE370" s="17">
        <f t="shared" si="4"/>
        <v>-8.554541755460382E-2</v>
      </c>
      <c r="AF370" s="70">
        <f t="shared" si="26"/>
        <v>0</v>
      </c>
      <c r="AG370">
        <f t="shared" si="27"/>
        <v>-7.8932756777632937E-2</v>
      </c>
      <c r="AI370">
        <v>2017</v>
      </c>
    </row>
    <row r="371" spans="1:35" ht="12.75" customHeight="1">
      <c r="A371">
        <v>11</v>
      </c>
      <c r="B371">
        <v>22</v>
      </c>
      <c r="C371">
        <v>2017</v>
      </c>
      <c r="D371" s="9">
        <f t="shared" si="0"/>
        <v>43061</v>
      </c>
      <c r="E371" s="10">
        <v>2008</v>
      </c>
      <c r="F371" s="10">
        <f t="shared" si="1"/>
        <v>9</v>
      </c>
      <c r="G371" t="s">
        <v>983</v>
      </c>
      <c r="H371" t="s">
        <v>984</v>
      </c>
      <c r="I371" s="11">
        <v>4422000</v>
      </c>
      <c r="J371" s="11">
        <v>-2164239</v>
      </c>
      <c r="K371" s="11">
        <f>IF(M371="NOK",I371,IF(Sheet1!M371="SEK",Sheet1!I371*Sheet2!$B$10,IF(M371="DKK",Sheet1!I371*Sheet2!$B$9,IF(Sheet1!M371="EUR",Sheet1!I371*Sheet2!$B$11,IF(M371="USD",I371*Sheet1!$B$12,IF(M371="CHF",I371*Sheet2!$B$13,IF(Sheet1!M371="GBP",Sheet1!I371*Sheet2!$B$14,IF(Sheet1!M371="ISK",Sheet1!I371*Sheet2!$B$15,IF(Sheet1!M371="AUD",Sheet1!I371*Sheet2!$B$16,"0")))))))))</f>
        <v>4080179.4</v>
      </c>
      <c r="L371" s="11">
        <f>IF(M371="NOK",J371,IF(Sheet1!M371="SEK",Sheet1!J371*Sheet2!$B$10,IF(M371="DKK",Sheet1!J371*Sheet2!$B$9,IF(Sheet1!M371="EUR",Sheet1!J371*Sheet2!$B$11,IF(M371="USD",J371*Sheet1!$B$12,IF(M371="CHF",J371*Sheet2!$B$13,IF(Sheet1!M371="GBP",Sheet1!J371*Sheet2!$B$14,IF(Sheet1!M371="ISK",Sheet1!J371*Sheet2!$B$15,IF(Sheet1!M371="AUD",Sheet1!J371*Sheet2!$B$16,"0")))))))))</f>
        <v>-1996943.3252999999</v>
      </c>
      <c r="M371" t="s">
        <v>4</v>
      </c>
      <c r="N371" t="s">
        <v>30</v>
      </c>
      <c r="O371" t="s">
        <v>31</v>
      </c>
      <c r="P371" s="51" t="s">
        <v>23</v>
      </c>
      <c r="Q371" s="13">
        <v>9.7441600000000008</v>
      </c>
      <c r="R371" t="s">
        <v>24</v>
      </c>
      <c r="S371" s="14" t="s">
        <v>25</v>
      </c>
      <c r="T371">
        <v>6.9</v>
      </c>
      <c r="U371" s="13">
        <v>15.21739006</v>
      </c>
      <c r="V371" s="13">
        <v>-10.144928930000001</v>
      </c>
      <c r="W371" s="13">
        <v>-16.66666794</v>
      </c>
      <c r="X371">
        <v>48.5931</v>
      </c>
      <c r="Y371" t="s">
        <v>76</v>
      </c>
      <c r="Z371" t="s">
        <v>337</v>
      </c>
      <c r="AA371">
        <v>1450000</v>
      </c>
      <c r="AB371">
        <f t="shared" si="18"/>
        <v>10005000</v>
      </c>
      <c r="AC371" s="15">
        <f>T371*(1+(U371/Sheet2!$A$2))</f>
        <v>7.9499999141400002</v>
      </c>
      <c r="AD371" s="16">
        <f t="shared" si="25"/>
        <v>0.44197901049475263</v>
      </c>
      <c r="AE371" s="17">
        <f t="shared" si="4"/>
        <v>-0.21631574212893553</v>
      </c>
      <c r="AF371" s="70">
        <f t="shared" si="26"/>
        <v>0.40781403298350821</v>
      </c>
      <c r="AG371">
        <f t="shared" si="27"/>
        <v>-0.19959453526236881</v>
      </c>
      <c r="AI371">
        <v>2017</v>
      </c>
    </row>
    <row r="372" spans="1:35" ht="12.75" customHeight="1">
      <c r="A372">
        <v>11</v>
      </c>
      <c r="B372">
        <v>24</v>
      </c>
      <c r="C372">
        <v>2017</v>
      </c>
      <c r="D372" s="9">
        <f t="shared" si="0"/>
        <v>43063</v>
      </c>
      <c r="E372" s="10">
        <v>2015</v>
      </c>
      <c r="F372" s="10">
        <f t="shared" si="1"/>
        <v>2</v>
      </c>
      <c r="G372" t="s">
        <v>985</v>
      </c>
      <c r="H372" t="s">
        <v>986</v>
      </c>
      <c r="I372" s="11">
        <v>512480000</v>
      </c>
      <c r="J372" s="11">
        <v>48097000</v>
      </c>
      <c r="K372" s="11">
        <f>IF(M372="NOK",I372,IF(Sheet1!M372="SEK",Sheet1!I372*Sheet2!$B$10,IF(M372="DKK",Sheet1!I372*Sheet2!$B$9,IF(Sheet1!M372="EUR",Sheet1!I372*Sheet2!$B$11,IF(M372="USD",I372*Sheet1!$B$12,IF(M372="CHF",I372*Sheet2!$B$13,IF(Sheet1!M372="GBP",Sheet1!I372*Sheet2!$B$14,IF(Sheet1!M372="ISK",Sheet1!I372*Sheet2!$B$15,IF(Sheet1!M372="AUD",Sheet1!I372*Sheet2!$B$16,"0")))))))))</f>
        <v>660330480</v>
      </c>
      <c r="L372" s="11">
        <f>IF(M372="NOK",J372,IF(Sheet1!M372="SEK",Sheet1!J372*Sheet2!$B$10,IF(M372="DKK",Sheet1!J372*Sheet2!$B$9,IF(Sheet1!M372="EUR",Sheet1!J372*Sheet2!$B$11,IF(M372="USD",J372*Sheet1!$B$12,IF(M372="CHF",J372*Sheet2!$B$13,IF(Sheet1!M372="GBP",Sheet1!J372*Sheet2!$B$14,IF(Sheet1!M372="ISK",Sheet1!J372*Sheet2!$B$15,IF(Sheet1!M372="AUD",Sheet1!J372*Sheet2!$B$16,"0")))))))))</f>
        <v>61972984.5</v>
      </c>
      <c r="M372" t="s">
        <v>2</v>
      </c>
      <c r="N372" t="s">
        <v>66</v>
      </c>
      <c r="O372" t="s">
        <v>67</v>
      </c>
      <c r="P372" s="51" t="s">
        <v>23</v>
      </c>
      <c r="Q372" s="13">
        <v>910.245</v>
      </c>
      <c r="R372" t="s">
        <v>817</v>
      </c>
      <c r="S372" s="14" t="s">
        <v>25</v>
      </c>
      <c r="T372">
        <v>98</v>
      </c>
      <c r="U372" s="13">
        <v>-0.51020407680000002</v>
      </c>
      <c r="V372" s="13">
        <v>0</v>
      </c>
      <c r="W372" s="13">
        <v>0</v>
      </c>
      <c r="X372">
        <v>1278.6099999999999</v>
      </c>
      <c r="Y372" t="s">
        <v>48</v>
      </c>
      <c r="Z372" t="s">
        <v>987</v>
      </c>
      <c r="AA372">
        <v>7000000</v>
      </c>
      <c r="AB372">
        <f t="shared" si="18"/>
        <v>686000000</v>
      </c>
      <c r="AC372" s="15">
        <f>T372*(1+(U372/Sheet2!$A$2))</f>
        <v>97.500000004735995</v>
      </c>
      <c r="AD372" s="16">
        <f t="shared" si="25"/>
        <v>0.74705539358600581</v>
      </c>
      <c r="AE372" s="17">
        <f t="shared" si="4"/>
        <v>7.0112244897959183E-2</v>
      </c>
      <c r="AF372" s="70">
        <f t="shared" si="26"/>
        <v>0.96258087463556852</v>
      </c>
      <c r="AG372">
        <f t="shared" si="27"/>
        <v>9.0339627551020402E-2</v>
      </c>
      <c r="AI372">
        <v>2017</v>
      </c>
    </row>
    <row r="373" spans="1:35" ht="12.75" customHeight="1">
      <c r="A373">
        <v>11</v>
      </c>
      <c r="B373">
        <v>24</v>
      </c>
      <c r="C373">
        <v>2017</v>
      </c>
      <c r="D373" s="9">
        <f t="shared" si="0"/>
        <v>43063</v>
      </c>
      <c r="E373" s="10">
        <v>2017</v>
      </c>
      <c r="F373" s="10">
        <f t="shared" si="1"/>
        <v>0</v>
      </c>
      <c r="G373" t="s">
        <v>988</v>
      </c>
      <c r="H373" t="s">
        <v>989</v>
      </c>
      <c r="I373" s="11">
        <v>3016000</v>
      </c>
      <c r="J373" s="11">
        <v>-2644000</v>
      </c>
      <c r="K373" s="11">
        <f>IF(M373="NOK",I373,IF(Sheet1!M373="SEK",Sheet1!I373*Sheet2!$B$10,IF(M373="DKK",Sheet1!I373*Sheet2!$B$9,IF(Sheet1!M373="EUR",Sheet1!I373*Sheet2!$B$11,IF(M373="USD",I373*Sheet1!$B$12,IF(M373="CHF",I373*Sheet2!$B$13,IF(Sheet1!M373="GBP",Sheet1!I373*Sheet2!$B$14,IF(Sheet1!M373="ISK",Sheet1!I373*Sheet2!$B$15,IF(Sheet1!M373="AUD",Sheet1!I373*Sheet2!$B$16,"0")))))))))</f>
        <v>2782863.1999999997</v>
      </c>
      <c r="L373" s="11">
        <f>IF(M373="NOK",J373,IF(Sheet1!M373="SEK",Sheet1!J373*Sheet2!$B$10,IF(M373="DKK",Sheet1!J373*Sheet2!$B$9,IF(Sheet1!M373="EUR",Sheet1!J373*Sheet2!$B$11,IF(M373="USD",J373*Sheet1!$B$12,IF(M373="CHF",J373*Sheet2!$B$13,IF(Sheet1!M373="GBP",Sheet1!J373*Sheet2!$B$14,IF(Sheet1!M373="ISK",Sheet1!J373*Sheet2!$B$15,IF(Sheet1!M373="AUD",Sheet1!J373*Sheet2!$B$16,"0")))))))))</f>
        <v>-2439618.7999999998</v>
      </c>
      <c r="M373" t="s">
        <v>4</v>
      </c>
      <c r="N373" t="s">
        <v>30</v>
      </c>
      <c r="O373" t="s">
        <v>112</v>
      </c>
      <c r="P373" s="51" t="s">
        <v>23</v>
      </c>
      <c r="Q373" s="13">
        <v>18.081299999999999</v>
      </c>
      <c r="R373" t="s">
        <v>24</v>
      </c>
      <c r="S373" s="14" t="s">
        <v>25</v>
      </c>
      <c r="T373">
        <v>7.8</v>
      </c>
      <c r="U373" s="13">
        <v>3.2051255699999999</v>
      </c>
      <c r="V373" s="13">
        <v>-1.2820537089999999</v>
      </c>
      <c r="W373" s="13">
        <v>-17.948719019999999</v>
      </c>
      <c r="X373">
        <v>79.634600000000006</v>
      </c>
      <c r="Y373" s="1" t="s">
        <v>33</v>
      </c>
      <c r="Z373" t="s">
        <v>54</v>
      </c>
      <c r="AA373">
        <v>2350000</v>
      </c>
      <c r="AB373">
        <f t="shared" si="18"/>
        <v>18330000</v>
      </c>
      <c r="AC373" s="15">
        <f>T373*(1+(U373/Sheet2!$A$2))</f>
        <v>8.0499997944599997</v>
      </c>
      <c r="AD373" s="16">
        <f t="shared" si="25"/>
        <v>0.16453900709219857</v>
      </c>
      <c r="AE373" s="17">
        <f t="shared" si="4"/>
        <v>-0.14424440807419531</v>
      </c>
      <c r="AF373" s="70">
        <f t="shared" si="26"/>
        <v>0.15182014184397161</v>
      </c>
      <c r="AG373">
        <f t="shared" si="27"/>
        <v>-0.13309431533006</v>
      </c>
      <c r="AI373">
        <v>2017</v>
      </c>
    </row>
    <row r="374" spans="1:35" ht="12.75" customHeight="1">
      <c r="A374">
        <v>12</v>
      </c>
      <c r="B374">
        <v>5</v>
      </c>
      <c r="C374">
        <v>2017</v>
      </c>
      <c r="D374" s="9">
        <f t="shared" si="0"/>
        <v>43074</v>
      </c>
      <c r="E374" s="10">
        <v>1999</v>
      </c>
      <c r="F374" s="10">
        <f t="shared" si="1"/>
        <v>18</v>
      </c>
      <c r="G374" t="s">
        <v>990</v>
      </c>
      <c r="H374" t="s">
        <v>991</v>
      </c>
      <c r="I374" s="11">
        <v>41799000</v>
      </c>
      <c r="J374" s="11">
        <v>14129000</v>
      </c>
      <c r="K374" s="11">
        <f>IF(M374="NOK",I374,IF(Sheet1!M374="SEK",Sheet1!I374*Sheet2!$B$10,IF(M374="DKK",Sheet1!I374*Sheet2!$B$9,IF(Sheet1!M374="EUR",Sheet1!I374*Sheet2!$B$11,IF(M374="USD",I374*Sheet1!$B$12,IF(M374="CHF",I374*Sheet2!$B$13,IF(Sheet1!M374="GBP",Sheet1!I374*Sheet2!$B$14,IF(Sheet1!M374="ISK",Sheet1!I374*Sheet2!$B$15,IF(Sheet1!M374="AUD",Sheet1!I374*Sheet2!$B$16,"0")))))))))</f>
        <v>38567937.299999997</v>
      </c>
      <c r="L374" s="11">
        <f>IF(M374="NOK",J374,IF(Sheet1!M374="SEK",Sheet1!J374*Sheet2!$B$10,IF(M374="DKK",Sheet1!J374*Sheet2!$B$9,IF(Sheet1!M374="EUR",Sheet1!J374*Sheet2!$B$11,IF(M374="USD",J374*Sheet1!$B$12,IF(M374="CHF",J374*Sheet2!$B$13,IF(Sheet1!M374="GBP",Sheet1!J374*Sheet2!$B$14,IF(Sheet1!M374="ISK",Sheet1!J374*Sheet2!$B$15,IF(Sheet1!M374="AUD",Sheet1!J374*Sheet2!$B$16,"0")))))))))</f>
        <v>13036828.299999999</v>
      </c>
      <c r="M374" t="s">
        <v>4</v>
      </c>
      <c r="N374" t="s">
        <v>30</v>
      </c>
      <c r="O374" t="s">
        <v>112</v>
      </c>
      <c r="P374" s="51" t="s">
        <v>23</v>
      </c>
      <c r="Q374" s="13">
        <v>18.045300000000001</v>
      </c>
      <c r="R374" t="s">
        <v>586</v>
      </c>
      <c r="S374" s="14" t="s">
        <v>25</v>
      </c>
      <c r="T374">
        <v>28</v>
      </c>
      <c r="U374" s="13">
        <v>36.428569789999997</v>
      </c>
      <c r="V374" s="13">
        <v>52.142856600000002</v>
      </c>
      <c r="W374" s="13">
        <v>45.732143399999998</v>
      </c>
      <c r="X374">
        <v>135.679</v>
      </c>
      <c r="Y374" t="s">
        <v>94</v>
      </c>
      <c r="Z374" t="s">
        <v>54</v>
      </c>
      <c r="AA374">
        <v>665000</v>
      </c>
      <c r="AB374">
        <f t="shared" si="18"/>
        <v>18620000</v>
      </c>
      <c r="AC374" s="15">
        <f>T374*(1+(U374/Sheet2!$A$2))</f>
        <v>38.1999995412</v>
      </c>
      <c r="AD374" s="16">
        <f t="shared" si="25"/>
        <v>2.2448442534908701</v>
      </c>
      <c r="AE374" s="17">
        <f t="shared" si="4"/>
        <v>0.75880773361976372</v>
      </c>
      <c r="AF374" s="70">
        <f t="shared" si="26"/>
        <v>2.0713177926960258</v>
      </c>
      <c r="AG374">
        <f t="shared" si="27"/>
        <v>0.70015189581095594</v>
      </c>
      <c r="AI374">
        <v>2017</v>
      </c>
    </row>
    <row r="375" spans="1:35" ht="12.75" customHeight="1">
      <c r="A375">
        <v>12</v>
      </c>
      <c r="B375">
        <v>6</v>
      </c>
      <c r="C375">
        <v>2017</v>
      </c>
      <c r="D375" s="9">
        <f t="shared" si="0"/>
        <v>43075</v>
      </c>
      <c r="E375" s="10">
        <v>2013</v>
      </c>
      <c r="F375" s="10">
        <f t="shared" si="1"/>
        <v>4</v>
      </c>
      <c r="G375" t="s">
        <v>992</v>
      </c>
      <c r="H375" t="s">
        <v>993</v>
      </c>
      <c r="I375" s="11">
        <v>134707000</v>
      </c>
      <c r="J375" s="11">
        <v>5035000</v>
      </c>
      <c r="K375" s="11">
        <f>IF(M375="NOK",I375,IF(Sheet1!M375="SEK",Sheet1!I375*Sheet2!$B$10,IF(M375="DKK",Sheet1!I375*Sheet2!$B$9,IF(Sheet1!M375="EUR",Sheet1!I375*Sheet2!$B$11,IF(M375="USD",I375*Sheet1!$B$12,IF(M375="CHF",I375*Sheet2!$B$13,IF(Sheet1!M375="GBP",Sheet1!I375*Sheet2!$B$14,IF(Sheet1!M375="ISK",Sheet1!I375*Sheet2!$B$15,IF(Sheet1!M375="AUD",Sheet1!I375*Sheet2!$B$16,"0")))))))))</f>
        <v>124294148.89999999</v>
      </c>
      <c r="L375" s="11">
        <f>IF(M375="NOK",J375,IF(Sheet1!M375="SEK",Sheet1!J375*Sheet2!$B$10,IF(M375="DKK",Sheet1!J375*Sheet2!$B$9,IF(Sheet1!M375="EUR",Sheet1!J375*Sheet2!$B$11,IF(M375="USD",J375*Sheet1!$B$12,IF(M375="CHF",J375*Sheet2!$B$13,IF(Sheet1!M375="GBP",Sheet1!J375*Sheet2!$B$14,IF(Sheet1!M375="ISK",Sheet1!J375*Sheet2!$B$15,IF(Sheet1!M375="AUD",Sheet1!J375*Sheet2!$B$16,"0")))))))))</f>
        <v>4645794.5</v>
      </c>
      <c r="M375" t="s">
        <v>4</v>
      </c>
      <c r="N375" t="s">
        <v>30</v>
      </c>
      <c r="O375" t="s">
        <v>112</v>
      </c>
      <c r="P375" s="51" t="s">
        <v>23</v>
      </c>
      <c r="Q375" s="13">
        <v>38.709899999999998</v>
      </c>
      <c r="R375" t="s">
        <v>166</v>
      </c>
      <c r="S375" s="14" t="s">
        <v>25</v>
      </c>
      <c r="T375">
        <v>22</v>
      </c>
      <c r="U375" s="13">
        <v>-9.0909090040000002</v>
      </c>
      <c r="V375" s="13">
        <v>-18.636363979999999</v>
      </c>
      <c r="W375" s="13">
        <v>-15.454545019999999</v>
      </c>
      <c r="X375">
        <v>156.28100000000001</v>
      </c>
      <c r="Y375" s="1" t="s">
        <v>33</v>
      </c>
      <c r="Z375" t="s">
        <v>54</v>
      </c>
      <c r="AA375">
        <v>1800000</v>
      </c>
      <c r="AB375">
        <f t="shared" si="18"/>
        <v>39600000</v>
      </c>
      <c r="AC375" s="15">
        <f>T375*(1+(U375/Sheet2!$A$2))</f>
        <v>20.000000019119998</v>
      </c>
      <c r="AD375" s="16">
        <f t="shared" si="25"/>
        <v>3.401691919191919</v>
      </c>
      <c r="AE375" s="17">
        <f t="shared" si="4"/>
        <v>0.12714646464646465</v>
      </c>
      <c r="AF375" s="70">
        <f t="shared" si="26"/>
        <v>3.1387411338383835</v>
      </c>
      <c r="AG375">
        <f t="shared" si="27"/>
        <v>0.11731804292929293</v>
      </c>
      <c r="AI375">
        <v>2017</v>
      </c>
    </row>
    <row r="376" spans="1:35" ht="12.75" customHeight="1">
      <c r="A376">
        <v>12</v>
      </c>
      <c r="B376">
        <v>7</v>
      </c>
      <c r="C376">
        <v>2017</v>
      </c>
      <c r="D376" s="9">
        <f t="shared" si="0"/>
        <v>43076</v>
      </c>
      <c r="E376" s="18">
        <v>2008</v>
      </c>
      <c r="F376" s="10">
        <f t="shared" si="1"/>
        <v>9</v>
      </c>
      <c r="G376" t="s">
        <v>994</v>
      </c>
      <c r="H376" t="s">
        <v>995</v>
      </c>
      <c r="I376" s="11">
        <v>154146000</v>
      </c>
      <c r="J376" s="11">
        <v>7423000</v>
      </c>
      <c r="K376" s="11">
        <f>IF(M376="NOK",I376,IF(Sheet1!M376="SEK",Sheet1!I376*Sheet2!$B$10,IF(M376="DKK",Sheet1!I376*Sheet2!$B$9,IF(Sheet1!M376="EUR",Sheet1!I376*Sheet2!$B$11,IF(M376="USD",I376*Sheet1!$B$12,IF(M376="CHF",I376*Sheet2!$B$13,IF(Sheet1!M376="GBP",Sheet1!I376*Sheet2!$B$14,IF(Sheet1!M376="ISK",Sheet1!I376*Sheet2!$B$15,IF(Sheet1!M376="AUD",Sheet1!I376*Sheet2!$B$16,"0")))))))))</f>
        <v>142230514.19999999</v>
      </c>
      <c r="L376" s="11">
        <f>IF(M376="NOK",J376,IF(Sheet1!M376="SEK",Sheet1!J376*Sheet2!$B$10,IF(M376="DKK",Sheet1!J376*Sheet2!$B$9,IF(Sheet1!M376="EUR",Sheet1!J376*Sheet2!$B$11,IF(M376="USD",J376*Sheet1!$B$12,IF(M376="CHF",J376*Sheet2!$B$13,IF(Sheet1!M376="GBP",Sheet1!J376*Sheet2!$B$14,IF(Sheet1!M376="ISK",Sheet1!J376*Sheet2!$B$15,IF(Sheet1!M376="AUD",Sheet1!J376*Sheet2!$B$16,"0")))))))))</f>
        <v>6849202.0999999996</v>
      </c>
      <c r="M376" t="s">
        <v>4</v>
      </c>
      <c r="N376" t="s">
        <v>30</v>
      </c>
      <c r="O376" t="s">
        <v>112</v>
      </c>
      <c r="P376" s="12" t="s">
        <v>23</v>
      </c>
      <c r="Q376" s="13">
        <v>55.456200000000003</v>
      </c>
      <c r="R376" t="s">
        <v>406</v>
      </c>
      <c r="S376" s="14" t="s">
        <v>25</v>
      </c>
      <c r="T376">
        <v>35</v>
      </c>
      <c r="U376" s="13">
        <v>11.428571699999999</v>
      </c>
      <c r="V376" s="13">
        <v>7.1428570750000002</v>
      </c>
      <c r="W376" s="13">
        <v>8.5714282990000008</v>
      </c>
      <c r="X376">
        <v>167.31899999999999</v>
      </c>
      <c r="Y376" t="s">
        <v>76</v>
      </c>
      <c r="Z376" t="s">
        <v>54</v>
      </c>
      <c r="AA376">
        <v>1628600</v>
      </c>
      <c r="AB376">
        <f t="shared" si="18"/>
        <v>57001000</v>
      </c>
      <c r="AC376" s="15">
        <f>T376*(1+(U376/Sheet2!$A$2))</f>
        <v>39.000000094999997</v>
      </c>
      <c r="AD376" s="16">
        <f t="shared" si="25"/>
        <v>2.7042683461693655</v>
      </c>
      <c r="AE376" s="17">
        <f t="shared" si="4"/>
        <v>0.13022578551253486</v>
      </c>
      <c r="AF376" s="70">
        <f t="shared" si="26"/>
        <v>2.4952284030104734</v>
      </c>
      <c r="AG376">
        <f t="shared" si="27"/>
        <v>0.12015933229241592</v>
      </c>
      <c r="AI376">
        <v>2017</v>
      </c>
    </row>
    <row r="377" spans="1:35" ht="12.75" customHeight="1">
      <c r="A377">
        <v>12</v>
      </c>
      <c r="B377">
        <v>7</v>
      </c>
      <c r="C377">
        <v>2017</v>
      </c>
      <c r="D377" s="9">
        <f t="shared" si="0"/>
        <v>43076</v>
      </c>
      <c r="E377" s="10">
        <v>2000</v>
      </c>
      <c r="F377" s="10">
        <f t="shared" si="1"/>
        <v>17</v>
      </c>
      <c r="G377" t="s">
        <v>996</v>
      </c>
      <c r="H377" t="s">
        <v>997</v>
      </c>
      <c r="I377" s="11">
        <v>108437000</v>
      </c>
      <c r="J377" s="11">
        <v>14936000</v>
      </c>
      <c r="K377" s="11">
        <f>IF(M377="NOK",I377,IF(Sheet1!M377="SEK",Sheet1!I377*Sheet2!$B$10,IF(M377="DKK",Sheet1!I377*Sheet2!$B$9,IF(Sheet1!M377="EUR",Sheet1!I377*Sheet2!$B$11,IF(M377="USD",I377*Sheet1!$B$12,IF(M377="CHF",I377*Sheet2!$B$13,IF(Sheet1!M377="GBP",Sheet1!I377*Sheet2!$B$14,IF(Sheet1!M377="ISK",Sheet1!I377*Sheet2!$B$15,IF(Sheet1!M377="AUD",Sheet1!I377*Sheet2!$B$16,"0")))))))))</f>
        <v>100054819.89999999</v>
      </c>
      <c r="L377" s="11">
        <f>IF(M377="NOK",J377,IF(Sheet1!M377="SEK",Sheet1!J377*Sheet2!$B$10,IF(M377="DKK",Sheet1!J377*Sheet2!$B$9,IF(Sheet1!M377="EUR",Sheet1!J377*Sheet2!$B$11,IF(M377="USD",J377*Sheet1!$B$12,IF(M377="CHF",J377*Sheet2!$B$13,IF(Sheet1!M377="GBP",Sheet1!J377*Sheet2!$B$14,IF(Sheet1!M377="ISK",Sheet1!J377*Sheet2!$B$15,IF(Sheet1!M377="AUD",Sheet1!J377*Sheet2!$B$16,"0")))))))))</f>
        <v>13781447.199999999</v>
      </c>
      <c r="M377" t="s">
        <v>4</v>
      </c>
      <c r="N377" t="s">
        <v>30</v>
      </c>
      <c r="O377" t="s">
        <v>130</v>
      </c>
      <c r="P377" s="51" t="s">
        <v>23</v>
      </c>
      <c r="Q377" s="13">
        <v>23.110600000000002</v>
      </c>
      <c r="R377" t="s">
        <v>166</v>
      </c>
      <c r="S377" s="14" t="s">
        <v>25</v>
      </c>
      <c r="T377">
        <v>19</v>
      </c>
      <c r="U377" s="13">
        <v>-9.4736843109999995</v>
      </c>
      <c r="V377" s="13">
        <v>6.3157896999999998</v>
      </c>
      <c r="W377" s="13">
        <v>14.21052647</v>
      </c>
      <c r="X377">
        <v>134.041</v>
      </c>
      <c r="Y377" t="s">
        <v>76</v>
      </c>
      <c r="Z377" t="s">
        <v>337</v>
      </c>
      <c r="AA377">
        <v>1250000</v>
      </c>
      <c r="AB377">
        <f t="shared" si="18"/>
        <v>23750000</v>
      </c>
      <c r="AC377" s="15">
        <f>T377*(1+(U377/Sheet2!$A$2))</f>
        <v>17.19999998091</v>
      </c>
      <c r="AD377" s="16">
        <f t="shared" si="25"/>
        <v>4.5657684210526313</v>
      </c>
      <c r="AE377" s="17">
        <f t="shared" si="4"/>
        <v>0.62888421052631582</v>
      </c>
      <c r="AF377" s="70">
        <f t="shared" si="26"/>
        <v>4.212834522105263</v>
      </c>
      <c r="AG377">
        <f t="shared" si="27"/>
        <v>0.5802714610526315</v>
      </c>
      <c r="AI377">
        <v>2017</v>
      </c>
    </row>
    <row r="378" spans="1:35" ht="12.75" customHeight="1">
      <c r="A378">
        <v>12</v>
      </c>
      <c r="B378">
        <v>8</v>
      </c>
      <c r="C378">
        <v>2017</v>
      </c>
      <c r="D378" s="9">
        <f t="shared" si="0"/>
        <v>43077</v>
      </c>
      <c r="E378" s="10">
        <v>2010</v>
      </c>
      <c r="F378" s="10">
        <f t="shared" si="1"/>
        <v>7</v>
      </c>
      <c r="G378" t="s">
        <v>998</v>
      </c>
      <c r="H378" t="s">
        <v>999</v>
      </c>
      <c r="I378" s="11">
        <v>283431000</v>
      </c>
      <c r="J378" s="11">
        <v>4082000</v>
      </c>
      <c r="K378" s="11">
        <f>IF(M378="NOK",I378,IF(Sheet1!M378="SEK",Sheet1!I378*Sheet2!$B$10,IF(M378="DKK",Sheet1!I378*Sheet2!$B$9,IF(Sheet1!M378="EUR",Sheet1!I378*Sheet2!$B$11,IF(M378="USD",I378*Sheet1!$B$12,IF(M378="CHF",I378*Sheet2!$B$13,IF(Sheet1!M378="GBP",Sheet1!I378*Sheet2!$B$14,IF(Sheet1!M378="ISK",Sheet1!I378*Sheet2!$B$15,IF(Sheet1!M378="AUD",Sheet1!I378*Sheet2!$B$16,"0")))))))))</f>
        <v>261521783.69999999</v>
      </c>
      <c r="L378" s="11">
        <f>IF(M378="NOK",J378,IF(Sheet1!M378="SEK",Sheet1!J378*Sheet2!$B$10,IF(M378="DKK",Sheet1!J378*Sheet2!$B$9,IF(Sheet1!M378="EUR",Sheet1!J378*Sheet2!$B$11,IF(M378="USD",J378*Sheet1!$B$12,IF(M378="CHF",J378*Sheet2!$B$13,IF(Sheet1!M378="GBP",Sheet1!J378*Sheet2!$B$14,IF(Sheet1!M378="ISK",Sheet1!J378*Sheet2!$B$15,IF(Sheet1!M378="AUD",Sheet1!J378*Sheet2!$B$16,"0")))))))))</f>
        <v>3766461.4</v>
      </c>
      <c r="M378" t="s">
        <v>4</v>
      </c>
      <c r="N378" t="s">
        <v>30</v>
      </c>
      <c r="O378" t="s">
        <v>112</v>
      </c>
      <c r="P378" s="51" t="s">
        <v>23</v>
      </c>
      <c r="Q378" s="13">
        <v>487.98200000000003</v>
      </c>
      <c r="R378" t="s">
        <v>689</v>
      </c>
      <c r="S378" s="14" t="s">
        <v>25</v>
      </c>
      <c r="T378">
        <v>44</v>
      </c>
      <c r="U378" s="13">
        <v>-5.6818180079999996</v>
      </c>
      <c r="V378" s="13">
        <v>-15.909091</v>
      </c>
      <c r="W378" s="13">
        <v>-8.1022729869999992</v>
      </c>
      <c r="X378">
        <v>1137.27</v>
      </c>
      <c r="Y378" t="s">
        <v>76</v>
      </c>
      <c r="Z378" t="s">
        <v>393</v>
      </c>
      <c r="AA378">
        <v>11345500</v>
      </c>
      <c r="AB378">
        <f t="shared" si="18"/>
        <v>499202000</v>
      </c>
      <c r="AC378" s="15">
        <f>T378*(1+(U378/Sheet2!$A$2))</f>
        <v>41.500000076479999</v>
      </c>
      <c r="AD378" s="16">
        <f t="shared" si="25"/>
        <v>0.56776815798013625</v>
      </c>
      <c r="AE378" s="17">
        <f t="shared" si="4"/>
        <v>8.1770505727140515E-3</v>
      </c>
      <c r="AF378" s="70">
        <f t="shared" si="26"/>
        <v>0.52387967936827173</v>
      </c>
      <c r="AG378">
        <f t="shared" si="27"/>
        <v>7.5449645634432551E-3</v>
      </c>
      <c r="AI378">
        <v>2017</v>
      </c>
    </row>
    <row r="379" spans="1:35" ht="12.75" customHeight="1">
      <c r="A379">
        <v>12</v>
      </c>
      <c r="B379">
        <v>8</v>
      </c>
      <c r="C379">
        <v>2017</v>
      </c>
      <c r="D379" s="9">
        <f t="shared" si="0"/>
        <v>43077</v>
      </c>
      <c r="E379" s="10">
        <v>2014</v>
      </c>
      <c r="F379" s="10">
        <f t="shared" si="1"/>
        <v>3</v>
      </c>
      <c r="G379" t="s">
        <v>1000</v>
      </c>
      <c r="H379" t="s">
        <v>1001</v>
      </c>
      <c r="I379" s="11">
        <v>8325000</v>
      </c>
      <c r="J379" s="11">
        <v>136000</v>
      </c>
      <c r="K379" s="11">
        <f>IF(M379="NOK",I379,IF(Sheet1!M379="SEK",Sheet1!I379*Sheet2!$B$10,IF(M379="DKK",Sheet1!I379*Sheet2!$B$9,IF(Sheet1!M379="EUR",Sheet1!I379*Sheet2!$B$11,IF(M379="USD",I379*Sheet1!$B$12,IF(M379="CHF",I379*Sheet2!$B$13,IF(Sheet1!M379="GBP",Sheet1!I379*Sheet2!$B$14,IF(Sheet1!M379="ISK",Sheet1!I379*Sheet2!$B$15,IF(Sheet1!M379="AUD",Sheet1!I379*Sheet2!$B$16,"0")))))))))</f>
        <v>80078175</v>
      </c>
      <c r="L379" s="11">
        <f>IF(M379="NOK",J379,IF(Sheet1!M379="SEK",Sheet1!J379*Sheet2!$B$10,IF(M379="DKK",Sheet1!J379*Sheet2!$B$9,IF(Sheet1!M379="EUR",Sheet1!J379*Sheet2!$B$11,IF(M379="USD",J379*Sheet1!$B$12,IF(M379="CHF",J379*Sheet2!$B$13,IF(Sheet1!M379="GBP",Sheet1!J379*Sheet2!$B$14,IF(Sheet1!M379="ISK",Sheet1!J379*Sheet2!$B$15,IF(Sheet1!M379="AUD",Sheet1!J379*Sheet2!$B$16,"0")))))))))</f>
        <v>1308184</v>
      </c>
      <c r="M379" t="s">
        <v>9</v>
      </c>
      <c r="N379" t="s">
        <v>200</v>
      </c>
      <c r="O379" t="s">
        <v>278</v>
      </c>
      <c r="P379" s="51" t="s">
        <v>23</v>
      </c>
      <c r="Q379" s="13">
        <v>110.319</v>
      </c>
      <c r="R379" t="s">
        <v>406</v>
      </c>
      <c r="S379" s="14" t="s">
        <v>25</v>
      </c>
      <c r="T379">
        <v>5.5</v>
      </c>
      <c r="U379" s="13">
        <v>-6</v>
      </c>
      <c r="V379" s="13">
        <v>2.5454545020000001</v>
      </c>
      <c r="W379" s="13">
        <v>2.5272727009999998</v>
      </c>
      <c r="X379">
        <v>295.02499999999998</v>
      </c>
      <c r="Y379" t="s">
        <v>76</v>
      </c>
      <c r="Z379" t="s">
        <v>239</v>
      </c>
      <c r="AA379">
        <v>2062600</v>
      </c>
      <c r="AB379">
        <f t="shared" si="18"/>
        <v>11344300</v>
      </c>
      <c r="AC379" s="15">
        <f>T379*(1+(U379/Sheet2!$A$2))</f>
        <v>5.17</v>
      </c>
      <c r="AD379" s="16">
        <f t="shared" si="25"/>
        <v>0.73384871697680776</v>
      </c>
      <c r="AE379" s="17">
        <f t="shared" si="4"/>
        <v>1.1988399460522024E-2</v>
      </c>
      <c r="AF379" s="70">
        <f t="shared" si="26"/>
        <v>7.058890808599914</v>
      </c>
      <c r="AG379">
        <f t="shared" si="27"/>
        <v>0.11531641441076135</v>
      </c>
      <c r="AI379">
        <v>2017</v>
      </c>
    </row>
    <row r="380" spans="1:35" ht="12.75" customHeight="1">
      <c r="A380">
        <v>12</v>
      </c>
      <c r="B380">
        <v>11</v>
      </c>
      <c r="C380">
        <v>2017</v>
      </c>
      <c r="D380" s="9">
        <f t="shared" si="0"/>
        <v>43080</v>
      </c>
      <c r="E380" s="10">
        <v>2011</v>
      </c>
      <c r="F380" s="10">
        <f t="shared" si="1"/>
        <v>6</v>
      </c>
      <c r="G380" t="s">
        <v>1002</v>
      </c>
      <c r="H380" t="s">
        <v>1003</v>
      </c>
      <c r="I380" s="11">
        <v>10178000</v>
      </c>
      <c r="J380" s="11">
        <v>-12459000</v>
      </c>
      <c r="K380" s="11">
        <f>IF(M380="NOK",I380,IF(Sheet1!M380="SEK",Sheet1!I380*Sheet2!$B$10,IF(M380="DKK",Sheet1!I380*Sheet2!$B$9,IF(Sheet1!M380="EUR",Sheet1!I380*Sheet2!$B$11,IF(M380="USD",I380*Sheet1!$B$12,IF(M380="CHF",I380*Sheet2!$B$13,IF(Sheet1!M380="GBP",Sheet1!I380*Sheet2!$B$14,IF(Sheet1!M380="ISK",Sheet1!I380*Sheet2!$B$15,IF(Sheet1!M380="AUD",Sheet1!I380*Sheet2!$B$16,"0")))))))))</f>
        <v>9391240.5999999996</v>
      </c>
      <c r="L380" s="11">
        <f>IF(M380="NOK",J380,IF(Sheet1!M380="SEK",Sheet1!J380*Sheet2!$B$10,IF(M380="DKK",Sheet1!J380*Sheet2!$B$9,IF(Sheet1!M380="EUR",Sheet1!J380*Sheet2!$B$11,IF(M380="USD",J380*Sheet1!$B$12,IF(M380="CHF",J380*Sheet2!$B$13,IF(Sheet1!M380="GBP",Sheet1!J380*Sheet2!$B$14,IF(Sheet1!M380="ISK",Sheet1!J380*Sheet2!$B$15,IF(Sheet1!M380="AUD",Sheet1!J380*Sheet2!$B$16,"0")))))))))</f>
        <v>-11495919.299999999</v>
      </c>
      <c r="M380" t="s">
        <v>4</v>
      </c>
      <c r="N380" t="s">
        <v>30</v>
      </c>
      <c r="O380" t="s">
        <v>112</v>
      </c>
      <c r="P380" s="51" t="s">
        <v>23</v>
      </c>
      <c r="Q380" s="13">
        <v>175.292</v>
      </c>
      <c r="R380" t="s">
        <v>464</v>
      </c>
      <c r="S380" s="14" t="s">
        <v>25</v>
      </c>
      <c r="T380">
        <v>25</v>
      </c>
      <c r="U380" s="13">
        <v>35.200000760000002</v>
      </c>
      <c r="V380" s="13">
        <v>28</v>
      </c>
      <c r="W380" s="13">
        <v>16.399999619999999</v>
      </c>
      <c r="X380">
        <v>463.28300000000002</v>
      </c>
      <c r="Y380" t="s">
        <v>76</v>
      </c>
      <c r="Z380" t="s">
        <v>54</v>
      </c>
      <c r="AA380">
        <v>7200000</v>
      </c>
      <c r="AB380">
        <f t="shared" si="18"/>
        <v>180000000</v>
      </c>
      <c r="AC380" s="15">
        <f>T380*(1+(U380/Sheet2!$A$2))</f>
        <v>33.800000189999999</v>
      </c>
      <c r="AD380" s="16">
        <f t="shared" si="25"/>
        <v>5.6544444444444446E-2</v>
      </c>
      <c r="AE380" s="17">
        <f t="shared" si="4"/>
        <v>-6.9216666666666662E-2</v>
      </c>
      <c r="AF380" s="70">
        <f t="shared" si="26"/>
        <v>5.2173558888888888E-2</v>
      </c>
      <c r="AG380">
        <f t="shared" si="27"/>
        <v>-6.3866218333333322E-2</v>
      </c>
      <c r="AI380">
        <v>2017</v>
      </c>
    </row>
    <row r="381" spans="1:35" ht="12.75" customHeight="1">
      <c r="A381">
        <v>12</v>
      </c>
      <c r="B381">
        <v>12</v>
      </c>
      <c r="C381">
        <v>2017</v>
      </c>
      <c r="D381" s="9">
        <f t="shared" si="0"/>
        <v>43081</v>
      </c>
      <c r="E381" s="10">
        <v>2013</v>
      </c>
      <c r="F381" s="10">
        <f t="shared" si="1"/>
        <v>4</v>
      </c>
      <c r="G381" t="s">
        <v>1004</v>
      </c>
      <c r="H381" t="s">
        <v>1005</v>
      </c>
      <c r="I381" s="11">
        <v>657817000</v>
      </c>
      <c r="J381" s="11">
        <v>34804000</v>
      </c>
      <c r="K381" s="11">
        <f>IF(M381="NOK",I381,IF(Sheet1!M381="SEK",Sheet1!I381*Sheet2!$B$10,IF(M381="DKK",Sheet1!I381*Sheet2!$B$9,IF(Sheet1!M381="EUR",Sheet1!I381*Sheet2!$B$11,IF(M381="USD",I381*Sheet1!$B$12,IF(M381="CHF",I381*Sheet2!$B$13,IF(Sheet1!M381="GBP",Sheet1!I381*Sheet2!$B$14,IF(Sheet1!M381="ISK",Sheet1!I381*Sheet2!$B$15,IF(Sheet1!M381="AUD",Sheet1!I381*Sheet2!$B$16,"0")))))))))</f>
        <v>606967745.89999998</v>
      </c>
      <c r="L381" s="11">
        <f>IF(M381="NOK",J381,IF(Sheet1!M381="SEK",Sheet1!J381*Sheet2!$B$10,IF(M381="DKK",Sheet1!J381*Sheet2!$B$9,IF(Sheet1!M381="EUR",Sheet1!J381*Sheet2!$B$11,IF(M381="USD",J381*Sheet1!$B$12,IF(M381="CHF",J381*Sheet2!$B$13,IF(Sheet1!M381="GBP",Sheet1!J381*Sheet2!$B$14,IF(Sheet1!M381="ISK",Sheet1!J381*Sheet2!$B$15,IF(Sheet1!M381="AUD",Sheet1!J381*Sheet2!$B$16,"0")))))))))</f>
        <v>32113650.799999997</v>
      </c>
      <c r="M381" t="s">
        <v>4</v>
      </c>
      <c r="N381" t="s">
        <v>30</v>
      </c>
      <c r="O381" t="s">
        <v>112</v>
      </c>
      <c r="P381" s="51" t="s">
        <v>23</v>
      </c>
      <c r="Q381" s="13">
        <v>248.81899999999999</v>
      </c>
      <c r="R381" t="s">
        <v>380</v>
      </c>
      <c r="S381" s="14" t="s">
        <v>25</v>
      </c>
      <c r="T381">
        <v>50</v>
      </c>
      <c r="U381" s="13">
        <v>3</v>
      </c>
      <c r="V381" s="13">
        <v>3</v>
      </c>
      <c r="W381" s="13">
        <v>23</v>
      </c>
      <c r="X381">
        <v>759.66600000000005</v>
      </c>
      <c r="Y381" t="s">
        <v>94</v>
      </c>
      <c r="Z381" t="s">
        <v>38</v>
      </c>
      <c r="AA381">
        <v>4890400</v>
      </c>
      <c r="AB381">
        <f t="shared" si="18"/>
        <v>244520000</v>
      </c>
      <c r="AC381" s="15">
        <f>T381*(1+(U381/Sheet2!$A$2))</f>
        <v>51.5</v>
      </c>
      <c r="AD381" s="16">
        <f t="shared" si="25"/>
        <v>2.690238017340095</v>
      </c>
      <c r="AE381" s="17">
        <f t="shared" si="4"/>
        <v>0.14233600523474563</v>
      </c>
      <c r="AF381" s="70">
        <f t="shared" si="26"/>
        <v>2.4822826185997053</v>
      </c>
      <c r="AG381">
        <f t="shared" si="27"/>
        <v>0.13133343203009978</v>
      </c>
      <c r="AI381">
        <v>2017</v>
      </c>
    </row>
    <row r="382" spans="1:35" ht="12.75" customHeight="1">
      <c r="A382">
        <v>12</v>
      </c>
      <c r="B382">
        <v>12</v>
      </c>
      <c r="C382">
        <v>2017</v>
      </c>
      <c r="D382" s="9">
        <f t="shared" si="0"/>
        <v>43081</v>
      </c>
      <c r="E382" s="10">
        <v>1993</v>
      </c>
      <c r="F382" s="10">
        <f t="shared" si="1"/>
        <v>24</v>
      </c>
      <c r="G382" t="s">
        <v>1006</v>
      </c>
      <c r="H382" t="s">
        <v>1007</v>
      </c>
      <c r="I382" s="11">
        <v>73827000</v>
      </c>
      <c r="J382" s="11">
        <v>-3988596</v>
      </c>
      <c r="K382" s="11">
        <f>IF(M382="NOK",I382,IF(Sheet1!M382="SEK",Sheet1!I382*Sheet2!$B$10,IF(M382="DKK",Sheet1!I382*Sheet2!$B$9,IF(Sheet1!M382="EUR",Sheet1!I382*Sheet2!$B$11,IF(M382="USD",I382*Sheet1!$B$12,IF(M382="CHF",I382*Sheet2!$B$13,IF(Sheet1!M382="GBP",Sheet1!I382*Sheet2!$B$14,IF(Sheet1!M382="ISK",Sheet1!I382*Sheet2!$B$15,IF(Sheet1!M382="AUD",Sheet1!I382*Sheet2!$B$16,"0")))))))))</f>
        <v>68120172.899999991</v>
      </c>
      <c r="L382" s="11">
        <f>IF(M382="NOK",J382,IF(Sheet1!M382="SEK",Sheet1!J382*Sheet2!$B$10,IF(M382="DKK",Sheet1!J382*Sheet2!$B$9,IF(Sheet1!M382="EUR",Sheet1!J382*Sheet2!$B$11,IF(M382="USD",J382*Sheet1!$B$12,IF(M382="CHF",J382*Sheet2!$B$13,IF(Sheet1!M382="GBP",Sheet1!J382*Sheet2!$B$14,IF(Sheet1!M382="ISK",Sheet1!J382*Sheet2!$B$15,IF(Sheet1!M382="AUD",Sheet1!J382*Sheet2!$B$16,"0")))))))))</f>
        <v>-3680277.5291999998</v>
      </c>
      <c r="M382" t="s">
        <v>4</v>
      </c>
      <c r="N382" t="s">
        <v>30</v>
      </c>
      <c r="O382" t="s">
        <v>31</v>
      </c>
      <c r="P382" s="51" t="s">
        <v>23</v>
      </c>
      <c r="Q382" s="13">
        <v>19.329000000000001</v>
      </c>
      <c r="R382" t="s">
        <v>464</v>
      </c>
      <c r="S382" s="14" t="s">
        <v>25</v>
      </c>
      <c r="T382">
        <v>33</v>
      </c>
      <c r="U382" s="13">
        <v>-45.454544069999997</v>
      </c>
      <c r="V382" s="13">
        <v>-51.515151979999999</v>
      </c>
      <c r="W382" s="13">
        <v>-50.151515959999998</v>
      </c>
      <c r="X382">
        <v>285.24400000000003</v>
      </c>
      <c r="Y382" t="s">
        <v>26</v>
      </c>
      <c r="Z382" t="s">
        <v>54</v>
      </c>
      <c r="AA382">
        <v>600000</v>
      </c>
      <c r="AB382">
        <f t="shared" si="18"/>
        <v>19800000</v>
      </c>
      <c r="AC382" s="15">
        <f>T382*(1+(U382/Sheet2!$A$2))</f>
        <v>18.000000456900001</v>
      </c>
      <c r="AD382" s="16">
        <f t="shared" si="25"/>
        <v>3.7286363636363635</v>
      </c>
      <c r="AE382" s="17">
        <f t="shared" si="4"/>
        <v>-0.20144424242424241</v>
      </c>
      <c r="AF382" s="70">
        <f t="shared" si="26"/>
        <v>3.4404127727272722</v>
      </c>
      <c r="AG382">
        <f t="shared" si="27"/>
        <v>-0.18587260248484846</v>
      </c>
      <c r="AI382">
        <v>2017</v>
      </c>
    </row>
    <row r="383" spans="1:35" ht="12.75" customHeight="1">
      <c r="A383">
        <v>12</v>
      </c>
      <c r="B383">
        <v>13</v>
      </c>
      <c r="C383">
        <v>2017</v>
      </c>
      <c r="D383" s="9">
        <f t="shared" si="0"/>
        <v>43082</v>
      </c>
      <c r="E383" s="18">
        <v>2009</v>
      </c>
      <c r="F383" s="10">
        <f t="shared" si="1"/>
        <v>8</v>
      </c>
      <c r="G383" t="s">
        <v>1008</v>
      </c>
      <c r="H383" t="s">
        <v>1009</v>
      </c>
      <c r="I383" s="11">
        <v>703596000</v>
      </c>
      <c r="J383" s="11">
        <v>33440000</v>
      </c>
      <c r="K383" s="11">
        <f>IF(M383="NOK",I383,IF(Sheet1!M383="SEK",Sheet1!I383*Sheet2!$B$10,IF(M383="DKK",Sheet1!I383*Sheet2!$B$9,IF(Sheet1!M383="EUR",Sheet1!I383*Sheet2!$B$11,IF(M383="USD",I383*Sheet1!$B$12,IF(M383="CHF",I383*Sheet2!$B$13,IF(Sheet1!M383="GBP",Sheet1!I383*Sheet2!$B$14,IF(Sheet1!M383="ISK",Sheet1!I383*Sheet2!$B$15,IF(Sheet1!M383="AUD",Sheet1!I383*Sheet2!$B$16,"0")))))))))</f>
        <v>649208029.19999993</v>
      </c>
      <c r="L383" s="11">
        <f>IF(M383="NOK",J383,IF(Sheet1!M383="SEK",Sheet1!J383*Sheet2!$B$10,IF(M383="DKK",Sheet1!J383*Sheet2!$B$9,IF(Sheet1!M383="EUR",Sheet1!J383*Sheet2!$B$11,IF(M383="USD",J383*Sheet1!$B$12,IF(M383="CHF",J383*Sheet2!$B$13,IF(Sheet1!M383="GBP",Sheet1!J383*Sheet2!$B$14,IF(Sheet1!M383="ISK",Sheet1!J383*Sheet2!$B$15,IF(Sheet1!M383="AUD",Sheet1!J383*Sheet2!$B$16,"0")))))))))</f>
        <v>30855088</v>
      </c>
      <c r="M383" t="s">
        <v>4</v>
      </c>
      <c r="N383" t="s">
        <v>30</v>
      </c>
      <c r="O383" t="s">
        <v>112</v>
      </c>
      <c r="P383" s="12" t="s">
        <v>23</v>
      </c>
      <c r="Q383" s="13">
        <v>67.102599999999995</v>
      </c>
      <c r="R383" t="s">
        <v>68</v>
      </c>
      <c r="S383" s="14" t="s">
        <v>25</v>
      </c>
      <c r="T383">
        <v>50</v>
      </c>
      <c r="U383" s="13">
        <v>13</v>
      </c>
      <c r="V383" s="13">
        <v>8</v>
      </c>
      <c r="W383" s="13">
        <v>14.899999619999999</v>
      </c>
      <c r="X383">
        <v>536.56899999999996</v>
      </c>
      <c r="Y383" t="s">
        <v>124</v>
      </c>
      <c r="Z383" t="s">
        <v>1010</v>
      </c>
      <c r="AA383">
        <v>1360000</v>
      </c>
      <c r="AB383">
        <f t="shared" si="18"/>
        <v>68000000</v>
      </c>
      <c r="AC383" s="15">
        <f>T383*(1+(U383/Sheet2!$A$2))</f>
        <v>56.499999999999993</v>
      </c>
      <c r="AD383" s="16">
        <f t="shared" si="25"/>
        <v>10.347</v>
      </c>
      <c r="AE383" s="17">
        <f t="shared" si="4"/>
        <v>0.49176470588235294</v>
      </c>
      <c r="AF383" s="70">
        <f t="shared" si="26"/>
        <v>9.5471768999999984</v>
      </c>
      <c r="AG383">
        <f t="shared" si="27"/>
        <v>0.45375129411764709</v>
      </c>
      <c r="AI383">
        <v>2017</v>
      </c>
    </row>
    <row r="384" spans="1:35" ht="12.75" customHeight="1">
      <c r="A384">
        <v>12</v>
      </c>
      <c r="B384">
        <v>14</v>
      </c>
      <c r="C384">
        <v>2017</v>
      </c>
      <c r="D384" s="9">
        <f t="shared" si="0"/>
        <v>43083</v>
      </c>
      <c r="E384" s="10">
        <v>2013</v>
      </c>
      <c r="F384" s="10">
        <f t="shared" si="1"/>
        <v>4</v>
      </c>
      <c r="G384" t="s">
        <v>1011</v>
      </c>
      <c r="H384" t="s">
        <v>1012</v>
      </c>
      <c r="I384" s="11">
        <v>9737000</v>
      </c>
      <c r="J384" s="11">
        <v>-17605000</v>
      </c>
      <c r="K384" s="11">
        <f>IF(M384="NOK",I384,IF(Sheet1!M384="SEK",Sheet1!I384*Sheet2!$B$10,IF(M384="DKK",Sheet1!I384*Sheet2!$B$9,IF(Sheet1!M384="EUR",Sheet1!I384*Sheet2!$B$11,IF(M384="USD",I384*Sheet1!$B$12,IF(M384="CHF",I384*Sheet2!$B$13,IF(Sheet1!M384="GBP",Sheet1!I384*Sheet2!$B$14,IF(Sheet1!M384="ISK",Sheet1!I384*Sheet2!$B$15,IF(Sheet1!M384="AUD",Sheet1!I384*Sheet2!$B$16,"0")))))))))</f>
        <v>8984329.9000000004</v>
      </c>
      <c r="L384" s="11">
        <f>IF(M384="NOK",J384,IF(Sheet1!M384="SEK",Sheet1!J384*Sheet2!$B$10,IF(M384="DKK",Sheet1!J384*Sheet2!$B$9,IF(Sheet1!M384="EUR",Sheet1!J384*Sheet2!$B$11,IF(M384="USD",J384*Sheet1!$B$12,IF(M384="CHF",J384*Sheet2!$B$13,IF(Sheet1!M384="GBP",Sheet1!J384*Sheet2!$B$14,IF(Sheet1!M384="ISK",Sheet1!J384*Sheet2!$B$15,IF(Sheet1!M384="AUD",Sheet1!J384*Sheet2!$B$16,"0")))))))))</f>
        <v>-16244133.5</v>
      </c>
      <c r="M384" t="s">
        <v>4</v>
      </c>
      <c r="N384" t="s">
        <v>30</v>
      </c>
      <c r="O384" t="s">
        <v>112</v>
      </c>
      <c r="P384" s="51" t="s">
        <v>23</v>
      </c>
      <c r="Q384" s="13">
        <v>77.927899999999994</v>
      </c>
      <c r="R384" t="s">
        <v>464</v>
      </c>
      <c r="S384" s="14" t="s">
        <v>25</v>
      </c>
      <c r="T384">
        <v>11</v>
      </c>
      <c r="U384" s="13">
        <v>13.63636398</v>
      </c>
      <c r="V384" s="13">
        <v>-11.818181989999999</v>
      </c>
      <c r="W384" s="13">
        <v>-9.1000003809999992</v>
      </c>
      <c r="X384">
        <v>207.49700000000001</v>
      </c>
      <c r="Y384" s="1" t="s">
        <v>33</v>
      </c>
      <c r="Z384" t="s">
        <v>337</v>
      </c>
      <c r="AA384">
        <v>7274000</v>
      </c>
      <c r="AB384">
        <f t="shared" si="18"/>
        <v>80014000</v>
      </c>
      <c r="AC384" s="15">
        <f>T384*(1+(U384/Sheet2!$A$2))</f>
        <v>12.5000000378</v>
      </c>
      <c r="AD384" s="16">
        <f t="shared" si="25"/>
        <v>0.12169120403929312</v>
      </c>
      <c r="AE384" s="17">
        <f t="shared" si="4"/>
        <v>-0.22002399580073487</v>
      </c>
      <c r="AF384" s="70">
        <f t="shared" si="26"/>
        <v>0.11228447396705576</v>
      </c>
      <c r="AG384">
        <f t="shared" si="27"/>
        <v>-0.20301614092533807</v>
      </c>
      <c r="AI384">
        <v>2017</v>
      </c>
    </row>
    <row r="385" spans="1:35" ht="12.75" customHeight="1">
      <c r="A385">
        <v>12</v>
      </c>
      <c r="B385">
        <v>14</v>
      </c>
      <c r="C385">
        <v>2017</v>
      </c>
      <c r="D385" s="9">
        <f t="shared" si="0"/>
        <v>43083</v>
      </c>
      <c r="E385" s="10">
        <v>2012</v>
      </c>
      <c r="F385" s="10">
        <f t="shared" si="1"/>
        <v>5</v>
      </c>
      <c r="G385" t="s">
        <v>1013</v>
      </c>
      <c r="H385" t="s">
        <v>1014</v>
      </c>
      <c r="I385" s="11">
        <v>19260497</v>
      </c>
      <c r="J385" s="11">
        <v>127616</v>
      </c>
      <c r="K385" s="11">
        <f>IF(M385="NOK",I385,IF(Sheet1!M385="SEK",Sheet1!I385*Sheet2!$B$10,IF(M385="DKK",Sheet1!I385*Sheet2!$B$9,IF(Sheet1!M385="EUR",Sheet1!I385*Sheet2!$B$11,IF(M385="USD",I385*Sheet1!$B$12,IF(M385="CHF",I385*Sheet2!$B$13,IF(Sheet1!M385="GBP",Sheet1!I385*Sheet2!$B$14,IF(Sheet1!M385="ISK",Sheet1!I385*Sheet2!$B$15,IF(Sheet1!M385="AUD",Sheet1!I385*Sheet2!$B$16,"0")))))))))</f>
        <v>17771660.581900001</v>
      </c>
      <c r="L385" s="11">
        <f>IF(M385="NOK",J385,IF(Sheet1!M385="SEK",Sheet1!J385*Sheet2!$B$10,IF(M385="DKK",Sheet1!J385*Sheet2!$B$9,IF(Sheet1!M385="EUR",Sheet1!J385*Sheet2!$B$11,IF(M385="USD",J385*Sheet1!$B$12,IF(M385="CHF",J385*Sheet2!$B$13,IF(Sheet1!M385="GBP",Sheet1!J385*Sheet2!$B$14,IF(Sheet1!M385="ISK",Sheet1!J385*Sheet2!$B$15,IF(Sheet1!M385="AUD",Sheet1!J385*Sheet2!$B$16,"0")))))))))</f>
        <v>117751.28319999999</v>
      </c>
      <c r="M385" t="s">
        <v>4</v>
      </c>
      <c r="N385" t="s">
        <v>30</v>
      </c>
      <c r="O385" t="s">
        <v>112</v>
      </c>
      <c r="P385" s="51" t="s">
        <v>23</v>
      </c>
      <c r="Q385" s="13">
        <v>39.1</v>
      </c>
      <c r="R385" t="s">
        <v>166</v>
      </c>
      <c r="S385" s="14" t="s">
        <v>25</v>
      </c>
      <c r="T385">
        <v>30</v>
      </c>
      <c r="U385" s="13">
        <v>2.3333332539999998</v>
      </c>
      <c r="V385" s="13">
        <v>3</v>
      </c>
      <c r="W385" s="13">
        <v>42.666667940000004</v>
      </c>
      <c r="X385">
        <v>185.72</v>
      </c>
      <c r="Y385" t="s">
        <v>48</v>
      </c>
      <c r="Z385" t="s">
        <v>54</v>
      </c>
      <c r="AA385">
        <v>1333300</v>
      </c>
      <c r="AB385">
        <f t="shared" si="18"/>
        <v>39999000</v>
      </c>
      <c r="AC385" s="15">
        <f>T385*(1+(U385/Sheet2!$A$2))</f>
        <v>30.699999976200001</v>
      </c>
      <c r="AD385" s="16">
        <f t="shared" si="25"/>
        <v>0.48152446311157782</v>
      </c>
      <c r="AE385" s="17">
        <f t="shared" si="4"/>
        <v>3.1904797619940499E-3</v>
      </c>
      <c r="AF385" s="70">
        <f t="shared" si="26"/>
        <v>0.44430262211305283</v>
      </c>
      <c r="AG385">
        <f t="shared" si="27"/>
        <v>2.9438556763919095E-3</v>
      </c>
      <c r="AI385">
        <v>2017</v>
      </c>
    </row>
    <row r="386" spans="1:35" ht="12.75" customHeight="1">
      <c r="A386">
        <v>12</v>
      </c>
      <c r="B386">
        <v>15</v>
      </c>
      <c r="C386">
        <v>2017</v>
      </c>
      <c r="D386" s="9">
        <f t="shared" si="0"/>
        <v>43084</v>
      </c>
      <c r="E386" s="10">
        <v>2012</v>
      </c>
      <c r="F386" s="10">
        <f t="shared" si="1"/>
        <v>5</v>
      </c>
      <c r="G386" t="s">
        <v>1015</v>
      </c>
      <c r="H386" t="s">
        <v>1016</v>
      </c>
      <c r="I386" s="11">
        <v>1577583</v>
      </c>
      <c r="J386" s="11">
        <v>-1235395</v>
      </c>
      <c r="K386" s="11">
        <f>IF(M386="NOK",I386,IF(Sheet1!M386="SEK",Sheet1!I386*Sheet2!$B$10,IF(M386="DKK",Sheet1!I386*Sheet2!$B$9,IF(Sheet1!M386="EUR",Sheet1!I386*Sheet2!$B$11,IF(M386="USD",I386*Sheet1!$B$12,IF(M386="CHF",I386*Sheet2!$B$13,IF(Sheet1!M386="GBP",Sheet1!I386*Sheet2!$B$14,IF(Sheet1!M386="ISK",Sheet1!I386*Sheet2!$B$15,IF(Sheet1!M386="AUD",Sheet1!I386*Sheet2!$B$16,"0")))))))))</f>
        <v>1455635.8340999999</v>
      </c>
      <c r="L386" s="11">
        <f>IF(M386="NOK",J386,IF(Sheet1!M386="SEK",Sheet1!J386*Sheet2!$B$10,IF(M386="DKK",Sheet1!J386*Sheet2!$B$9,IF(Sheet1!M386="EUR",Sheet1!J386*Sheet2!$B$11,IF(M386="USD",J386*Sheet1!$B$12,IF(M386="CHF",J386*Sheet2!$B$13,IF(Sheet1!M386="GBP",Sheet1!J386*Sheet2!$B$14,IF(Sheet1!M386="ISK",Sheet1!J386*Sheet2!$B$15,IF(Sheet1!M386="AUD",Sheet1!J386*Sheet2!$B$16,"0")))))))))</f>
        <v>-1139898.9664999999</v>
      </c>
      <c r="M386" t="s">
        <v>4</v>
      </c>
      <c r="N386" t="s">
        <v>30</v>
      </c>
      <c r="O386" t="s">
        <v>130</v>
      </c>
      <c r="P386" s="51" t="s">
        <v>23</v>
      </c>
      <c r="Q386" s="13">
        <v>18.386299999999999</v>
      </c>
      <c r="R386" t="s">
        <v>166</v>
      </c>
      <c r="S386" s="14" t="s">
        <v>25</v>
      </c>
      <c r="T386">
        <v>9.75</v>
      </c>
      <c r="U386" s="13">
        <v>-27.179487229999999</v>
      </c>
      <c r="V386" s="13">
        <v>18.974359509999999</v>
      </c>
      <c r="W386" s="13">
        <v>25.641025540000001</v>
      </c>
      <c r="X386">
        <v>116.614</v>
      </c>
      <c r="Y386" t="s">
        <v>48</v>
      </c>
      <c r="Z386" t="s">
        <v>337</v>
      </c>
      <c r="AA386">
        <v>1938500</v>
      </c>
      <c r="AB386">
        <f t="shared" si="18"/>
        <v>18900375</v>
      </c>
      <c r="AC386" s="15">
        <f>T386*(1+(U386/Sheet2!$A$2))</f>
        <v>7.0999999950749997</v>
      </c>
      <c r="AD386" s="16">
        <f t="shared" ref="AD386:AD449" si="28">I386/AB386</f>
        <v>8.3468343882065837E-2</v>
      </c>
      <c r="AE386" s="17">
        <f t="shared" si="4"/>
        <v>-6.5363517919618003E-2</v>
      </c>
      <c r="AF386" s="70">
        <f t="shared" si="26"/>
        <v>7.701624089998213E-2</v>
      </c>
      <c r="AG386">
        <f t="shared" si="27"/>
        <v>-6.0310917984431521E-2</v>
      </c>
      <c r="AI386">
        <v>2017</v>
      </c>
    </row>
    <row r="387" spans="1:35" ht="12.75" customHeight="1">
      <c r="A387">
        <v>12</v>
      </c>
      <c r="B387">
        <v>21</v>
      </c>
      <c r="C387">
        <v>2017</v>
      </c>
      <c r="D387" s="9">
        <f t="shared" si="0"/>
        <v>43090</v>
      </c>
      <c r="E387" s="10">
        <v>2017</v>
      </c>
      <c r="F387" s="10">
        <f t="shared" si="1"/>
        <v>0</v>
      </c>
      <c r="G387" t="s">
        <v>1017</v>
      </c>
      <c r="H387" t="s">
        <v>1018</v>
      </c>
      <c r="I387" s="11">
        <v>6129300</v>
      </c>
      <c r="J387" s="11">
        <v>1628000</v>
      </c>
      <c r="K387" s="11">
        <f>IF(M387="NOK",I387,IF(Sheet1!M387="SEK",Sheet1!I387*Sheet2!$B$10,IF(M387="DKK",Sheet1!I387*Sheet2!$B$9,IF(Sheet1!M387="EUR",Sheet1!I387*Sheet2!$B$11,IF(M387="USD",I387*Sheet1!$B$12,IF(M387="CHF",I387*Sheet2!$B$13,IF(Sheet1!M387="GBP",Sheet1!I387*Sheet2!$B$14,IF(Sheet1!M387="ISK",Sheet1!I387*Sheet2!$B$15,IF(Sheet1!M387="AUD",Sheet1!I387*Sheet2!$B$16,"0")))))))))</f>
        <v>5655505.1099999994</v>
      </c>
      <c r="L387" s="11">
        <f>IF(M387="NOK",J387,IF(Sheet1!M387="SEK",Sheet1!J387*Sheet2!$B$10,IF(M387="DKK",Sheet1!J387*Sheet2!$B$9,IF(Sheet1!M387="EUR",Sheet1!J387*Sheet2!$B$11,IF(M387="USD",J387*Sheet1!$B$12,IF(M387="CHF",J387*Sheet2!$B$13,IF(Sheet1!M387="GBP",Sheet1!J387*Sheet2!$B$14,IF(Sheet1!M387="ISK",Sheet1!J387*Sheet2!$B$15,IF(Sheet1!M387="AUD",Sheet1!J387*Sheet2!$B$16,"0")))))))))</f>
        <v>1502155.5999999999</v>
      </c>
      <c r="M387" t="s">
        <v>4</v>
      </c>
      <c r="N387" t="s">
        <v>21</v>
      </c>
      <c r="O387" t="s">
        <v>31</v>
      </c>
      <c r="P387" s="51" t="s">
        <v>23</v>
      </c>
      <c r="Q387" s="13">
        <v>39.1128</v>
      </c>
      <c r="R387" t="s">
        <v>166</v>
      </c>
      <c r="S387" s="14" t="s">
        <v>25</v>
      </c>
      <c r="T387">
        <v>6.5</v>
      </c>
      <c r="U387" s="13">
        <v>-12.307692530000001</v>
      </c>
      <c r="V387" s="13">
        <v>-6.1538462640000002</v>
      </c>
      <c r="W387" s="13">
        <v>-15.076923369999999</v>
      </c>
      <c r="X387">
        <v>339.29500000000002</v>
      </c>
      <c r="Y387" t="s">
        <v>76</v>
      </c>
      <c r="Z387" t="s">
        <v>54</v>
      </c>
      <c r="AA387">
        <v>6150000</v>
      </c>
      <c r="AB387">
        <f t="shared" si="18"/>
        <v>39975000</v>
      </c>
      <c r="AC387" s="15">
        <f>T387*(1+(U387/Sheet2!$A$2))</f>
        <v>5.6999999855499999</v>
      </c>
      <c r="AD387" s="16">
        <f t="shared" si="28"/>
        <v>0.15332833020637898</v>
      </c>
      <c r="AE387" s="17">
        <f t="shared" si="4"/>
        <v>4.0725453408380241E-2</v>
      </c>
      <c r="AF387" s="70">
        <f t="shared" ref="AF387:AF450" si="29">K387/AB387</f>
        <v>0.14147605028142587</v>
      </c>
      <c r="AG387">
        <f t="shared" ref="AG387:AG450" si="30">L387/AB387</f>
        <v>3.7577375859912443E-2</v>
      </c>
      <c r="AI387">
        <v>2017</v>
      </c>
    </row>
    <row r="388" spans="1:35" ht="12.75" customHeight="1">
      <c r="A388">
        <v>1</v>
      </c>
      <c r="B388">
        <v>3</v>
      </c>
      <c r="C388">
        <v>2018</v>
      </c>
      <c r="D388" s="9">
        <f t="shared" si="0"/>
        <v>43103</v>
      </c>
      <c r="E388" s="18">
        <v>2011</v>
      </c>
      <c r="F388" s="10">
        <f t="shared" si="1"/>
        <v>7</v>
      </c>
      <c r="G388" t="s">
        <v>1019</v>
      </c>
      <c r="H388" t="s">
        <v>1020</v>
      </c>
      <c r="I388" s="11">
        <v>276344</v>
      </c>
      <c r="J388" s="11">
        <v>-74597</v>
      </c>
      <c r="K388" s="11">
        <f>IF(M388="NOK",I388,IF(Sheet1!M388="SEK",Sheet1!I388*Sheet2!$B$10,IF(M388="DKK",Sheet1!I388*Sheet2!$B$9,IF(Sheet1!M388="EUR",Sheet1!I388*Sheet2!$B$11,IF(M388="USD",I388*Sheet1!$B$12,IF(M388="CHF",I388*Sheet2!$B$13,IF(Sheet1!M388="GBP",Sheet1!I388*Sheet2!$B$14,IF(Sheet1!M388="ISK",Sheet1!I388*Sheet2!$B$15,IF(Sheet1!M388="AUD",Sheet1!I388*Sheet2!$B$16,"0")))))))))</f>
        <v>254982.60879999999</v>
      </c>
      <c r="L388" s="11">
        <f>IF(M388="NOK",J388,IF(Sheet1!M388="SEK",Sheet1!J388*Sheet2!$B$10,IF(M388="DKK",Sheet1!J388*Sheet2!$B$9,IF(Sheet1!M388="EUR",Sheet1!J388*Sheet2!$B$11,IF(M388="USD",J388*Sheet1!$B$12,IF(M388="CHF",J388*Sheet2!$B$13,IF(Sheet1!M388="GBP",Sheet1!J388*Sheet2!$B$14,IF(Sheet1!M388="ISK",Sheet1!J388*Sheet2!$B$15,IF(Sheet1!M388="AUD",Sheet1!J388*Sheet2!$B$16,"0")))))))))</f>
        <v>-68830.651899999997</v>
      </c>
      <c r="M388" t="s">
        <v>4</v>
      </c>
      <c r="N388" t="s">
        <v>30</v>
      </c>
      <c r="O388" t="s">
        <v>31</v>
      </c>
      <c r="P388" s="12" t="s">
        <v>23</v>
      </c>
      <c r="Q388" s="13">
        <v>5.8944999999999999</v>
      </c>
      <c r="R388" t="s">
        <v>24</v>
      </c>
      <c r="S388" s="14" t="s">
        <v>25</v>
      </c>
      <c r="T388">
        <v>3</v>
      </c>
      <c r="U388" s="13">
        <v>-2.6666667460000002</v>
      </c>
      <c r="V388" s="13">
        <v>-21.666666029999998</v>
      </c>
      <c r="W388" s="13">
        <v>-21.666666029999998</v>
      </c>
      <c r="X388">
        <v>29.4725</v>
      </c>
      <c r="Y388" s="1" t="s">
        <v>33</v>
      </c>
      <c r="Z388" t="s">
        <v>337</v>
      </c>
      <c r="AA388">
        <v>2000000</v>
      </c>
      <c r="AB388">
        <f t="shared" si="18"/>
        <v>6000000</v>
      </c>
      <c r="AC388" s="15">
        <f>T388*(1+(U388/Sheet2!$A$2))</f>
        <v>2.9199999976199997</v>
      </c>
      <c r="AD388" s="16">
        <f t="shared" si="28"/>
        <v>4.6057333333333332E-2</v>
      </c>
      <c r="AE388" s="17">
        <f t="shared" si="4"/>
        <v>-1.2432833333333334E-2</v>
      </c>
      <c r="AF388" s="70">
        <f t="shared" si="29"/>
        <v>4.2497101466666666E-2</v>
      </c>
      <c r="AG388">
        <f t="shared" si="30"/>
        <v>-1.1471775316666667E-2</v>
      </c>
      <c r="AI388">
        <v>2018</v>
      </c>
    </row>
    <row r="389" spans="1:35" ht="12.75" customHeight="1">
      <c r="A389">
        <v>1</v>
      </c>
      <c r="B389">
        <v>4</v>
      </c>
      <c r="C389">
        <v>2018</v>
      </c>
      <c r="D389" s="9">
        <f t="shared" si="0"/>
        <v>43104</v>
      </c>
      <c r="E389" s="18">
        <v>2004</v>
      </c>
      <c r="F389" s="10">
        <f t="shared" si="1"/>
        <v>14</v>
      </c>
      <c r="G389" t="s">
        <v>1021</v>
      </c>
      <c r="H389" t="s">
        <v>1022</v>
      </c>
      <c r="I389" s="11">
        <v>1876000</v>
      </c>
      <c r="J389" s="11">
        <v>-1256000</v>
      </c>
      <c r="K389" s="11">
        <f>IF(M389="NOK",I389,IF(Sheet1!M389="SEK",Sheet1!I389*Sheet2!$B$10,IF(M389="DKK",Sheet1!I389*Sheet2!$B$9,IF(Sheet1!M389="EUR",Sheet1!I389*Sheet2!$B$11,IF(M389="USD",I389*Sheet1!$B$12,IF(M389="CHF",I389*Sheet2!$B$13,IF(Sheet1!M389="GBP",Sheet1!I389*Sheet2!$B$14,IF(Sheet1!M389="ISK",Sheet1!I389*Sheet2!$B$15,IF(Sheet1!M389="AUD",Sheet1!I389*Sheet2!$B$16,"0")))))))))</f>
        <v>1730985.2</v>
      </c>
      <c r="L389" s="11">
        <f>IF(M389="NOK",J389,IF(Sheet1!M389="SEK",Sheet1!J389*Sheet2!$B$10,IF(M389="DKK",Sheet1!J389*Sheet2!$B$9,IF(Sheet1!M389="EUR",Sheet1!J389*Sheet2!$B$11,IF(M389="USD",J389*Sheet1!$B$12,IF(M389="CHF",J389*Sheet2!$B$13,IF(Sheet1!M389="GBP",Sheet1!J389*Sheet2!$B$14,IF(Sheet1!M389="ISK",Sheet1!J389*Sheet2!$B$15,IF(Sheet1!M389="AUD",Sheet1!J389*Sheet2!$B$16,"0")))))))))</f>
        <v>-1158911.2</v>
      </c>
      <c r="M389" t="s">
        <v>4</v>
      </c>
      <c r="N389" t="s">
        <v>30</v>
      </c>
      <c r="O389" t="s">
        <v>31</v>
      </c>
      <c r="P389" s="12" t="s">
        <v>23</v>
      </c>
      <c r="Q389" s="13">
        <v>9.8743999999999996</v>
      </c>
      <c r="R389" t="s">
        <v>464</v>
      </c>
      <c r="S389" s="14" t="s">
        <v>25</v>
      </c>
      <c r="T389">
        <v>3.8</v>
      </c>
      <c r="U389" s="13">
        <v>-18.157894129999999</v>
      </c>
      <c r="V389" s="13">
        <v>-27.105262759999999</v>
      </c>
      <c r="W389" s="13">
        <v>13.94736958</v>
      </c>
      <c r="X389">
        <v>49.392000000000003</v>
      </c>
      <c r="Y389" s="1" t="s">
        <v>33</v>
      </c>
      <c r="Z389" t="s">
        <v>337</v>
      </c>
      <c r="AA389">
        <v>2681300</v>
      </c>
      <c r="AB389">
        <f t="shared" si="18"/>
        <v>10188940</v>
      </c>
      <c r="AC389" s="15">
        <f>T389*(1+(U389/Sheet2!$A$2))</f>
        <v>3.11000002306</v>
      </c>
      <c r="AD389" s="16">
        <f t="shared" si="28"/>
        <v>0.18412121378671384</v>
      </c>
      <c r="AE389" s="17">
        <f t="shared" si="4"/>
        <v>-0.12327091925165916</v>
      </c>
      <c r="AF389" s="70">
        <f t="shared" si="29"/>
        <v>0.16988864396100084</v>
      </c>
      <c r="AG389">
        <f t="shared" si="30"/>
        <v>-0.11374207719350589</v>
      </c>
      <c r="AI389">
        <v>2018</v>
      </c>
    </row>
    <row r="390" spans="1:35" ht="12.75" customHeight="1">
      <c r="A390">
        <v>1</v>
      </c>
      <c r="B390">
        <v>9</v>
      </c>
      <c r="C390">
        <v>2018</v>
      </c>
      <c r="D390" s="9">
        <f t="shared" si="0"/>
        <v>43109</v>
      </c>
      <c r="E390" s="18">
        <v>2011</v>
      </c>
      <c r="F390" s="10">
        <f t="shared" si="1"/>
        <v>7</v>
      </c>
      <c r="G390" t="s">
        <v>1023</v>
      </c>
      <c r="H390" t="s">
        <v>1024</v>
      </c>
      <c r="I390" s="11">
        <v>56172000</v>
      </c>
      <c r="J390" s="11">
        <v>-5000</v>
      </c>
      <c r="K390" s="11">
        <f>IF(M390="NOK",I390,IF(Sheet1!M390="SEK",Sheet1!I390*Sheet2!$B$10,IF(M390="DKK",Sheet1!I390*Sheet2!$B$9,IF(Sheet1!M390="EUR",Sheet1!I390*Sheet2!$B$11,IF(M390="USD",I390*Sheet1!$B$12,IF(M390="CHF",I390*Sheet2!$B$13,IF(Sheet1!M390="GBP",Sheet1!I390*Sheet2!$B$14,IF(Sheet1!M390="ISK",Sheet1!I390*Sheet2!$B$15,IF(Sheet1!M390="AUD",Sheet1!I390*Sheet2!$B$16,"0")))))))))</f>
        <v>51829904.399999999</v>
      </c>
      <c r="L390" s="11">
        <f>IF(M390="NOK",J390,IF(Sheet1!M390="SEK",Sheet1!J390*Sheet2!$B$10,IF(M390="DKK",Sheet1!J390*Sheet2!$B$9,IF(Sheet1!M390="EUR",Sheet1!J390*Sheet2!$B$11,IF(M390="USD",J390*Sheet1!$B$12,IF(M390="CHF",J390*Sheet2!$B$13,IF(Sheet1!M390="GBP",Sheet1!J390*Sheet2!$B$14,IF(Sheet1!M390="ISK",Sheet1!J390*Sheet2!$B$15,IF(Sheet1!M390="AUD",Sheet1!J390*Sheet2!$B$16,"0")))))))))</f>
        <v>-4613.5</v>
      </c>
      <c r="M390" t="s">
        <v>4</v>
      </c>
      <c r="N390" t="s">
        <v>30</v>
      </c>
      <c r="O390" t="s">
        <v>31</v>
      </c>
      <c r="P390" s="12" t="s">
        <v>23</v>
      </c>
      <c r="Q390" s="13">
        <v>4.9077999999999999</v>
      </c>
      <c r="R390" t="s">
        <v>166</v>
      </c>
      <c r="S390" s="14" t="s">
        <v>25</v>
      </c>
      <c r="T390">
        <v>25</v>
      </c>
      <c r="U390" s="13">
        <v>-8</v>
      </c>
      <c r="V390" s="13">
        <v>-8</v>
      </c>
      <c r="W390" s="13">
        <v>-24.799999239999998</v>
      </c>
      <c r="X390">
        <v>38.673499999999997</v>
      </c>
      <c r="Y390" t="s">
        <v>76</v>
      </c>
      <c r="Z390" t="s">
        <v>337</v>
      </c>
      <c r="AA390">
        <v>200000</v>
      </c>
      <c r="AB390">
        <f t="shared" si="18"/>
        <v>5000000</v>
      </c>
      <c r="AC390" s="15">
        <f>T390*(1+(U390/Sheet2!$A$2))</f>
        <v>23</v>
      </c>
      <c r="AD390" s="16">
        <f t="shared" si="28"/>
        <v>11.234400000000001</v>
      </c>
      <c r="AE390" s="17">
        <f t="shared" si="4"/>
        <v>-1E-3</v>
      </c>
      <c r="AF390" s="70">
        <f t="shared" si="29"/>
        <v>10.36598088</v>
      </c>
      <c r="AG390">
        <f t="shared" si="30"/>
        <v>-9.2270000000000004E-4</v>
      </c>
      <c r="AI390">
        <v>2018</v>
      </c>
    </row>
    <row r="391" spans="1:35" ht="12.75" customHeight="1">
      <c r="A391">
        <v>1</v>
      </c>
      <c r="B391">
        <v>15</v>
      </c>
      <c r="C391">
        <v>2018</v>
      </c>
      <c r="D391" s="9">
        <f t="shared" si="0"/>
        <v>43115</v>
      </c>
      <c r="E391" s="18">
        <v>2017</v>
      </c>
      <c r="F391" s="10">
        <f t="shared" si="1"/>
        <v>1</v>
      </c>
      <c r="G391" t="s">
        <v>1025</v>
      </c>
      <c r="H391" t="s">
        <v>1026</v>
      </c>
      <c r="I391" s="11">
        <v>5833000</v>
      </c>
      <c r="J391" s="11">
        <v>885000</v>
      </c>
      <c r="K391" s="11">
        <f>IF(M391="NOK",I391,IF(Sheet1!M391="SEK",Sheet1!I391*Sheet2!$B$10,IF(M391="DKK",Sheet1!I391*Sheet2!$B$9,IF(Sheet1!M391="EUR",Sheet1!I391*Sheet2!$B$11,IF(M391="USD",I391*Sheet1!$B$12,IF(M391="CHF",I391*Sheet2!$B$13,IF(Sheet1!M391="GBP",Sheet1!I391*Sheet2!$B$14,IF(Sheet1!M391="ISK",Sheet1!I391*Sheet2!$B$15,IF(Sheet1!M391="AUD",Sheet1!I391*Sheet2!$B$16,"0")))))))))</f>
        <v>5382109.0999999996</v>
      </c>
      <c r="L391" s="11">
        <f>IF(M391="NOK",J391,IF(Sheet1!M391="SEK",Sheet1!J391*Sheet2!$B$10,IF(M391="DKK",Sheet1!J391*Sheet2!$B$9,IF(Sheet1!M391="EUR",Sheet1!J391*Sheet2!$B$11,IF(M391="USD",J391*Sheet1!$B$12,IF(M391="CHF",J391*Sheet2!$B$13,IF(Sheet1!M391="GBP",Sheet1!J391*Sheet2!$B$14,IF(Sheet1!M391="ISK",Sheet1!J391*Sheet2!$B$15,IF(Sheet1!M391="AUD",Sheet1!J391*Sheet2!$B$16,"0")))))))))</f>
        <v>816589.5</v>
      </c>
      <c r="M391" t="s">
        <v>4</v>
      </c>
      <c r="N391" t="s">
        <v>30</v>
      </c>
      <c r="O391" t="s">
        <v>31</v>
      </c>
      <c r="P391" s="12" t="s">
        <v>23</v>
      </c>
      <c r="Q391" s="13">
        <v>21.8965</v>
      </c>
      <c r="R391" t="s">
        <v>24</v>
      </c>
      <c r="S391" s="14" t="s">
        <v>25</v>
      </c>
      <c r="T391">
        <v>6.4</v>
      </c>
      <c r="U391" s="13">
        <v>46.093746189999997</v>
      </c>
      <c r="V391" s="13">
        <v>40.624996189999997</v>
      </c>
      <c r="W391" s="13">
        <v>60.937496189999997</v>
      </c>
      <c r="X391">
        <v>162.66</v>
      </c>
      <c r="Y391" t="s">
        <v>76</v>
      </c>
      <c r="Z391" t="s">
        <v>337</v>
      </c>
      <c r="AA391">
        <v>3500000</v>
      </c>
      <c r="AB391">
        <f t="shared" si="18"/>
        <v>22400000</v>
      </c>
      <c r="AC391" s="15">
        <f>T391*(1+(U391/Sheet2!$A$2))</f>
        <v>9.3499997561600008</v>
      </c>
      <c r="AD391" s="16">
        <f t="shared" si="28"/>
        <v>0.26040178571428574</v>
      </c>
      <c r="AE391" s="17">
        <f t="shared" si="4"/>
        <v>3.950892857142857E-2</v>
      </c>
      <c r="AF391" s="70">
        <f t="shared" si="29"/>
        <v>0.24027272767857141</v>
      </c>
      <c r="AG391">
        <f t="shared" si="30"/>
        <v>3.645488839285714E-2</v>
      </c>
      <c r="AI391">
        <v>2018</v>
      </c>
    </row>
    <row r="392" spans="1:35" ht="12.75" customHeight="1">
      <c r="A392">
        <v>1</v>
      </c>
      <c r="B392">
        <v>17</v>
      </c>
      <c r="C392">
        <v>2018</v>
      </c>
      <c r="D392" s="9">
        <f t="shared" si="0"/>
        <v>43117</v>
      </c>
      <c r="E392" s="18">
        <v>2002</v>
      </c>
      <c r="F392" s="10">
        <f t="shared" si="1"/>
        <v>16</v>
      </c>
      <c r="G392" t="s">
        <v>1027</v>
      </c>
      <c r="H392" t="s">
        <v>1028</v>
      </c>
      <c r="I392" s="11">
        <v>0</v>
      </c>
      <c r="J392" s="11">
        <v>-4200000</v>
      </c>
      <c r="K392" s="11">
        <f>IF(M392="NOK",I392,IF(Sheet1!M392="SEK",Sheet1!I392*Sheet2!$B$10,IF(M392="DKK",Sheet1!I392*Sheet2!$B$9,IF(Sheet1!M392="EUR",Sheet1!I392*Sheet2!$B$11,IF(M392="USD",I392*Sheet1!$B$12,IF(M392="CHF",I392*Sheet2!$B$13,IF(Sheet1!M392="GBP",Sheet1!I392*Sheet2!$B$14,IF(Sheet1!M392="ISK",Sheet1!I392*Sheet2!$B$15,IF(Sheet1!M392="AUD",Sheet1!I392*Sheet2!$B$16,"0")))))))))</f>
        <v>0</v>
      </c>
      <c r="L392" s="11">
        <f>IF(M392="NOK",J392,IF(Sheet1!M392="SEK",Sheet1!J392*Sheet2!$B$10,IF(M392="DKK",Sheet1!J392*Sheet2!$B$9,IF(Sheet1!M392="EUR",Sheet1!J392*Sheet2!$B$11,IF(M392="USD",J392*Sheet1!$B$12,IF(M392="CHF",J392*Sheet2!$B$13,IF(Sheet1!M392="GBP",Sheet1!J392*Sheet2!$B$14,IF(Sheet1!M392="ISK",Sheet1!J392*Sheet2!$B$15,IF(Sheet1!M392="AUD",Sheet1!J392*Sheet2!$B$16,"0")))))))))</f>
        <v>-5411700</v>
      </c>
      <c r="M392" t="s">
        <v>2</v>
      </c>
      <c r="N392" t="s">
        <v>66</v>
      </c>
      <c r="O392" t="s">
        <v>879</v>
      </c>
      <c r="P392" s="12" t="s">
        <v>23</v>
      </c>
      <c r="Q392" s="13">
        <v>23.347100000000001</v>
      </c>
      <c r="R392" t="s">
        <v>166</v>
      </c>
      <c r="S392" s="14" t="s">
        <v>25</v>
      </c>
      <c r="T392">
        <v>17</v>
      </c>
      <c r="U392" s="13">
        <v>-19.411764139999999</v>
      </c>
      <c r="V392" s="13">
        <v>-4.705882549</v>
      </c>
      <c r="W392" s="13">
        <v>-25.882352829999999</v>
      </c>
      <c r="X392">
        <v>137.97999999999999</v>
      </c>
      <c r="Y392" t="s">
        <v>76</v>
      </c>
      <c r="Z392" t="s">
        <v>337</v>
      </c>
      <c r="AA392">
        <v>1038000</v>
      </c>
      <c r="AB392">
        <f t="shared" si="18"/>
        <v>17646000</v>
      </c>
      <c r="AC392" s="15">
        <f>T392*(1+(U392/Sheet2!$A$2))</f>
        <v>13.7000000962</v>
      </c>
      <c r="AD392" s="16">
        <f t="shared" si="28"/>
        <v>0</v>
      </c>
      <c r="AE392" s="17">
        <f t="shared" si="4"/>
        <v>-0.23801428085685142</v>
      </c>
      <c r="AF392" s="70">
        <f t="shared" si="29"/>
        <v>0</v>
      </c>
      <c r="AG392">
        <f t="shared" si="30"/>
        <v>-0.30668140088405305</v>
      </c>
      <c r="AI392">
        <v>2018</v>
      </c>
    </row>
    <row r="393" spans="1:35" ht="12.75" customHeight="1">
      <c r="A393">
        <v>2</v>
      </c>
      <c r="B393">
        <v>2</v>
      </c>
      <c r="C393">
        <v>2018</v>
      </c>
      <c r="D393" s="9">
        <f t="shared" si="0"/>
        <v>43133</v>
      </c>
      <c r="E393" s="18">
        <v>2009</v>
      </c>
      <c r="F393" s="10">
        <f t="shared" si="1"/>
        <v>9</v>
      </c>
      <c r="G393" t="s">
        <v>1029</v>
      </c>
      <c r="H393" t="s">
        <v>1030</v>
      </c>
      <c r="I393" s="11">
        <v>203070000</v>
      </c>
      <c r="J393" s="11">
        <v>47095000</v>
      </c>
      <c r="K393" s="11">
        <f>IF(M393="NOK",I393,IF(Sheet1!M393="SEK",Sheet1!I393*Sheet2!$B$10,IF(M393="DKK",Sheet1!I393*Sheet2!$B$9,IF(Sheet1!M393="EUR",Sheet1!I393*Sheet2!$B$11,IF(M393="USD",I393*Sheet1!$B$12,IF(M393="CHF",I393*Sheet2!$B$13,IF(Sheet1!M393="GBP",Sheet1!I393*Sheet2!$B$14,IF(Sheet1!M393="ISK",Sheet1!I393*Sheet2!$B$15,IF(Sheet1!M393="AUD",Sheet1!I393*Sheet2!$B$16,"0")))))))))</f>
        <v>3452190000</v>
      </c>
      <c r="L393" s="11">
        <f>IF(M393="NOK",J393,IF(Sheet1!M393="SEK",Sheet1!J393*Sheet2!$B$10,IF(M393="DKK",Sheet1!J393*Sheet2!$B$9,IF(Sheet1!M393="EUR",Sheet1!J393*Sheet2!$B$11,IF(M393="USD",J393*Sheet1!$B$12,IF(M393="CHF",J393*Sheet2!$B$13,IF(Sheet1!M393="GBP",Sheet1!J393*Sheet2!$B$14,IF(Sheet1!M393="ISK",Sheet1!J393*Sheet2!$B$15,IF(Sheet1!M393="AUD",Sheet1!J393*Sheet2!$B$16,"0")))))))))</f>
        <v>800615000</v>
      </c>
      <c r="M393" s="1" t="s">
        <v>13</v>
      </c>
      <c r="N393" t="s">
        <v>1031</v>
      </c>
      <c r="O393" t="s">
        <v>22</v>
      </c>
      <c r="P393" s="12" t="s">
        <v>23</v>
      </c>
      <c r="Q393" s="13">
        <v>831.6</v>
      </c>
      <c r="R393" t="s">
        <v>1032</v>
      </c>
      <c r="S393" s="14" t="s">
        <v>25</v>
      </c>
      <c r="T393">
        <v>42</v>
      </c>
      <c r="U393" s="13">
        <v>5.9523811340000004</v>
      </c>
      <c r="V393" s="13">
        <v>9.5238094330000003</v>
      </c>
      <c r="W393" s="13">
        <v>10.71428585</v>
      </c>
      <c r="X393">
        <v>2772</v>
      </c>
      <c r="Y393" s="1" t="s">
        <v>33</v>
      </c>
      <c r="Z393" t="s">
        <v>1033</v>
      </c>
      <c r="AA393">
        <v>19800000</v>
      </c>
      <c r="AB393">
        <f t="shared" si="18"/>
        <v>831600000</v>
      </c>
      <c r="AC393" s="15">
        <f>T393*(1+(U393/Sheet2!$A$2))</f>
        <v>44.500000076280003</v>
      </c>
      <c r="AD393" s="16">
        <f t="shared" si="28"/>
        <v>0.24419191919191918</v>
      </c>
      <c r="AE393" s="17">
        <f t="shared" si="4"/>
        <v>5.663179413179413E-2</v>
      </c>
      <c r="AF393" s="70">
        <f t="shared" si="29"/>
        <v>4.1512626262626267</v>
      </c>
      <c r="AG393">
        <f t="shared" si="30"/>
        <v>0.96274050024050029</v>
      </c>
      <c r="AI393">
        <v>2018</v>
      </c>
    </row>
    <row r="394" spans="1:35" ht="12.75" customHeight="1">
      <c r="A394">
        <v>2</v>
      </c>
      <c r="B394">
        <v>2</v>
      </c>
      <c r="C394">
        <v>2018</v>
      </c>
      <c r="D394" s="9">
        <f t="shared" si="0"/>
        <v>43133</v>
      </c>
      <c r="E394" s="18">
        <v>1995</v>
      </c>
      <c r="F394" s="10">
        <f t="shared" si="1"/>
        <v>23</v>
      </c>
      <c r="G394" t="s">
        <v>1034</v>
      </c>
      <c r="H394" s="1" t="s">
        <v>1035</v>
      </c>
      <c r="I394" s="11">
        <v>4518000</v>
      </c>
      <c r="J394" s="11">
        <v>-3691000</v>
      </c>
      <c r="K394" s="11">
        <f>IF(M394="NOK",I394,IF(Sheet1!M394="SEK",Sheet1!I394*Sheet2!$B$10,IF(M394="DKK",Sheet1!I394*Sheet2!$B$9,IF(Sheet1!M394="EUR",Sheet1!I394*Sheet2!$B$11,IF(M394="USD",I394*Sheet1!$B$12,IF(M394="CHF",I394*Sheet2!$B$13,IF(Sheet1!M394="GBP",Sheet1!I394*Sheet2!$B$14,IF(Sheet1!M394="ISK",Sheet1!I394*Sheet2!$B$15,IF(Sheet1!M394="AUD",Sheet1!I394*Sheet2!$B$16,"0")))))))))</f>
        <v>4168758.5999999996</v>
      </c>
      <c r="L394" s="11">
        <f>IF(M394="NOK",J394,IF(Sheet1!M394="SEK",Sheet1!J394*Sheet2!$B$10,IF(M394="DKK",Sheet1!J394*Sheet2!$B$9,IF(Sheet1!M394="EUR",Sheet1!J394*Sheet2!$B$11,IF(M394="USD",J394*Sheet1!$B$12,IF(M394="CHF",J394*Sheet2!$B$13,IF(Sheet1!M394="GBP",Sheet1!J394*Sheet2!$B$14,IF(Sheet1!M394="ISK",Sheet1!J394*Sheet2!$B$15,IF(Sheet1!M394="AUD",Sheet1!J394*Sheet2!$B$16,"0")))))))))</f>
        <v>-3405685.6999999997</v>
      </c>
      <c r="M394" t="s">
        <v>4</v>
      </c>
      <c r="N394" t="s">
        <v>30</v>
      </c>
      <c r="O394" t="s">
        <v>130</v>
      </c>
      <c r="P394" s="12" t="s">
        <v>23</v>
      </c>
      <c r="Q394" s="13">
        <v>3.9551400000000001</v>
      </c>
      <c r="R394" t="s">
        <v>166</v>
      </c>
      <c r="S394" s="14" t="s">
        <v>25</v>
      </c>
      <c r="T394">
        <v>18</v>
      </c>
      <c r="U394" s="13">
        <v>-11.11111069</v>
      </c>
      <c r="V394" s="13">
        <v>-0.277777791</v>
      </c>
      <c r="W394" s="13">
        <v>-14.44444466</v>
      </c>
      <c r="X394">
        <v>27.018699999999999</v>
      </c>
      <c r="Y394" s="1" t="s">
        <v>33</v>
      </c>
      <c r="Z394" t="s">
        <v>1036</v>
      </c>
      <c r="AA394">
        <v>222300</v>
      </c>
      <c r="AB394">
        <f t="shared" si="18"/>
        <v>4001400</v>
      </c>
      <c r="AC394" s="15">
        <f>T394*(1+(U394/Sheet2!$A$2))</f>
        <v>16.000000075799999</v>
      </c>
      <c r="AD394" s="16">
        <f t="shared" si="28"/>
        <v>1.1291048133153396</v>
      </c>
      <c r="AE394" s="17">
        <f t="shared" si="4"/>
        <v>-0.92242715049732593</v>
      </c>
      <c r="AF394" s="70">
        <f t="shared" si="29"/>
        <v>1.0418250112460639</v>
      </c>
      <c r="AG394">
        <f t="shared" si="30"/>
        <v>-0.85112353176388256</v>
      </c>
      <c r="AI394">
        <v>2018</v>
      </c>
    </row>
    <row r="395" spans="1:35" ht="12.75" customHeight="1">
      <c r="A395">
        <v>2</v>
      </c>
      <c r="B395">
        <v>9</v>
      </c>
      <c r="C395">
        <v>2018</v>
      </c>
      <c r="D395" s="9">
        <f t="shared" si="0"/>
        <v>43140</v>
      </c>
      <c r="E395" s="18">
        <v>2004</v>
      </c>
      <c r="F395" s="10">
        <f t="shared" si="1"/>
        <v>14</v>
      </c>
      <c r="G395" t="s">
        <v>1037</v>
      </c>
      <c r="H395" t="s">
        <v>1038</v>
      </c>
      <c r="I395" s="11">
        <v>8094000</v>
      </c>
      <c r="J395" s="11">
        <v>2507000</v>
      </c>
      <c r="K395" s="11">
        <f>IF(M395="NOK",I395,IF(Sheet1!M395="SEK",Sheet1!I395*Sheet2!$B$10,IF(M395="DKK",Sheet1!I395*Sheet2!$B$9,IF(Sheet1!M395="EUR",Sheet1!I395*Sheet2!$B$11,IF(M395="USD",I395*Sheet1!$B$12,IF(M395="CHF",I395*Sheet2!$B$13,IF(Sheet1!M395="GBP",Sheet1!I395*Sheet2!$B$14,IF(Sheet1!M395="ISK",Sheet1!I395*Sheet2!$B$15,IF(Sheet1!M395="AUD",Sheet1!I395*Sheet2!$B$16,"0")))))))))</f>
        <v>77856186</v>
      </c>
      <c r="L395" s="11">
        <f>IF(M395="NOK",J395,IF(Sheet1!M395="SEK",Sheet1!J395*Sheet2!$B$10,IF(M395="DKK",Sheet1!J395*Sheet2!$B$9,IF(Sheet1!M395="EUR",Sheet1!J395*Sheet2!$B$11,IF(M395="USD",J395*Sheet1!$B$12,IF(M395="CHF",J395*Sheet2!$B$13,IF(Sheet1!M395="GBP",Sheet1!J395*Sheet2!$B$14,IF(Sheet1!M395="ISK",Sheet1!J395*Sheet2!$B$15,IF(Sheet1!M395="AUD",Sheet1!J395*Sheet2!$B$16,"0")))))))))</f>
        <v>24114833</v>
      </c>
      <c r="M395" t="s">
        <v>9</v>
      </c>
      <c r="N395" t="s">
        <v>200</v>
      </c>
      <c r="O395" t="s">
        <v>278</v>
      </c>
      <c r="P395" s="12" t="s">
        <v>23</v>
      </c>
      <c r="Q395" s="13">
        <v>48.811399999999999</v>
      </c>
      <c r="R395" t="s">
        <v>880</v>
      </c>
      <c r="S395" s="14" t="s">
        <v>25</v>
      </c>
      <c r="T395">
        <v>9.8000000000000007</v>
      </c>
      <c r="U395" s="13">
        <v>9.1836709980000002</v>
      </c>
      <c r="V395" s="13">
        <v>12.346936230000001</v>
      </c>
      <c r="W395" s="13">
        <v>10.99999809</v>
      </c>
      <c r="X395">
        <v>454.32100000000003</v>
      </c>
      <c r="Y395" t="s">
        <v>76</v>
      </c>
      <c r="Z395" t="s">
        <v>54</v>
      </c>
      <c r="AA395">
        <v>520000</v>
      </c>
      <c r="AB395">
        <f t="shared" si="18"/>
        <v>5096000</v>
      </c>
      <c r="AC395" s="15">
        <f>T395*(1+(U395/Sheet2!$A$2))</f>
        <v>10.699999757804001</v>
      </c>
      <c r="AD395" s="16">
        <f t="shared" si="28"/>
        <v>1.5883045525902668</v>
      </c>
      <c r="AE395" s="17">
        <f t="shared" si="4"/>
        <v>0.49195447409733123</v>
      </c>
      <c r="AF395" s="70">
        <f t="shared" si="29"/>
        <v>15.277901491365776</v>
      </c>
      <c r="AG395">
        <f t="shared" si="30"/>
        <v>4.732110086342229</v>
      </c>
      <c r="AI395">
        <v>2018</v>
      </c>
    </row>
    <row r="396" spans="1:35" ht="12.75" customHeight="1">
      <c r="A396">
        <v>2</v>
      </c>
      <c r="B396">
        <v>21</v>
      </c>
      <c r="C396">
        <v>2018</v>
      </c>
      <c r="D396" s="9">
        <f t="shared" si="0"/>
        <v>43152</v>
      </c>
      <c r="E396" s="18">
        <v>2016</v>
      </c>
      <c r="F396" s="10">
        <f t="shared" si="1"/>
        <v>2</v>
      </c>
      <c r="G396" t="s">
        <v>1039</v>
      </c>
      <c r="H396" t="s">
        <v>1040</v>
      </c>
      <c r="I396" s="11">
        <v>70258000</v>
      </c>
      <c r="J396" s="11">
        <v>-28157000</v>
      </c>
      <c r="K396" s="11">
        <f>IF(M396="NOK",I396,IF(Sheet1!M396="SEK",Sheet1!I396*Sheet2!$B$10,IF(M396="DKK",Sheet1!I396*Sheet2!$B$9,IF(Sheet1!M396="EUR",Sheet1!I396*Sheet2!$B$11,IF(M396="USD",I396*Sheet1!$B$12,IF(M396="CHF",I396*Sheet2!$B$13,IF(Sheet1!M396="GBP",Sheet1!I396*Sheet2!$B$14,IF(Sheet1!M396="ISK",Sheet1!I396*Sheet2!$B$15,IF(Sheet1!M396="AUD",Sheet1!I396*Sheet2!$B$16,"0")))))))))</f>
        <v>64827056.599999994</v>
      </c>
      <c r="L396" s="11">
        <f>IF(M396="NOK",J396,IF(Sheet1!M396="SEK",Sheet1!J396*Sheet2!$B$10,IF(M396="DKK",Sheet1!J396*Sheet2!$B$9,IF(Sheet1!M396="EUR",Sheet1!J396*Sheet2!$B$11,IF(M396="USD",J396*Sheet1!$B$12,IF(M396="CHF",J396*Sheet2!$B$13,IF(Sheet1!M396="GBP",Sheet1!J396*Sheet2!$B$14,IF(Sheet1!M396="ISK",Sheet1!J396*Sheet2!$B$15,IF(Sheet1!M396="AUD",Sheet1!J396*Sheet2!$B$16,"0")))))))))</f>
        <v>-25980463.899999999</v>
      </c>
      <c r="M396" t="s">
        <v>4</v>
      </c>
      <c r="N396" t="s">
        <v>30</v>
      </c>
      <c r="O396" t="s">
        <v>130</v>
      </c>
      <c r="P396" s="12" t="s">
        <v>23</v>
      </c>
      <c r="Q396" s="13">
        <v>23.335000000000001</v>
      </c>
      <c r="R396" t="s">
        <v>166</v>
      </c>
      <c r="S396" s="14" t="s">
        <v>25</v>
      </c>
      <c r="T396">
        <v>5.85</v>
      </c>
      <c r="U396" s="13">
        <v>-32.478630070000001</v>
      </c>
      <c r="V396" s="13">
        <v>-50.42734909</v>
      </c>
      <c r="W396" s="13">
        <v>-35.897434230000002</v>
      </c>
      <c r="X396">
        <v>180.88300000000001</v>
      </c>
      <c r="Y396" t="s">
        <v>124</v>
      </c>
      <c r="Z396" t="s">
        <v>54</v>
      </c>
      <c r="AA396">
        <v>4100000</v>
      </c>
      <c r="AB396">
        <f t="shared" si="18"/>
        <v>23985000</v>
      </c>
      <c r="AC396" s="15">
        <f>T396*(1+(U396/Sheet2!$A$2))</f>
        <v>3.9500001409049994</v>
      </c>
      <c r="AD396" s="16">
        <f t="shared" si="28"/>
        <v>2.9292474463206171</v>
      </c>
      <c r="AE396" s="17">
        <f t="shared" si="4"/>
        <v>-1.1739420471127788</v>
      </c>
      <c r="AF396" s="70">
        <f t="shared" si="29"/>
        <v>2.7028166187200333</v>
      </c>
      <c r="AG396">
        <f t="shared" si="30"/>
        <v>-1.083196326870961</v>
      </c>
      <c r="AI396">
        <v>2018</v>
      </c>
    </row>
    <row r="397" spans="1:35" ht="12.75" customHeight="1">
      <c r="A397">
        <v>2</v>
      </c>
      <c r="B397">
        <v>23</v>
      </c>
      <c r="C397">
        <v>2018</v>
      </c>
      <c r="D397" s="9">
        <f t="shared" si="0"/>
        <v>43154</v>
      </c>
      <c r="E397" s="18">
        <v>2011</v>
      </c>
      <c r="F397" s="10">
        <f t="shared" si="1"/>
        <v>7</v>
      </c>
      <c r="G397" t="s">
        <v>1041</v>
      </c>
      <c r="H397" t="s">
        <v>1042</v>
      </c>
      <c r="I397" s="11">
        <v>264031000</v>
      </c>
      <c r="J397" s="11">
        <v>5690000</v>
      </c>
      <c r="K397" s="11">
        <f>IF(M397="NOK",I397,IF(Sheet1!M397="SEK",Sheet1!I397*Sheet2!$B$10,IF(M397="DKK",Sheet1!I397*Sheet2!$B$9,IF(Sheet1!M397="EUR",Sheet1!I397*Sheet2!$B$11,IF(M397="USD",I397*Sheet1!$B$12,IF(M397="CHF",I397*Sheet2!$B$13,IF(Sheet1!M397="GBP",Sheet1!I397*Sheet2!$B$14,IF(Sheet1!M397="ISK",Sheet1!I397*Sheet2!$B$15,IF(Sheet1!M397="AUD",Sheet1!I397*Sheet2!$B$16,"0")))))))))</f>
        <v>243621403.69999999</v>
      </c>
      <c r="L397" s="11">
        <f>IF(M397="NOK",J397,IF(Sheet1!M397="SEK",Sheet1!J397*Sheet2!$B$10,IF(M397="DKK",Sheet1!J397*Sheet2!$B$9,IF(Sheet1!M397="EUR",Sheet1!J397*Sheet2!$B$11,IF(M397="USD",J397*Sheet1!$B$12,IF(M397="CHF",J397*Sheet2!$B$13,IF(Sheet1!M397="GBP",Sheet1!J397*Sheet2!$B$14,IF(Sheet1!M397="ISK",Sheet1!J397*Sheet2!$B$15,IF(Sheet1!M397="AUD",Sheet1!J397*Sheet2!$B$16,"0")))))))))</f>
        <v>5250163</v>
      </c>
      <c r="M397" t="s">
        <v>4</v>
      </c>
      <c r="N397" t="s">
        <v>30</v>
      </c>
      <c r="O397" t="s">
        <v>112</v>
      </c>
      <c r="P397" s="12" t="s">
        <v>23</v>
      </c>
      <c r="Q397" s="13">
        <v>23.4846</v>
      </c>
      <c r="R397" t="s">
        <v>166</v>
      </c>
      <c r="S397" s="14" t="s">
        <v>25</v>
      </c>
      <c r="T397">
        <v>15</v>
      </c>
      <c r="U397" s="13">
        <v>0</v>
      </c>
      <c r="V397" s="13">
        <v>-7.3333334920000004</v>
      </c>
      <c r="W397" s="13">
        <v>-3.3333332539999998</v>
      </c>
      <c r="X397">
        <v>110.378</v>
      </c>
      <c r="Y397" s="1" t="s">
        <v>33</v>
      </c>
      <c r="Z397" t="s">
        <v>54</v>
      </c>
      <c r="AA397">
        <v>1600000</v>
      </c>
      <c r="AB397">
        <f t="shared" si="18"/>
        <v>24000000</v>
      </c>
      <c r="AC397" s="15">
        <f>T397*(1+(U397/Sheet2!$A$2))</f>
        <v>15</v>
      </c>
      <c r="AD397" s="16">
        <f t="shared" si="28"/>
        <v>11.001291666666667</v>
      </c>
      <c r="AE397" s="17">
        <f t="shared" si="4"/>
        <v>0.23708333333333334</v>
      </c>
      <c r="AF397" s="70">
        <f t="shared" si="29"/>
        <v>10.150891820833333</v>
      </c>
      <c r="AG397">
        <f t="shared" si="30"/>
        <v>0.21875679166666667</v>
      </c>
      <c r="AI397">
        <v>2018</v>
      </c>
    </row>
    <row r="398" spans="1:35" ht="12.75" customHeight="1">
      <c r="A398">
        <v>2</v>
      </c>
      <c r="B398">
        <v>26</v>
      </c>
      <c r="C398">
        <v>2018</v>
      </c>
      <c r="D398" s="9">
        <f t="shared" si="0"/>
        <v>43157</v>
      </c>
      <c r="E398" s="18">
        <v>2015</v>
      </c>
      <c r="F398" s="10">
        <f t="shared" si="1"/>
        <v>3</v>
      </c>
      <c r="G398" t="s">
        <v>1043</v>
      </c>
      <c r="H398" t="s">
        <v>1044</v>
      </c>
      <c r="I398" s="11">
        <v>0</v>
      </c>
      <c r="J398" s="11">
        <v>-5694000</v>
      </c>
      <c r="K398" s="11">
        <f>IF(M398="NOK",I398,IF(Sheet1!M398="SEK",Sheet1!I398*Sheet2!$B$10,IF(M398="DKK",Sheet1!I398*Sheet2!$B$9,IF(Sheet1!M398="EUR",Sheet1!I398*Sheet2!$B$11,IF(M398="USD",I398*Sheet1!$B$12,IF(M398="CHF",I398*Sheet2!$B$13,IF(Sheet1!M398="GBP",Sheet1!I398*Sheet2!$B$14,IF(Sheet1!M398="ISK",Sheet1!I398*Sheet2!$B$15,IF(Sheet1!M398="AUD",Sheet1!I398*Sheet2!$B$16,"0")))))))))</f>
        <v>0</v>
      </c>
      <c r="L398" s="11">
        <f>IF(M398="NOK",J398,IF(Sheet1!M398="SEK",Sheet1!J398*Sheet2!$B$10,IF(M398="DKK",Sheet1!J398*Sheet2!$B$9,IF(Sheet1!M398="EUR",Sheet1!J398*Sheet2!$B$11,IF(M398="USD",J398*Sheet1!$B$12,IF(M398="CHF",J398*Sheet2!$B$13,IF(Sheet1!M398="GBP",Sheet1!J398*Sheet2!$B$14,IF(Sheet1!M398="ISK",Sheet1!J398*Sheet2!$B$15,IF(Sheet1!M398="AUD",Sheet1!J398*Sheet2!$B$16,"0")))))))))</f>
        <v>-5253853.8</v>
      </c>
      <c r="M398" t="s">
        <v>4</v>
      </c>
      <c r="N398" t="s">
        <v>30</v>
      </c>
      <c r="O398" t="s">
        <v>31</v>
      </c>
      <c r="P398" s="12" t="s">
        <v>23</v>
      </c>
      <c r="Q398" s="13">
        <v>19.851900000000001</v>
      </c>
      <c r="R398" t="s">
        <v>464</v>
      </c>
      <c r="S398" s="14" t="s">
        <v>25</v>
      </c>
      <c r="T398">
        <v>17.899999999999999</v>
      </c>
      <c r="U398" s="13">
        <v>-12.849160189999999</v>
      </c>
      <c r="V398" s="13">
        <v>12.29050541</v>
      </c>
      <c r="W398" s="13">
        <v>32.402236940000002</v>
      </c>
      <c r="X398">
        <v>92.950500000000005</v>
      </c>
      <c r="Y398" t="s">
        <v>48</v>
      </c>
      <c r="Z398" t="s">
        <v>54</v>
      </c>
      <c r="AA398">
        <v>1117300</v>
      </c>
      <c r="AB398">
        <f t="shared" si="18"/>
        <v>19999670</v>
      </c>
      <c r="AC398" s="15">
        <f>T398*(1+(U398/Sheet2!$A$2))</f>
        <v>15.600000325989999</v>
      </c>
      <c r="AD398" s="16">
        <f t="shared" si="28"/>
        <v>0</v>
      </c>
      <c r="AE398" s="17">
        <f t="shared" si="4"/>
        <v>-0.28470469762751083</v>
      </c>
      <c r="AF398" s="70">
        <f t="shared" si="29"/>
        <v>0</v>
      </c>
      <c r="AG398">
        <f t="shared" si="30"/>
        <v>-0.26269702450090426</v>
      </c>
      <c r="AI398">
        <v>2018</v>
      </c>
    </row>
    <row r="399" spans="1:35" ht="12.75" customHeight="1">
      <c r="A399">
        <v>2</v>
      </c>
      <c r="B399">
        <v>28</v>
      </c>
      <c r="C399">
        <v>2018</v>
      </c>
      <c r="D399" s="9">
        <f t="shared" si="0"/>
        <v>43159</v>
      </c>
      <c r="E399" s="18">
        <v>2003</v>
      </c>
      <c r="F399" s="10">
        <f t="shared" si="1"/>
        <v>15</v>
      </c>
      <c r="G399" t="s">
        <v>1045</v>
      </c>
      <c r="H399" t="s">
        <v>1046</v>
      </c>
      <c r="I399" s="11">
        <v>20466</v>
      </c>
      <c r="J399" s="11">
        <v>-4363822</v>
      </c>
      <c r="K399" s="11">
        <f>IF(M399="NOK",I399,IF(Sheet1!M399="SEK",Sheet1!I399*Sheet2!$B$10,IF(M399="DKK",Sheet1!I399*Sheet2!$B$9,IF(Sheet1!M399="EUR",Sheet1!I399*Sheet2!$B$11,IF(M399="USD",I399*Sheet1!$B$12,IF(M399="CHF",I399*Sheet2!$B$13,IF(Sheet1!M399="GBP",Sheet1!I399*Sheet2!$B$14,IF(Sheet1!M399="ISK",Sheet1!I399*Sheet2!$B$15,IF(Sheet1!M399="AUD",Sheet1!I399*Sheet2!$B$16,"0")))))))))</f>
        <v>196862.454</v>
      </c>
      <c r="L399" s="11">
        <f>IF(M399="NOK",J399,IF(Sheet1!M399="SEK",Sheet1!J399*Sheet2!$B$10,IF(M399="DKK",Sheet1!J399*Sheet2!$B$9,IF(Sheet1!M399="EUR",Sheet1!J399*Sheet2!$B$11,IF(M399="USD",J399*Sheet1!$B$12,IF(M399="CHF",J399*Sheet2!$B$13,IF(Sheet1!M399="GBP",Sheet1!J399*Sheet2!$B$14,IF(Sheet1!M399="ISK",Sheet1!J399*Sheet2!$B$15,IF(Sheet1!M399="AUD",Sheet1!J399*Sheet2!$B$16,"0")))))))))</f>
        <v>-41975603.817999996</v>
      </c>
      <c r="M399" t="s">
        <v>9</v>
      </c>
      <c r="N399" t="s">
        <v>200</v>
      </c>
      <c r="O399" t="s">
        <v>278</v>
      </c>
      <c r="P399" s="12" t="s">
        <v>23</v>
      </c>
      <c r="Q399" s="13">
        <v>24.0227</v>
      </c>
      <c r="R399" t="s">
        <v>1047</v>
      </c>
      <c r="S399" s="14" t="s">
        <v>25</v>
      </c>
      <c r="T399">
        <v>5.5</v>
      </c>
      <c r="U399" s="13">
        <v>-21.818181989999999</v>
      </c>
      <c r="V399" s="13">
        <v>-19.818181989999999</v>
      </c>
      <c r="W399" s="13">
        <v>-19.272727969999998</v>
      </c>
      <c r="X399">
        <v>268.17399999999998</v>
      </c>
      <c r="Y399" s="1" t="s">
        <v>33</v>
      </c>
      <c r="Z399" t="s">
        <v>1048</v>
      </c>
      <c r="AA399">
        <v>456000</v>
      </c>
      <c r="AB399">
        <f t="shared" si="18"/>
        <v>2508000</v>
      </c>
      <c r="AC399" s="15">
        <f>T399*(1+(U399/Sheet2!$A$2))</f>
        <v>4.2999999905499999</v>
      </c>
      <c r="AD399" s="16">
        <f t="shared" si="28"/>
        <v>8.1602870813397132E-3</v>
      </c>
      <c r="AE399" s="17">
        <f t="shared" si="4"/>
        <v>-1.7399609250398724</v>
      </c>
      <c r="AF399" s="70">
        <f t="shared" si="29"/>
        <v>7.8493801435406699E-2</v>
      </c>
      <c r="AG399">
        <f t="shared" si="30"/>
        <v>-16.73668413795853</v>
      </c>
      <c r="AI399">
        <v>2018</v>
      </c>
    </row>
    <row r="400" spans="1:35" ht="12.75" customHeight="1">
      <c r="A400">
        <v>2</v>
      </c>
      <c r="B400">
        <v>28</v>
      </c>
      <c r="C400">
        <v>2018</v>
      </c>
      <c r="D400" s="9">
        <f t="shared" si="0"/>
        <v>43159</v>
      </c>
      <c r="E400" s="18">
        <v>2002</v>
      </c>
      <c r="F400" s="10">
        <f t="shared" si="1"/>
        <v>16</v>
      </c>
      <c r="G400" t="s">
        <v>1049</v>
      </c>
      <c r="H400" t="s">
        <v>1050</v>
      </c>
      <c r="I400" s="11">
        <v>6070000</v>
      </c>
      <c r="J400" s="11">
        <v>-2806000</v>
      </c>
      <c r="K400" s="11">
        <f>IF(M400="NOK",I400,IF(Sheet1!M400="SEK",Sheet1!I400*Sheet2!$B$10,IF(M400="DKK",Sheet1!I400*Sheet2!$B$9,IF(Sheet1!M400="EUR",Sheet1!I400*Sheet2!$B$11,IF(M400="USD",I400*Sheet1!$B$12,IF(M400="CHF",I400*Sheet2!$B$13,IF(Sheet1!M400="GBP",Sheet1!I400*Sheet2!$B$14,IF(Sheet1!M400="ISK",Sheet1!I400*Sheet2!$B$15,IF(Sheet1!M400="AUD",Sheet1!I400*Sheet2!$B$16,"0")))))))))</f>
        <v>5600789</v>
      </c>
      <c r="L400" s="11">
        <f>IF(M400="NOK",J400,IF(Sheet1!M400="SEK",Sheet1!J400*Sheet2!$B$10,IF(M400="DKK",Sheet1!J400*Sheet2!$B$9,IF(Sheet1!M400="EUR",Sheet1!J400*Sheet2!$B$11,IF(M400="USD",J400*Sheet1!$B$12,IF(M400="CHF",J400*Sheet2!$B$13,IF(Sheet1!M400="GBP",Sheet1!J400*Sheet2!$B$14,IF(Sheet1!M400="ISK",Sheet1!J400*Sheet2!$B$15,IF(Sheet1!M400="AUD",Sheet1!J400*Sheet2!$B$16,"0")))))))))</f>
        <v>-2589096.1999999997</v>
      </c>
      <c r="M400" t="s">
        <v>4</v>
      </c>
      <c r="N400" t="s">
        <v>30</v>
      </c>
      <c r="O400" t="s">
        <v>31</v>
      </c>
      <c r="P400" s="12" t="s">
        <v>23</v>
      </c>
      <c r="Q400" s="13">
        <v>9.3636199999999992</v>
      </c>
      <c r="R400" t="s">
        <v>166</v>
      </c>
      <c r="S400" s="14" t="s">
        <v>25</v>
      </c>
      <c r="T400">
        <v>6</v>
      </c>
      <c r="U400" s="13">
        <v>-37</v>
      </c>
      <c r="V400" s="13">
        <v>-40.5</v>
      </c>
      <c r="W400" s="13">
        <v>-51.333332059999996</v>
      </c>
      <c r="X400">
        <v>57.896700000000003</v>
      </c>
      <c r="Y400" t="s">
        <v>94</v>
      </c>
      <c r="Z400" t="s">
        <v>54</v>
      </c>
      <c r="AA400">
        <v>1601100</v>
      </c>
      <c r="AB400">
        <f t="shared" si="18"/>
        <v>9606600</v>
      </c>
      <c r="AC400" s="15">
        <f>T400*(1+(U400/Sheet2!$A$2))</f>
        <v>3.7800000000000002</v>
      </c>
      <c r="AD400" s="16">
        <f t="shared" si="28"/>
        <v>0.63185726479711868</v>
      </c>
      <c r="AE400" s="17">
        <f t="shared" si="4"/>
        <v>-0.29209085420440112</v>
      </c>
      <c r="AF400" s="70">
        <f t="shared" si="29"/>
        <v>0.58301469822830143</v>
      </c>
      <c r="AG400">
        <f t="shared" si="30"/>
        <v>-0.26951223117440093</v>
      </c>
      <c r="AI400">
        <v>2018</v>
      </c>
    </row>
    <row r="401" spans="1:35" ht="12.75" customHeight="1">
      <c r="A401">
        <v>3</v>
      </c>
      <c r="B401">
        <v>9</v>
      </c>
      <c r="C401">
        <v>2018</v>
      </c>
      <c r="D401" s="9">
        <f t="shared" si="0"/>
        <v>43168</v>
      </c>
      <c r="E401" s="18">
        <v>2017</v>
      </c>
      <c r="F401" s="10">
        <f t="shared" si="1"/>
        <v>1</v>
      </c>
      <c r="G401" t="s">
        <v>1051</v>
      </c>
      <c r="H401" t="s">
        <v>1052</v>
      </c>
      <c r="I401" s="11">
        <v>0</v>
      </c>
      <c r="J401" s="11">
        <v>0</v>
      </c>
      <c r="K401" s="11">
        <f>IF(M401="NOK",I401,IF(Sheet1!M401="SEK",Sheet1!I401*Sheet2!$B$10,IF(M401="DKK",Sheet1!I401*Sheet2!$B$9,IF(Sheet1!M401="EUR",Sheet1!I401*Sheet2!$B$11,IF(M401="USD",I401*Sheet1!$B$12,IF(M401="CHF",I401*Sheet2!$B$13,IF(Sheet1!M401="GBP",Sheet1!I401*Sheet2!$B$14,IF(Sheet1!M401="ISK",Sheet1!I401*Sheet2!$B$15,IF(Sheet1!M401="AUD",Sheet1!I401*Sheet2!$B$16,"0")))))))))</f>
        <v>0</v>
      </c>
      <c r="L401" s="11">
        <f>IF(M401="NOK",J401,IF(Sheet1!M401="SEK",Sheet1!J401*Sheet2!$B$10,IF(M401="DKK",Sheet1!J401*Sheet2!$B$9,IF(Sheet1!M401="EUR",Sheet1!J401*Sheet2!$B$11,IF(M401="USD",J401*Sheet1!$B$12,IF(M401="CHF",J401*Sheet2!$B$13,IF(Sheet1!M401="GBP",Sheet1!J401*Sheet2!$B$14,IF(Sheet1!M401="ISK",Sheet1!J401*Sheet2!$B$15,IF(Sheet1!M401="AUD",Sheet1!J401*Sheet2!$B$16,"0")))))))))</f>
        <v>0</v>
      </c>
      <c r="M401" t="s">
        <v>4</v>
      </c>
      <c r="N401" t="s">
        <v>30</v>
      </c>
      <c r="O401" t="s">
        <v>112</v>
      </c>
      <c r="P401" s="12" t="s">
        <v>23</v>
      </c>
      <c r="Q401" s="13">
        <v>3005.67</v>
      </c>
      <c r="R401" t="s">
        <v>424</v>
      </c>
      <c r="S401" s="14" t="s">
        <v>25</v>
      </c>
      <c r="T401">
        <v>10</v>
      </c>
      <c r="U401" s="13">
        <v>-0.45141831040000002</v>
      </c>
      <c r="V401" s="13">
        <v>0.43362292650000001</v>
      </c>
      <c r="W401" s="13">
        <v>-4.1367702480000004</v>
      </c>
      <c r="X401">
        <v>3005.67</v>
      </c>
      <c r="Y401" t="s">
        <v>124</v>
      </c>
      <c r="Z401" t="s">
        <v>322</v>
      </c>
      <c r="AA401">
        <v>31100000</v>
      </c>
      <c r="AB401">
        <f t="shared" si="18"/>
        <v>311000000</v>
      </c>
      <c r="AC401" s="15">
        <f>T401*(1+(U401/Sheet2!$A$2))</f>
        <v>9.9548581689599995</v>
      </c>
      <c r="AD401" s="16">
        <f t="shared" si="28"/>
        <v>0</v>
      </c>
      <c r="AE401" s="17">
        <f t="shared" si="4"/>
        <v>0</v>
      </c>
      <c r="AF401" s="70">
        <f t="shared" si="29"/>
        <v>0</v>
      </c>
      <c r="AG401">
        <f t="shared" si="30"/>
        <v>0</v>
      </c>
      <c r="AI401">
        <v>2018</v>
      </c>
    </row>
    <row r="402" spans="1:35" ht="12.75" customHeight="1">
      <c r="A402">
        <v>3</v>
      </c>
      <c r="B402">
        <v>15</v>
      </c>
      <c r="C402">
        <v>2018</v>
      </c>
      <c r="D402" s="9">
        <f t="shared" si="0"/>
        <v>43174</v>
      </c>
      <c r="E402" s="18">
        <v>2017</v>
      </c>
      <c r="F402" s="10">
        <f t="shared" si="1"/>
        <v>1</v>
      </c>
      <c r="G402" t="s">
        <v>1053</v>
      </c>
      <c r="H402" t="s">
        <v>1054</v>
      </c>
      <c r="I402" s="11">
        <v>27826000</v>
      </c>
      <c r="J402" s="11">
        <v>7217000</v>
      </c>
      <c r="K402" s="11">
        <f>IF(M402="NOK",I402,IF(Sheet1!M402="SEK",Sheet1!I402*Sheet2!$B$10,IF(M402="DKK",Sheet1!I402*Sheet2!$B$9,IF(Sheet1!M402="EUR",Sheet1!I402*Sheet2!$B$11,IF(M402="USD",I402*Sheet1!$B$12,IF(M402="CHF",I402*Sheet2!$B$13,IF(Sheet1!M402="GBP",Sheet1!I402*Sheet2!$B$14,IF(Sheet1!M402="ISK",Sheet1!I402*Sheet2!$B$15,IF(Sheet1!M402="AUD",Sheet1!I402*Sheet2!$B$16,"0")))))))))</f>
        <v>25675050.199999999</v>
      </c>
      <c r="L402" s="11">
        <f>IF(M402="NOK",J402,IF(Sheet1!M402="SEK",Sheet1!J402*Sheet2!$B$10,IF(M402="DKK",Sheet1!J402*Sheet2!$B$9,IF(Sheet1!M402="EUR",Sheet1!J402*Sheet2!$B$11,IF(M402="USD",J402*Sheet1!$B$12,IF(M402="CHF",J402*Sheet2!$B$13,IF(Sheet1!M402="GBP",Sheet1!J402*Sheet2!$B$14,IF(Sheet1!M402="ISK",Sheet1!J402*Sheet2!$B$15,IF(Sheet1!M402="AUD",Sheet1!J402*Sheet2!$B$16,"0")))))))))</f>
        <v>6659125.8999999994</v>
      </c>
      <c r="M402" t="s">
        <v>4</v>
      </c>
      <c r="N402" t="s">
        <v>30</v>
      </c>
      <c r="O402" t="s">
        <v>112</v>
      </c>
      <c r="P402" s="12" t="s">
        <v>23</v>
      </c>
      <c r="Q402" s="13">
        <v>48.722700000000003</v>
      </c>
      <c r="R402" t="s">
        <v>464</v>
      </c>
      <c r="S402" s="14" t="s">
        <v>25</v>
      </c>
      <c r="T402">
        <v>24</v>
      </c>
      <c r="U402" s="13">
        <v>-1.25</v>
      </c>
      <c r="V402" s="13">
        <v>-8.3333330149999991</v>
      </c>
      <c r="W402" s="13">
        <v>-18.333333970000002</v>
      </c>
      <c r="X402">
        <v>165.65899999999999</v>
      </c>
      <c r="Y402" t="s">
        <v>76</v>
      </c>
      <c r="Z402" t="s">
        <v>1048</v>
      </c>
      <c r="AA402">
        <v>2083300</v>
      </c>
      <c r="AB402">
        <f t="shared" si="18"/>
        <v>49999200</v>
      </c>
      <c r="AC402" s="15">
        <f>T402*(1+(U402/Sheet2!$A$2))</f>
        <v>23.700000000000003</v>
      </c>
      <c r="AD402" s="16">
        <f t="shared" si="28"/>
        <v>0.55652890446247139</v>
      </c>
      <c r="AE402" s="17">
        <f t="shared" si="4"/>
        <v>0.14434230947695162</v>
      </c>
      <c r="AF402" s="70">
        <f t="shared" si="29"/>
        <v>0.51350922014752232</v>
      </c>
      <c r="AG402">
        <f t="shared" si="30"/>
        <v>0.13318464895438326</v>
      </c>
      <c r="AI402">
        <v>2018</v>
      </c>
    </row>
    <row r="403" spans="1:35" ht="12.75" customHeight="1">
      <c r="A403">
        <v>3</v>
      </c>
      <c r="B403">
        <v>21</v>
      </c>
      <c r="C403">
        <v>2018</v>
      </c>
      <c r="D403" s="9">
        <f t="shared" si="0"/>
        <v>43180</v>
      </c>
      <c r="E403" s="18">
        <v>1996</v>
      </c>
      <c r="F403" s="10">
        <f t="shared" si="1"/>
        <v>22</v>
      </c>
      <c r="G403" t="s">
        <v>1055</v>
      </c>
      <c r="H403" t="s">
        <v>1056</v>
      </c>
      <c r="I403" s="11">
        <v>4452510000</v>
      </c>
      <c r="J403" s="11">
        <v>322621000</v>
      </c>
      <c r="K403" s="11">
        <f>IF(M403="NOK",I403,IF(Sheet1!M403="SEK",Sheet1!I403*Sheet2!$B$10,IF(M403="DKK",Sheet1!I403*Sheet2!$B$9,IF(Sheet1!M403="EUR",Sheet1!I403*Sheet2!$B$11,IF(M403="USD",I403*Sheet1!$B$12,IF(M403="CHF",I403*Sheet2!$B$13,IF(Sheet1!M403="GBP",Sheet1!I403*Sheet2!$B$14,IF(Sheet1!M403="ISK",Sheet1!I403*Sheet2!$B$15,IF(Sheet1!M403="AUD",Sheet1!I403*Sheet2!$B$16,"0")))))))))</f>
        <v>4452510000</v>
      </c>
      <c r="L403" s="11">
        <f>IF(M403="NOK",J403,IF(Sheet1!M403="SEK",Sheet1!J403*Sheet2!$B$10,IF(M403="DKK",Sheet1!J403*Sheet2!$B$9,IF(Sheet1!M403="EUR",Sheet1!J403*Sheet2!$B$11,IF(M403="USD",J403*Sheet1!$B$12,IF(M403="CHF",J403*Sheet2!$B$13,IF(Sheet1!M403="GBP",Sheet1!J403*Sheet2!$B$14,IF(Sheet1!M403="ISK",Sheet1!J403*Sheet2!$B$15,IF(Sheet1!M403="AUD",Sheet1!J403*Sheet2!$B$16,"0")))))))))</f>
        <v>322621000</v>
      </c>
      <c r="M403" t="s">
        <v>20</v>
      </c>
      <c r="N403" t="s">
        <v>21</v>
      </c>
      <c r="O403" t="s">
        <v>22</v>
      </c>
      <c r="P403" s="12" t="s">
        <v>23</v>
      </c>
      <c r="Q403" s="13">
        <v>1214.77</v>
      </c>
      <c r="R403" t="s">
        <v>411</v>
      </c>
      <c r="S403" s="14" t="s">
        <v>25</v>
      </c>
      <c r="T403">
        <v>31</v>
      </c>
      <c r="U403" s="13">
        <v>0</v>
      </c>
      <c r="V403" s="13">
        <v>3.677419424</v>
      </c>
      <c r="W403" s="13">
        <v>4.5161290169999999</v>
      </c>
      <c r="X403">
        <v>3239.38</v>
      </c>
      <c r="Y403" s="1" t="s">
        <v>26</v>
      </c>
      <c r="Z403" t="s">
        <v>1057</v>
      </c>
      <c r="AA403">
        <v>39186100</v>
      </c>
      <c r="AB403">
        <f t="shared" si="18"/>
        <v>1214769100</v>
      </c>
      <c r="AC403" s="15">
        <f>T403*(1+(U403/Sheet2!$A$2))</f>
        <v>31</v>
      </c>
      <c r="AD403" s="16">
        <f t="shared" si="28"/>
        <v>3.665313844417017</v>
      </c>
      <c r="AE403" s="17">
        <f t="shared" si="4"/>
        <v>0.26558215878227392</v>
      </c>
      <c r="AF403" s="70">
        <f t="shared" si="29"/>
        <v>3.665313844417017</v>
      </c>
      <c r="AG403">
        <f t="shared" si="30"/>
        <v>0.26558215878227392</v>
      </c>
      <c r="AI403">
        <v>2018</v>
      </c>
    </row>
    <row r="404" spans="1:35" ht="12.75" customHeight="1">
      <c r="A404">
        <v>3</v>
      </c>
      <c r="B404">
        <v>22</v>
      </c>
      <c r="C404">
        <v>2018</v>
      </c>
      <c r="D404" s="9">
        <f t="shared" si="0"/>
        <v>43181</v>
      </c>
      <c r="E404" s="18">
        <v>1904</v>
      </c>
      <c r="F404" s="10">
        <f t="shared" si="1"/>
        <v>114</v>
      </c>
      <c r="G404" t="s">
        <v>1058</v>
      </c>
      <c r="H404" t="s">
        <v>1059</v>
      </c>
      <c r="I404" s="11">
        <v>16441894000</v>
      </c>
      <c r="J404" s="11">
        <v>1354948000</v>
      </c>
      <c r="K404" s="11">
        <f>IF(M404="NOK",I404,IF(Sheet1!M404="SEK",Sheet1!I404*Sheet2!$B$10,IF(M404="DKK",Sheet1!I404*Sheet2!$B$9,IF(Sheet1!M404="EUR",Sheet1!I404*Sheet2!$B$11,IF(M404="USD",I404*Sheet1!$B$12,IF(M404="CHF",I404*Sheet2!$B$13,IF(Sheet1!M404="GBP",Sheet1!I404*Sheet2!$B$14,IF(Sheet1!M404="ISK",Sheet1!I404*Sheet2!$B$15,IF(Sheet1!M404="AUD",Sheet1!I404*Sheet2!$B$16,"0")))))))))</f>
        <v>16441894000</v>
      </c>
      <c r="L404" s="11">
        <f>IF(M404="NOK",J404,IF(Sheet1!M404="SEK",Sheet1!J404*Sheet2!$B$10,IF(M404="DKK",Sheet1!J404*Sheet2!$B$9,IF(Sheet1!M404="EUR",Sheet1!J404*Sheet2!$B$11,IF(M404="USD",J404*Sheet1!$B$12,IF(M404="CHF",J404*Sheet2!$B$13,IF(Sheet1!M404="GBP",Sheet1!J404*Sheet2!$B$14,IF(Sheet1!M404="ISK",Sheet1!J404*Sheet2!$B$15,IF(Sheet1!M404="AUD",Sheet1!J404*Sheet2!$B$16,"0")))))))))</f>
        <v>1354948000</v>
      </c>
      <c r="M404" t="s">
        <v>20</v>
      </c>
      <c r="N404" t="s">
        <v>21</v>
      </c>
      <c r="O404" t="s">
        <v>22</v>
      </c>
      <c r="P404" s="12" t="s">
        <v>23</v>
      </c>
      <c r="Q404" s="13">
        <v>7046.17</v>
      </c>
      <c r="R404" t="s">
        <v>389</v>
      </c>
      <c r="S404" s="14" t="s">
        <v>25</v>
      </c>
      <c r="T404">
        <v>29</v>
      </c>
      <c r="U404" s="13">
        <v>-4.1379308699999999</v>
      </c>
      <c r="V404" s="13">
        <v>3.965517282</v>
      </c>
      <c r="W404" s="13">
        <v>7.1896553040000004</v>
      </c>
      <c r="X404">
        <v>16858</v>
      </c>
      <c r="Y404" s="1" t="s">
        <v>48</v>
      </c>
      <c r="Z404" t="s">
        <v>1060</v>
      </c>
      <c r="AA404">
        <v>221810000</v>
      </c>
      <c r="AB404">
        <f t="shared" si="18"/>
        <v>6432490000</v>
      </c>
      <c r="AC404" s="15">
        <f>T404*(1+(U404/Sheet2!$A$2))</f>
        <v>27.800000047700003</v>
      </c>
      <c r="AD404" s="16">
        <f t="shared" si="28"/>
        <v>2.5560698889543549</v>
      </c>
      <c r="AE404" s="17">
        <f t="shared" si="4"/>
        <v>0.21064129131953566</v>
      </c>
      <c r="AF404" s="70">
        <f t="shared" si="29"/>
        <v>2.5560698889543549</v>
      </c>
      <c r="AG404">
        <f t="shared" si="30"/>
        <v>0.21064129131953566</v>
      </c>
      <c r="AI404">
        <v>2018</v>
      </c>
    </row>
    <row r="405" spans="1:35" ht="12.75" customHeight="1">
      <c r="A405">
        <v>3</v>
      </c>
      <c r="B405">
        <v>22</v>
      </c>
      <c r="C405">
        <v>2018</v>
      </c>
      <c r="D405" s="9">
        <f t="shared" si="0"/>
        <v>43181</v>
      </c>
      <c r="E405" s="18">
        <v>1950</v>
      </c>
      <c r="F405" s="10">
        <f t="shared" si="1"/>
        <v>68</v>
      </c>
      <c r="G405" t="s">
        <v>1061</v>
      </c>
      <c r="H405" t="s">
        <v>1062</v>
      </c>
      <c r="I405" s="11">
        <v>60107000</v>
      </c>
      <c r="J405" s="11">
        <v>9263000</v>
      </c>
      <c r="K405" s="11">
        <f>IF(M405="NOK",I405,IF(Sheet1!M405="SEK",Sheet1!I405*Sheet2!$B$10,IF(M405="DKK",Sheet1!I405*Sheet2!$B$9,IF(Sheet1!M405="EUR",Sheet1!I405*Sheet2!$B$11,IF(M405="USD",I405*Sheet1!$B$12,IF(M405="CHF",I405*Sheet2!$B$13,IF(Sheet1!M405="GBP",Sheet1!I405*Sheet2!$B$14,IF(Sheet1!M405="ISK",Sheet1!I405*Sheet2!$B$15,IF(Sheet1!M405="AUD",Sheet1!I405*Sheet2!$B$16,"0")))))))))</f>
        <v>578169233</v>
      </c>
      <c r="L405" s="11">
        <f>IF(M405="NOK",J405,IF(Sheet1!M405="SEK",Sheet1!J405*Sheet2!$B$10,IF(M405="DKK",Sheet1!J405*Sheet2!$B$9,IF(Sheet1!M405="EUR",Sheet1!J405*Sheet2!$B$11,IF(M405="USD",J405*Sheet1!$B$12,IF(M405="CHF",J405*Sheet2!$B$13,IF(Sheet1!M405="GBP",Sheet1!J405*Sheet2!$B$14,IF(Sheet1!M405="ISK",Sheet1!J405*Sheet2!$B$15,IF(Sheet1!M405="AUD",Sheet1!J405*Sheet2!$B$16,"0")))))))))</f>
        <v>89100797</v>
      </c>
      <c r="M405" t="s">
        <v>9</v>
      </c>
      <c r="N405" t="s">
        <v>200</v>
      </c>
      <c r="O405" t="s">
        <v>201</v>
      </c>
      <c r="P405" s="12" t="s">
        <v>23</v>
      </c>
      <c r="Q405" s="13">
        <v>495.27699999999999</v>
      </c>
      <c r="R405" t="s">
        <v>1063</v>
      </c>
      <c r="S405" s="14" t="s">
        <v>25</v>
      </c>
      <c r="T405">
        <v>5</v>
      </c>
      <c r="U405" s="13">
        <v>0</v>
      </c>
      <c r="V405" s="13">
        <v>6</v>
      </c>
      <c r="W405" s="13">
        <v>0</v>
      </c>
      <c r="X405">
        <v>888.20899999999995</v>
      </c>
      <c r="Y405" s="1" t="s">
        <v>33</v>
      </c>
      <c r="Z405" t="s">
        <v>1064</v>
      </c>
      <c r="AA405">
        <v>10265200</v>
      </c>
      <c r="AB405">
        <f t="shared" si="18"/>
        <v>51326000</v>
      </c>
      <c r="AC405" s="15">
        <f>T405*(1+(U405/Sheet2!$A$2))</f>
        <v>5</v>
      </c>
      <c r="AD405" s="16">
        <f t="shared" si="28"/>
        <v>1.1710828819701515</v>
      </c>
      <c r="AE405" s="17">
        <f t="shared" si="4"/>
        <v>0.18047383392432687</v>
      </c>
      <c r="AF405" s="70">
        <f t="shared" si="29"/>
        <v>11.264646241670889</v>
      </c>
      <c r="AG405">
        <f t="shared" si="30"/>
        <v>1.7359778085180999</v>
      </c>
      <c r="AI405">
        <v>2018</v>
      </c>
    </row>
    <row r="406" spans="1:35" ht="12.75" customHeight="1">
      <c r="A406">
        <v>3</v>
      </c>
      <c r="B406">
        <v>22</v>
      </c>
      <c r="C406">
        <v>2018</v>
      </c>
      <c r="D406" s="9">
        <f t="shared" si="0"/>
        <v>43181</v>
      </c>
      <c r="E406" s="18">
        <v>1999</v>
      </c>
      <c r="F406" s="10">
        <f t="shared" si="1"/>
        <v>19</v>
      </c>
      <c r="G406" t="s">
        <v>1065</v>
      </c>
      <c r="H406" t="s">
        <v>1066</v>
      </c>
      <c r="I406" s="11">
        <v>29641000</v>
      </c>
      <c r="J406" s="11">
        <v>2420000</v>
      </c>
      <c r="K406" s="11">
        <f>IF(M406="NOK",I406,IF(Sheet1!M406="SEK",Sheet1!I406*Sheet2!$B$10,IF(M406="DKK",Sheet1!I406*Sheet2!$B$9,IF(Sheet1!M406="EUR",Sheet1!I406*Sheet2!$B$11,IF(M406="USD",I406*Sheet1!$B$12,IF(M406="CHF",I406*Sheet2!$B$13,IF(Sheet1!M406="GBP",Sheet1!I406*Sheet2!$B$14,IF(Sheet1!M406="ISK",Sheet1!I406*Sheet2!$B$15,IF(Sheet1!M406="AUD",Sheet1!I406*Sheet2!$B$16,"0")))))))))</f>
        <v>38192428.5</v>
      </c>
      <c r="L406" s="11">
        <f>IF(M406="NOK",J406,IF(Sheet1!M406="SEK",Sheet1!J406*Sheet2!$B$10,IF(M406="DKK",Sheet1!J406*Sheet2!$B$9,IF(Sheet1!M406="EUR",Sheet1!J406*Sheet2!$B$11,IF(M406="USD",J406*Sheet1!$B$12,IF(M406="CHF",J406*Sheet2!$B$13,IF(Sheet1!M406="GBP",Sheet1!J406*Sheet2!$B$14,IF(Sheet1!M406="ISK",Sheet1!J406*Sheet2!$B$15,IF(Sheet1!M406="AUD",Sheet1!J406*Sheet2!$B$16,"0")))))))))</f>
        <v>3118170</v>
      </c>
      <c r="M406" t="s">
        <v>2</v>
      </c>
      <c r="N406" t="s">
        <v>66</v>
      </c>
      <c r="O406" t="s">
        <v>879</v>
      </c>
      <c r="P406" s="12" t="s">
        <v>23</v>
      </c>
      <c r="Q406" s="13">
        <v>47.7851</v>
      </c>
      <c r="R406" t="s">
        <v>166</v>
      </c>
      <c r="S406" s="14" t="s">
        <v>25</v>
      </c>
      <c r="T406">
        <v>38</v>
      </c>
      <c r="U406" s="13">
        <v>12.85526276</v>
      </c>
      <c r="V406" s="13">
        <v>-8.6842107770000005</v>
      </c>
      <c r="W406" s="13">
        <v>-1.6315789220000001</v>
      </c>
      <c r="X406">
        <v>406.68599999999998</v>
      </c>
      <c r="Y406" t="s">
        <v>76</v>
      </c>
      <c r="Z406" t="s">
        <v>1067</v>
      </c>
      <c r="AA406">
        <v>973700</v>
      </c>
      <c r="AB406">
        <f t="shared" si="18"/>
        <v>37000600</v>
      </c>
      <c r="AC406" s="15">
        <f>T406*(1+(U406/Sheet2!$A$2))</f>
        <v>42.8849998488</v>
      </c>
      <c r="AD406" s="16">
        <f t="shared" si="28"/>
        <v>0.80109511737647499</v>
      </c>
      <c r="AE406" s="17">
        <f t="shared" si="4"/>
        <v>6.5404344794408736E-2</v>
      </c>
      <c r="AF406" s="70">
        <f t="shared" si="29"/>
        <v>1.0322110587395881</v>
      </c>
      <c r="AG406">
        <f t="shared" si="30"/>
        <v>8.4273498267595656E-2</v>
      </c>
      <c r="AI406">
        <v>2018</v>
      </c>
    </row>
    <row r="407" spans="1:35" ht="12.75" customHeight="1">
      <c r="A407">
        <v>3</v>
      </c>
      <c r="B407">
        <v>23</v>
      </c>
      <c r="C407">
        <v>2018</v>
      </c>
      <c r="D407" s="9">
        <f t="shared" si="0"/>
        <v>43182</v>
      </c>
      <c r="E407" s="18">
        <v>1999</v>
      </c>
      <c r="F407" s="10">
        <f t="shared" si="1"/>
        <v>19</v>
      </c>
      <c r="G407" t="s">
        <v>1068</v>
      </c>
      <c r="H407" t="s">
        <v>1069</v>
      </c>
      <c r="I407" s="11">
        <v>359000000</v>
      </c>
      <c r="J407" s="11">
        <v>26100000</v>
      </c>
      <c r="K407" s="11">
        <f>IF(M407="NOK",I407,IF(Sheet1!M407="SEK",Sheet1!I407*Sheet2!$B$10,IF(M407="DKK",Sheet1!I407*Sheet2!$B$9,IF(Sheet1!M407="EUR",Sheet1!I407*Sheet2!$B$11,IF(M407="USD",I407*Sheet1!$B$12,IF(M407="CHF",I407*Sheet2!$B$13,IF(Sheet1!M407="GBP",Sheet1!I407*Sheet2!$B$14,IF(Sheet1!M407="ISK",Sheet1!I407*Sheet2!$B$15,IF(Sheet1!M407="AUD",Sheet1!I407*Sheet2!$B$16,"0")))))))))</f>
        <v>3453221000</v>
      </c>
      <c r="L407" s="11">
        <f>IF(M407="NOK",J407,IF(Sheet1!M407="SEK",Sheet1!J407*Sheet2!$B$10,IF(M407="DKK",Sheet1!J407*Sheet2!$B$9,IF(Sheet1!M407="EUR",Sheet1!J407*Sheet2!$B$11,IF(M407="USD",J407*Sheet1!$B$12,IF(M407="CHF",J407*Sheet2!$B$13,IF(Sheet1!M407="GBP",Sheet1!J407*Sheet2!$B$14,IF(Sheet1!M407="ISK",Sheet1!J407*Sheet2!$B$15,IF(Sheet1!M407="AUD",Sheet1!J407*Sheet2!$B$16,"0")))))))))</f>
        <v>251055900</v>
      </c>
      <c r="M407" t="s">
        <v>9</v>
      </c>
      <c r="N407" t="s">
        <v>200</v>
      </c>
      <c r="O407" t="s">
        <v>201</v>
      </c>
      <c r="P407" s="12" t="s">
        <v>23</v>
      </c>
      <c r="Q407" s="13">
        <v>1654.44</v>
      </c>
      <c r="R407" t="s">
        <v>1070</v>
      </c>
      <c r="S407" s="14" t="s">
        <v>25</v>
      </c>
      <c r="T407">
        <v>7.5</v>
      </c>
      <c r="U407" s="13">
        <v>2.9333333970000002</v>
      </c>
      <c r="V407" s="13">
        <v>6.8000001909999996</v>
      </c>
      <c r="W407" s="13">
        <v>9.6000003809999992</v>
      </c>
      <c r="X407">
        <v>2569.09</v>
      </c>
      <c r="Y407" s="1" t="s">
        <v>33</v>
      </c>
      <c r="Z407" t="s">
        <v>1071</v>
      </c>
      <c r="AA407">
        <v>20000000</v>
      </c>
      <c r="AB407">
        <f t="shared" si="18"/>
        <v>150000000</v>
      </c>
      <c r="AC407" s="15">
        <f>T407*(1+(U407/Sheet2!$A$2))</f>
        <v>7.7200000047749997</v>
      </c>
      <c r="AD407" s="16">
        <f t="shared" si="28"/>
        <v>2.3933333333333335</v>
      </c>
      <c r="AE407" s="17">
        <f t="shared" si="4"/>
        <v>0.17399999999999999</v>
      </c>
      <c r="AF407" s="70">
        <f t="shared" si="29"/>
        <v>23.021473333333333</v>
      </c>
      <c r="AG407">
        <f t="shared" si="30"/>
        <v>1.6737059999999999</v>
      </c>
      <c r="AI407">
        <v>2018</v>
      </c>
    </row>
    <row r="408" spans="1:35" ht="12.75" customHeight="1">
      <c r="A408">
        <v>3</v>
      </c>
      <c r="B408">
        <v>23</v>
      </c>
      <c r="C408">
        <v>2018</v>
      </c>
      <c r="D408" s="9">
        <f t="shared" si="0"/>
        <v>43182</v>
      </c>
      <c r="E408" s="18">
        <v>2008</v>
      </c>
      <c r="F408" s="10">
        <f t="shared" si="1"/>
        <v>10</v>
      </c>
      <c r="G408" t="s">
        <v>1072</v>
      </c>
      <c r="H408" t="s">
        <v>1073</v>
      </c>
      <c r="I408" s="11">
        <v>805151000</v>
      </c>
      <c r="J408" s="11">
        <v>15023000</v>
      </c>
      <c r="K408" s="11">
        <f>IF(M408="NOK",I408,IF(Sheet1!M408="SEK",Sheet1!I408*Sheet2!$B$10,IF(M408="DKK",Sheet1!I408*Sheet2!$B$9,IF(Sheet1!M408="EUR",Sheet1!I408*Sheet2!$B$11,IF(M408="USD",I408*Sheet1!$B$12,IF(M408="CHF",I408*Sheet2!$B$13,IF(Sheet1!M408="GBP",Sheet1!I408*Sheet2!$B$14,IF(Sheet1!M408="ISK",Sheet1!I408*Sheet2!$B$15,IF(Sheet1!M408="AUD",Sheet1!I408*Sheet2!$B$16,"0")))))))))</f>
        <v>742912827.69999993</v>
      </c>
      <c r="L408" s="11">
        <f>IF(M408="NOK",J408,IF(Sheet1!M408="SEK",Sheet1!J408*Sheet2!$B$10,IF(M408="DKK",Sheet1!J408*Sheet2!$B$9,IF(Sheet1!M408="EUR",Sheet1!J408*Sheet2!$B$11,IF(M408="USD",J408*Sheet1!$B$12,IF(M408="CHF",J408*Sheet2!$B$13,IF(Sheet1!M408="GBP",Sheet1!J408*Sheet2!$B$14,IF(Sheet1!M408="ISK",Sheet1!J408*Sheet2!$B$15,IF(Sheet1!M408="AUD",Sheet1!J408*Sheet2!$B$16,"0")))))))))</f>
        <v>13861722.1</v>
      </c>
      <c r="M408" t="s">
        <v>4</v>
      </c>
      <c r="N408" t="s">
        <v>30</v>
      </c>
      <c r="O408" t="s">
        <v>112</v>
      </c>
      <c r="P408" s="12" t="s">
        <v>23</v>
      </c>
      <c r="Q408" s="13">
        <v>356.714</v>
      </c>
      <c r="R408" t="s">
        <v>430</v>
      </c>
      <c r="S408" s="14" t="s">
        <v>25</v>
      </c>
      <c r="T408">
        <v>21</v>
      </c>
      <c r="U408" s="13">
        <v>-0.57142859700000004</v>
      </c>
      <c r="V408" s="13">
        <v>-1.9047619099999999</v>
      </c>
      <c r="W408" s="13">
        <v>-2.380952358</v>
      </c>
      <c r="X408">
        <v>701.34199999999998</v>
      </c>
      <c r="Y408" s="1" t="s">
        <v>33</v>
      </c>
      <c r="Z408" t="s">
        <v>322</v>
      </c>
      <c r="AA408">
        <v>17850000</v>
      </c>
      <c r="AB408">
        <f t="shared" si="18"/>
        <v>374850000</v>
      </c>
      <c r="AC408" s="15">
        <f>T408*(1+(U408/Sheet2!$A$2))</f>
        <v>20.879999994630001</v>
      </c>
      <c r="AD408" s="16">
        <f t="shared" si="28"/>
        <v>2.1479285047352272</v>
      </c>
      <c r="AE408" s="17">
        <f t="shared" si="4"/>
        <v>4.0077364279044951E-2</v>
      </c>
      <c r="AF408" s="70">
        <f t="shared" si="29"/>
        <v>1.9818936313191942</v>
      </c>
      <c r="AG408">
        <f t="shared" si="30"/>
        <v>3.6979384020274779E-2</v>
      </c>
      <c r="AI408">
        <v>2018</v>
      </c>
    </row>
    <row r="409" spans="1:35" ht="12.75" customHeight="1">
      <c r="A409">
        <v>3</v>
      </c>
      <c r="B409">
        <v>27</v>
      </c>
      <c r="C409">
        <v>2018</v>
      </c>
      <c r="D409" s="9">
        <f t="shared" si="0"/>
        <v>43186</v>
      </c>
      <c r="E409" s="18">
        <v>2016</v>
      </c>
      <c r="F409" s="10">
        <f t="shared" si="1"/>
        <v>2</v>
      </c>
      <c r="G409" t="s">
        <v>1074</v>
      </c>
      <c r="H409" t="s">
        <v>1075</v>
      </c>
      <c r="I409" s="11">
        <v>3961892000</v>
      </c>
      <c r="J409" s="11">
        <v>91507000</v>
      </c>
      <c r="K409" s="11">
        <f>IF(M409="NOK",I409,IF(Sheet1!M409="SEK",Sheet1!I409*Sheet2!$B$10,IF(M409="DKK",Sheet1!I409*Sheet2!$B$9,IF(Sheet1!M409="EUR",Sheet1!I409*Sheet2!$B$11,IF(M409="USD",I409*Sheet1!$B$12,IF(M409="CHF",I409*Sheet2!$B$13,IF(Sheet1!M409="GBP",Sheet1!I409*Sheet2!$B$14,IF(Sheet1!M409="ISK",Sheet1!I409*Sheet2!$B$15,IF(Sheet1!M409="AUD",Sheet1!I409*Sheet2!$B$16,"0")))))))))</f>
        <v>3655637748.4000001</v>
      </c>
      <c r="L409" s="11">
        <f>IF(M409="NOK",J409,IF(Sheet1!M409="SEK",Sheet1!J409*Sheet2!$B$10,IF(M409="DKK",Sheet1!J409*Sheet2!$B$9,IF(Sheet1!M409="EUR",Sheet1!J409*Sheet2!$B$11,IF(M409="USD",J409*Sheet1!$B$12,IF(M409="CHF",J409*Sheet2!$B$13,IF(Sheet1!M409="GBP",Sheet1!J409*Sheet2!$B$14,IF(Sheet1!M409="ISK",Sheet1!J409*Sheet2!$B$15,IF(Sheet1!M409="AUD",Sheet1!J409*Sheet2!$B$16,"0")))))))))</f>
        <v>84433508.899999991</v>
      </c>
      <c r="M409" t="s">
        <v>4</v>
      </c>
      <c r="N409" t="s">
        <v>30</v>
      </c>
      <c r="O409" t="s">
        <v>37</v>
      </c>
      <c r="P409" s="12" t="s">
        <v>23</v>
      </c>
      <c r="Q409" s="13">
        <v>1331.08</v>
      </c>
      <c r="R409" t="s">
        <v>330</v>
      </c>
      <c r="S409" s="14" t="s">
        <v>25</v>
      </c>
      <c r="T409">
        <v>47.5</v>
      </c>
      <c r="U409" s="13">
        <v>-11.57894707</v>
      </c>
      <c r="V409" s="13">
        <v>-12</v>
      </c>
      <c r="W409" s="13">
        <v>-22.094736099999999</v>
      </c>
      <c r="X409">
        <v>4775.2700000000004</v>
      </c>
      <c r="Y409" t="s">
        <v>94</v>
      </c>
      <c r="Z409" t="s">
        <v>1076</v>
      </c>
      <c r="AA409">
        <v>29647700</v>
      </c>
      <c r="AB409">
        <f t="shared" si="18"/>
        <v>1408265750</v>
      </c>
      <c r="AC409" s="15">
        <f>T409*(1+(U409/Sheet2!$A$2))</f>
        <v>42.00000014175</v>
      </c>
      <c r="AD409" s="16">
        <f t="shared" si="28"/>
        <v>2.8133127571979935</v>
      </c>
      <c r="AE409" s="17">
        <f t="shared" si="4"/>
        <v>6.4978502814543343E-2</v>
      </c>
      <c r="AF409" s="70">
        <f t="shared" si="29"/>
        <v>2.5958436810665884</v>
      </c>
      <c r="AG409">
        <f t="shared" si="30"/>
        <v>5.9955664546979141E-2</v>
      </c>
      <c r="AI409">
        <v>2018</v>
      </c>
    </row>
    <row r="410" spans="1:35" ht="12.75" customHeight="1">
      <c r="A410">
        <v>4</v>
      </c>
      <c r="B410">
        <v>6</v>
      </c>
      <c r="C410">
        <v>2018</v>
      </c>
      <c r="D410" s="9">
        <f t="shared" si="0"/>
        <v>43196</v>
      </c>
      <c r="E410" s="18">
        <v>2013</v>
      </c>
      <c r="F410" s="10">
        <f t="shared" si="1"/>
        <v>5</v>
      </c>
      <c r="G410" t="s">
        <v>1077</v>
      </c>
      <c r="H410" t="s">
        <v>1078</v>
      </c>
      <c r="I410" s="11">
        <v>22472000</v>
      </c>
      <c r="J410" s="11">
        <v>2741000</v>
      </c>
      <c r="K410" s="11">
        <f>IF(M410="NOK",I410,IF(Sheet1!M410="SEK",Sheet1!I410*Sheet2!$B$10,IF(M410="DKK",Sheet1!I410*Sheet2!$B$9,IF(Sheet1!M410="EUR",Sheet1!I410*Sheet2!$B$11,IF(M410="USD",I410*Sheet1!$B$12,IF(M410="CHF",I410*Sheet2!$B$13,IF(Sheet1!M410="GBP",Sheet1!I410*Sheet2!$B$14,IF(Sheet1!M410="ISK",Sheet1!I410*Sheet2!$B$15,IF(Sheet1!M410="AUD",Sheet1!I410*Sheet2!$B$16,"0")))))))))</f>
        <v>20734914.399999999</v>
      </c>
      <c r="L410" s="11">
        <f>IF(M410="NOK",J410,IF(Sheet1!M410="SEK",Sheet1!J410*Sheet2!$B$10,IF(M410="DKK",Sheet1!J410*Sheet2!$B$9,IF(Sheet1!M410="EUR",Sheet1!J410*Sheet2!$B$11,IF(M410="USD",J410*Sheet1!$B$12,IF(M410="CHF",J410*Sheet2!$B$13,IF(Sheet1!M410="GBP",Sheet1!J410*Sheet2!$B$14,IF(Sheet1!M410="ISK",Sheet1!J410*Sheet2!$B$15,IF(Sheet1!M410="AUD",Sheet1!J410*Sheet2!$B$16,"0")))))))))</f>
        <v>2529120.6999999997</v>
      </c>
      <c r="M410" t="s">
        <v>4</v>
      </c>
      <c r="N410" t="s">
        <v>30</v>
      </c>
      <c r="O410" t="s">
        <v>112</v>
      </c>
      <c r="P410" s="12" t="s">
        <v>23</v>
      </c>
      <c r="Q410" s="13">
        <v>38.320799999999998</v>
      </c>
      <c r="R410" t="s">
        <v>301</v>
      </c>
      <c r="S410" s="14" t="s">
        <v>25</v>
      </c>
      <c r="T410">
        <v>38.5</v>
      </c>
      <c r="U410" s="13">
        <v>-6.4935064320000002</v>
      </c>
      <c r="V410" s="13">
        <v>-13.24675369</v>
      </c>
      <c r="W410" s="13">
        <v>-16.883117680000002</v>
      </c>
      <c r="X410">
        <v>247.297</v>
      </c>
      <c r="Y410" s="1" t="s">
        <v>33</v>
      </c>
      <c r="Z410" t="s">
        <v>54</v>
      </c>
      <c r="AA410">
        <v>1050000</v>
      </c>
      <c r="AB410">
        <f t="shared" si="18"/>
        <v>40425000</v>
      </c>
      <c r="AC410" s="15">
        <f>T410*(1+(U410/Sheet2!$A$2))</f>
        <v>36.000000023680002</v>
      </c>
      <c r="AD410" s="16">
        <f t="shared" si="28"/>
        <v>0.55589363017934446</v>
      </c>
      <c r="AE410" s="17">
        <f t="shared" si="4"/>
        <v>6.7804576376004941E-2</v>
      </c>
      <c r="AF410" s="70">
        <f t="shared" si="29"/>
        <v>0.51292305256648107</v>
      </c>
      <c r="AG410">
        <f t="shared" si="30"/>
        <v>6.2563282622139754E-2</v>
      </c>
      <c r="AI410">
        <v>2018</v>
      </c>
    </row>
    <row r="411" spans="1:35" ht="12.75" customHeight="1">
      <c r="A411">
        <v>4</v>
      </c>
      <c r="B411">
        <v>18</v>
      </c>
      <c r="C411">
        <v>2018</v>
      </c>
      <c r="D411" s="9">
        <f t="shared" si="0"/>
        <v>43208</v>
      </c>
      <c r="E411" s="18">
        <v>2012</v>
      </c>
      <c r="F411" s="10">
        <f t="shared" si="1"/>
        <v>6</v>
      </c>
      <c r="G411" t="s">
        <v>1079</v>
      </c>
      <c r="H411" t="s">
        <v>1080</v>
      </c>
      <c r="I411" s="11">
        <v>1076000</v>
      </c>
      <c r="J411" s="11">
        <v>-7436000</v>
      </c>
      <c r="K411" s="11">
        <f>IF(M411="NOK",I411,IF(Sheet1!M411="SEK",Sheet1!I411*Sheet2!$B$10,IF(M411="DKK",Sheet1!I411*Sheet2!$B$9,IF(Sheet1!M411="EUR",Sheet1!I411*Sheet2!$B$11,IF(M411="USD",I411*Sheet1!$B$12,IF(M411="CHF",I411*Sheet2!$B$13,IF(Sheet1!M411="GBP",Sheet1!I411*Sheet2!$B$14,IF(Sheet1!M411="ISK",Sheet1!I411*Sheet2!$B$15,IF(Sheet1!M411="AUD",Sheet1!I411*Sheet2!$B$16,"0")))))))))</f>
        <v>992825.2</v>
      </c>
      <c r="L411" s="11">
        <f>IF(M411="NOK",J411,IF(Sheet1!M411="SEK",Sheet1!J411*Sheet2!$B$10,IF(M411="DKK",Sheet1!J411*Sheet2!$B$9,IF(Sheet1!M411="EUR",Sheet1!J411*Sheet2!$B$11,IF(M411="USD",J411*Sheet1!$B$12,IF(M411="CHF",J411*Sheet2!$B$13,IF(Sheet1!M411="GBP",Sheet1!J411*Sheet2!$B$14,IF(Sheet1!M411="ISK",Sheet1!J411*Sheet2!$B$15,IF(Sheet1!M411="AUD",Sheet1!J411*Sheet2!$B$16,"0")))))))))</f>
        <v>-6861197.2000000002</v>
      </c>
      <c r="M411" t="s">
        <v>4</v>
      </c>
      <c r="N411" t="s">
        <v>30</v>
      </c>
      <c r="O411" t="s">
        <v>112</v>
      </c>
      <c r="P411" s="12" t="s">
        <v>23</v>
      </c>
      <c r="Q411" s="13">
        <v>30.832599999999999</v>
      </c>
      <c r="R411" t="s">
        <v>464</v>
      </c>
      <c r="S411" s="14" t="s">
        <v>25</v>
      </c>
      <c r="T411">
        <v>15</v>
      </c>
      <c r="U411" s="13">
        <v>1.3333333730000001</v>
      </c>
      <c r="V411" s="13">
        <v>-0.80000001190000003</v>
      </c>
      <c r="W411" s="13">
        <v>-18.666666029999998</v>
      </c>
      <c r="X411">
        <v>105.863</v>
      </c>
      <c r="Y411" s="1" t="s">
        <v>33</v>
      </c>
      <c r="Z411" t="s">
        <v>54</v>
      </c>
      <c r="AA411">
        <v>2180000</v>
      </c>
      <c r="AB411">
        <f t="shared" si="18"/>
        <v>32700000</v>
      </c>
      <c r="AC411" s="15">
        <f>T411*(1+(U411/Sheet2!$A$2))</f>
        <v>15.200000005949999</v>
      </c>
      <c r="AD411" s="16">
        <f t="shared" si="28"/>
        <v>3.2905198776758411E-2</v>
      </c>
      <c r="AE411" s="17">
        <f t="shared" si="4"/>
        <v>-0.22740061162079511</v>
      </c>
      <c r="AF411" s="70">
        <f t="shared" si="29"/>
        <v>3.0361626911314984E-2</v>
      </c>
      <c r="AG411">
        <f t="shared" si="30"/>
        <v>-0.20982254434250766</v>
      </c>
      <c r="AI411">
        <v>2018</v>
      </c>
    </row>
    <row r="412" spans="1:35" ht="12.75" customHeight="1">
      <c r="A412">
        <v>4</v>
      </c>
      <c r="B412">
        <v>20</v>
      </c>
      <c r="C412">
        <v>2018</v>
      </c>
      <c r="D412" s="9">
        <f t="shared" si="0"/>
        <v>43210</v>
      </c>
      <c r="E412" s="18">
        <v>1998</v>
      </c>
      <c r="F412" s="10">
        <f t="shared" si="1"/>
        <v>20</v>
      </c>
      <c r="G412" t="s">
        <v>1081</v>
      </c>
      <c r="H412" t="s">
        <v>1082</v>
      </c>
      <c r="I412" s="11">
        <v>1389000</v>
      </c>
      <c r="J412" s="11">
        <v>-5491000</v>
      </c>
      <c r="K412" s="11">
        <f>IF(M412="NOK",I412,IF(Sheet1!M412="SEK",Sheet1!I412*Sheet2!$B$10,IF(M412="DKK",Sheet1!I412*Sheet2!$B$9,IF(Sheet1!M412="EUR",Sheet1!I412*Sheet2!$B$11,IF(M412="USD",I412*Sheet1!$B$12,IF(M412="CHF",I412*Sheet2!$B$13,IF(Sheet1!M412="GBP",Sheet1!I412*Sheet2!$B$14,IF(Sheet1!M412="ISK",Sheet1!I412*Sheet2!$B$15,IF(Sheet1!M412="AUD",Sheet1!I412*Sheet2!$B$16,"0")))))))))</f>
        <v>1281630.3</v>
      </c>
      <c r="L412" s="11">
        <f>IF(M412="NOK",J412,IF(Sheet1!M412="SEK",Sheet1!J412*Sheet2!$B$10,IF(M412="DKK",Sheet1!J412*Sheet2!$B$9,IF(Sheet1!M412="EUR",Sheet1!J412*Sheet2!$B$11,IF(M412="USD",J412*Sheet1!$B$12,IF(M412="CHF",J412*Sheet2!$B$13,IF(Sheet1!M412="GBP",Sheet1!J412*Sheet2!$B$14,IF(Sheet1!M412="ISK",Sheet1!J412*Sheet2!$B$15,IF(Sheet1!M412="AUD",Sheet1!J412*Sheet2!$B$16,"0")))))))))</f>
        <v>-5066545.7</v>
      </c>
      <c r="M412" t="s">
        <v>4</v>
      </c>
      <c r="N412" t="s">
        <v>30</v>
      </c>
      <c r="O412" t="s">
        <v>112</v>
      </c>
      <c r="P412" s="12" t="s">
        <v>23</v>
      </c>
      <c r="Q412" s="13">
        <v>15.6477</v>
      </c>
      <c r="R412" t="s">
        <v>24</v>
      </c>
      <c r="S412" s="14" t="s">
        <v>25</v>
      </c>
      <c r="T412">
        <v>22</v>
      </c>
      <c r="U412" s="13">
        <v>-13.63636398</v>
      </c>
      <c r="V412" s="13">
        <v>-20.909090039999999</v>
      </c>
      <c r="W412" s="13">
        <v>-23.181818010000001</v>
      </c>
      <c r="X412">
        <v>324.28300000000002</v>
      </c>
      <c r="Y412" t="s">
        <v>124</v>
      </c>
      <c r="Z412" t="s">
        <v>54</v>
      </c>
      <c r="AA412">
        <v>726500</v>
      </c>
      <c r="AB412">
        <f t="shared" si="18"/>
        <v>15983000</v>
      </c>
      <c r="AC412" s="15">
        <f>T412*(1+(U412/Sheet2!$A$2))</f>
        <v>18.999999924400001</v>
      </c>
      <c r="AD412" s="16">
        <f t="shared" si="28"/>
        <v>8.6904836388662948E-2</v>
      </c>
      <c r="AE412" s="17">
        <f t="shared" si="4"/>
        <v>-0.3435525245573422</v>
      </c>
      <c r="AF412" s="70">
        <f t="shared" si="29"/>
        <v>8.0187092535819307E-2</v>
      </c>
      <c r="AG412">
        <f t="shared" si="30"/>
        <v>-0.31699591440905966</v>
      </c>
      <c r="AI412">
        <v>2018</v>
      </c>
    </row>
    <row r="413" spans="1:35" ht="12.75" customHeight="1">
      <c r="A413">
        <v>4</v>
      </c>
      <c r="B413">
        <v>24</v>
      </c>
      <c r="C413">
        <v>2018</v>
      </c>
      <c r="D413" s="9">
        <f t="shared" si="0"/>
        <v>43214</v>
      </c>
      <c r="E413" s="18">
        <v>2005</v>
      </c>
      <c r="F413" s="10">
        <f t="shared" si="1"/>
        <v>13</v>
      </c>
      <c r="G413" t="s">
        <v>1083</v>
      </c>
      <c r="H413" t="s">
        <v>1084</v>
      </c>
      <c r="I413" s="11">
        <v>47040000</v>
      </c>
      <c r="J413" s="11">
        <v>1740000</v>
      </c>
      <c r="K413" s="11">
        <f>IF(M413="NOK",I413,IF(Sheet1!M413="SEK",Sheet1!I413*Sheet2!$B$10,IF(M413="DKK",Sheet1!I413*Sheet2!$B$9,IF(Sheet1!M413="EUR",Sheet1!I413*Sheet2!$B$11,IF(M413="USD",I413*Sheet1!$B$12,IF(M413="CHF",I413*Sheet2!$B$13,IF(Sheet1!M413="GBP",Sheet1!I413*Sheet2!$B$14,IF(Sheet1!M413="ISK",Sheet1!I413*Sheet2!$B$15,IF(Sheet1!M413="AUD",Sheet1!I413*Sheet2!$B$16,"0")))))))))</f>
        <v>452477760</v>
      </c>
      <c r="L413" s="11">
        <f>IF(M413="NOK",J413,IF(Sheet1!M413="SEK",Sheet1!J413*Sheet2!$B$10,IF(M413="DKK",Sheet1!J413*Sheet2!$B$9,IF(Sheet1!M413="EUR",Sheet1!J413*Sheet2!$B$11,IF(M413="USD",J413*Sheet1!$B$12,IF(M413="CHF",J413*Sheet2!$B$13,IF(Sheet1!M413="GBP",Sheet1!J413*Sheet2!$B$14,IF(Sheet1!M413="ISK",Sheet1!J413*Sheet2!$B$15,IF(Sheet1!M413="AUD",Sheet1!J413*Sheet2!$B$16,"0")))))))))</f>
        <v>16737060</v>
      </c>
      <c r="M413" t="s">
        <v>9</v>
      </c>
      <c r="N413" t="s">
        <v>200</v>
      </c>
      <c r="O413" t="s">
        <v>278</v>
      </c>
      <c r="P413" s="12" t="s">
        <v>23</v>
      </c>
      <c r="Q413" s="13">
        <v>67.376000000000005</v>
      </c>
      <c r="R413" t="s">
        <v>406</v>
      </c>
      <c r="S413" s="14" t="s">
        <v>25</v>
      </c>
      <c r="T413">
        <v>5.9</v>
      </c>
      <c r="U413" s="13">
        <v>-10.169492719999999</v>
      </c>
      <c r="V413" s="13">
        <v>-3.3898320200000001</v>
      </c>
      <c r="W413" s="13">
        <v>-9.6610183719999991</v>
      </c>
      <c r="X413">
        <v>321.43099999999998</v>
      </c>
      <c r="Y413" s="1" t="s">
        <v>33</v>
      </c>
      <c r="Z413" t="s">
        <v>504</v>
      </c>
      <c r="AA413">
        <v>1178700</v>
      </c>
      <c r="AB413">
        <f t="shared" si="18"/>
        <v>6954330</v>
      </c>
      <c r="AC413" s="15">
        <f>T413*(1+(U413/Sheet2!$A$2))</f>
        <v>5.2999999295200002</v>
      </c>
      <c r="AD413" s="16">
        <f t="shared" si="28"/>
        <v>6.764131124062275</v>
      </c>
      <c r="AE413" s="17">
        <f t="shared" si="4"/>
        <v>0.25020382984414025</v>
      </c>
      <c r="AF413" s="70">
        <f t="shared" si="29"/>
        <v>65.064177282355018</v>
      </c>
      <c r="AG413">
        <f t="shared" si="30"/>
        <v>2.4067106392707851</v>
      </c>
      <c r="AI413">
        <v>2018</v>
      </c>
    </row>
    <row r="414" spans="1:35" ht="12.75" customHeight="1">
      <c r="A414">
        <v>4</v>
      </c>
      <c r="B414">
        <v>26</v>
      </c>
      <c r="C414">
        <v>2018</v>
      </c>
      <c r="D414" s="9">
        <f t="shared" si="0"/>
        <v>43216</v>
      </c>
      <c r="E414" s="18">
        <v>2015</v>
      </c>
      <c r="F414" s="10">
        <f t="shared" si="1"/>
        <v>3</v>
      </c>
      <c r="G414" t="s">
        <v>1085</v>
      </c>
      <c r="H414" t="s">
        <v>1086</v>
      </c>
      <c r="I414" s="11">
        <v>0</v>
      </c>
      <c r="J414" s="11">
        <v>-3705000</v>
      </c>
      <c r="K414" s="11">
        <f>IF(M414="NOK",I414,IF(Sheet1!M414="SEK",Sheet1!I414*Sheet2!$B$10,IF(M414="DKK",Sheet1!I414*Sheet2!$B$9,IF(Sheet1!M414="EUR",Sheet1!I414*Sheet2!$B$11,IF(M414="USD",I414*Sheet1!$B$12,IF(M414="CHF",I414*Sheet2!$B$13,IF(Sheet1!M414="GBP",Sheet1!I414*Sheet2!$B$14,IF(Sheet1!M414="ISK",Sheet1!I414*Sheet2!$B$15,IF(Sheet1!M414="AUD",Sheet1!I414*Sheet2!$B$16,"0")))))))))</f>
        <v>0</v>
      </c>
      <c r="L414" s="11">
        <f>IF(M414="NOK",J414,IF(Sheet1!M414="SEK",Sheet1!J414*Sheet2!$B$10,IF(M414="DKK",Sheet1!J414*Sheet2!$B$9,IF(Sheet1!M414="EUR",Sheet1!J414*Sheet2!$B$11,IF(M414="USD",J414*Sheet1!$B$12,IF(M414="CHF",J414*Sheet2!$B$13,IF(Sheet1!M414="GBP",Sheet1!J414*Sheet2!$B$14,IF(Sheet1!M414="ISK",Sheet1!J414*Sheet2!$B$15,IF(Sheet1!M414="AUD",Sheet1!J414*Sheet2!$B$16,"0")))))))))</f>
        <v>-4773892.5</v>
      </c>
      <c r="M414" t="s">
        <v>2</v>
      </c>
      <c r="N414" t="s">
        <v>66</v>
      </c>
      <c r="O414" t="s">
        <v>879</v>
      </c>
      <c r="P414" s="12" t="s">
        <v>23</v>
      </c>
      <c r="Q414" s="13">
        <v>48.927100000000003</v>
      </c>
      <c r="R414" t="s">
        <v>166</v>
      </c>
      <c r="S414" s="14" t="s">
        <v>25</v>
      </c>
      <c r="T414">
        <v>16</v>
      </c>
      <c r="U414" s="13">
        <v>-13.75</v>
      </c>
      <c r="V414" s="13">
        <v>-3.1375000480000002</v>
      </c>
      <c r="W414" s="13">
        <v>-28.125</v>
      </c>
      <c r="X414">
        <v>151.93100000000001</v>
      </c>
      <c r="Y414" t="s">
        <v>76</v>
      </c>
      <c r="Z414" t="s">
        <v>1067</v>
      </c>
      <c r="AA414">
        <v>2375000</v>
      </c>
      <c r="AB414">
        <f t="shared" si="18"/>
        <v>38000000</v>
      </c>
      <c r="AC414" s="15">
        <f>T414*(1+(U414/Sheet2!$A$2))</f>
        <v>13.8</v>
      </c>
      <c r="AD414" s="16">
        <f t="shared" si="28"/>
        <v>0</v>
      </c>
      <c r="AE414" s="17">
        <f t="shared" si="4"/>
        <v>-9.7500000000000003E-2</v>
      </c>
      <c r="AF414" s="70">
        <f t="shared" si="29"/>
        <v>0</v>
      </c>
      <c r="AG414">
        <f t="shared" si="30"/>
        <v>-0.12562875000000001</v>
      </c>
      <c r="AI414">
        <v>2018</v>
      </c>
    </row>
    <row r="415" spans="1:35" ht="12.75" customHeight="1">
      <c r="A415">
        <v>5</v>
      </c>
      <c r="B415">
        <v>4</v>
      </c>
      <c r="C415">
        <v>2018</v>
      </c>
      <c r="D415" s="9">
        <f t="shared" si="0"/>
        <v>43224</v>
      </c>
      <c r="E415" s="18">
        <v>2010</v>
      </c>
      <c r="F415" s="10">
        <f t="shared" si="1"/>
        <v>8</v>
      </c>
      <c r="G415" t="s">
        <v>1087</v>
      </c>
      <c r="H415" t="s">
        <v>1088</v>
      </c>
      <c r="I415" s="11">
        <v>0</v>
      </c>
      <c r="J415" s="11">
        <v>-5200000</v>
      </c>
      <c r="K415" s="11">
        <f>IF(M415="NOK",I415,IF(Sheet1!M415="SEK",Sheet1!I415*Sheet2!$B$10,IF(M415="DKK",Sheet1!I415*Sheet2!$B$9,IF(Sheet1!M415="EUR",Sheet1!I415*Sheet2!$B$11,IF(M415="USD",I415*Sheet1!$B$12,IF(M415="CHF",I415*Sheet2!$B$13,IF(Sheet1!M415="GBP",Sheet1!I415*Sheet2!$B$14,IF(Sheet1!M415="ISK",Sheet1!I415*Sheet2!$B$15,IF(Sheet1!M415="AUD",Sheet1!I415*Sheet2!$B$16,"0")))))))))</f>
        <v>0</v>
      </c>
      <c r="L415" s="11">
        <f>IF(M415="NOK",J415,IF(Sheet1!M415="SEK",Sheet1!J415*Sheet2!$B$10,IF(M415="DKK",Sheet1!J415*Sheet2!$B$9,IF(Sheet1!M415="EUR",Sheet1!J415*Sheet2!$B$11,IF(M415="USD",J415*Sheet1!$B$12,IF(M415="CHF",J415*Sheet2!$B$13,IF(Sheet1!M415="GBP",Sheet1!J415*Sheet2!$B$14,IF(Sheet1!M415="ISK",Sheet1!J415*Sheet2!$B$15,IF(Sheet1!M415="AUD",Sheet1!J415*Sheet2!$B$16,"0")))))))))</f>
        <v>-88400000</v>
      </c>
      <c r="M415" s="1" t="s">
        <v>13</v>
      </c>
      <c r="N415" t="s">
        <v>1089</v>
      </c>
      <c r="O415" t="s">
        <v>112</v>
      </c>
      <c r="P415" s="12" t="s">
        <v>23</v>
      </c>
      <c r="Q415" s="13">
        <v>366.64</v>
      </c>
      <c r="R415" t="s">
        <v>24</v>
      </c>
      <c r="S415" s="14" t="s">
        <v>25</v>
      </c>
      <c r="T415">
        <v>1.0900000000000001</v>
      </c>
      <c r="U415" s="13">
        <v>-8.2568836210000001</v>
      </c>
      <c r="V415" s="13">
        <v>0.91742807630000001</v>
      </c>
      <c r="W415" s="13">
        <v>-1.834865451</v>
      </c>
      <c r="X415">
        <v>691.89300000000003</v>
      </c>
      <c r="Y415" t="s">
        <v>26</v>
      </c>
      <c r="Z415" t="s">
        <v>781</v>
      </c>
      <c r="AA415">
        <v>362391000</v>
      </c>
      <c r="AB415">
        <f t="shared" si="18"/>
        <v>395006190</v>
      </c>
      <c r="AC415" s="15">
        <f>T415*(1+(U415/Sheet2!$A$2))</f>
        <v>0.99999996853110007</v>
      </c>
      <c r="AD415" s="16">
        <f t="shared" si="28"/>
        <v>0</v>
      </c>
      <c r="AE415" s="17">
        <f t="shared" si="4"/>
        <v>-1.3164350664985782E-2</v>
      </c>
      <c r="AF415" s="70">
        <f t="shared" si="29"/>
        <v>0</v>
      </c>
      <c r="AG415">
        <f t="shared" si="30"/>
        <v>-0.22379396130475829</v>
      </c>
      <c r="AI415">
        <v>2018</v>
      </c>
    </row>
    <row r="416" spans="1:35" ht="12.75" customHeight="1">
      <c r="A416">
        <v>5</v>
      </c>
      <c r="B416">
        <v>18</v>
      </c>
      <c r="C416">
        <v>2018</v>
      </c>
      <c r="D416" s="9">
        <f t="shared" si="0"/>
        <v>43238</v>
      </c>
      <c r="E416" s="18">
        <v>2016</v>
      </c>
      <c r="F416" s="10">
        <f t="shared" si="1"/>
        <v>2</v>
      </c>
      <c r="G416" t="s">
        <v>1090</v>
      </c>
      <c r="H416" t="s">
        <v>1091</v>
      </c>
      <c r="I416" s="11">
        <v>202448000</v>
      </c>
      <c r="J416" s="11">
        <v>24025000</v>
      </c>
      <c r="K416" s="11">
        <f>IF(M416="NOK",I416,IF(Sheet1!M416="SEK",Sheet1!I416*Sheet2!$B$10,IF(M416="DKK",Sheet1!I416*Sheet2!$B$9,IF(Sheet1!M416="EUR",Sheet1!I416*Sheet2!$B$11,IF(M416="USD",I416*Sheet1!$B$12,IF(M416="CHF",I416*Sheet2!$B$13,IF(Sheet1!M416="GBP",Sheet1!I416*Sheet2!$B$14,IF(Sheet1!M416="ISK",Sheet1!I416*Sheet2!$B$15,IF(Sheet1!M416="AUD",Sheet1!I416*Sheet2!$B$16,"0")))))))))</f>
        <v>186798769.59999999</v>
      </c>
      <c r="L416" s="11">
        <f>IF(M416="NOK",J416,IF(Sheet1!M416="SEK",Sheet1!J416*Sheet2!$B$10,IF(M416="DKK",Sheet1!J416*Sheet2!$B$9,IF(Sheet1!M416="EUR",Sheet1!J416*Sheet2!$B$11,IF(M416="USD",J416*Sheet1!$B$12,IF(M416="CHF",J416*Sheet2!$B$13,IF(Sheet1!M416="GBP",Sheet1!J416*Sheet2!$B$14,IF(Sheet1!M416="ISK",Sheet1!J416*Sheet2!$B$15,IF(Sheet1!M416="AUD",Sheet1!J416*Sheet2!$B$16,"0")))))))))</f>
        <v>22167867.5</v>
      </c>
      <c r="M416" t="s">
        <v>4</v>
      </c>
      <c r="N416" t="s">
        <v>30</v>
      </c>
      <c r="O416" t="s">
        <v>112</v>
      </c>
      <c r="P416" s="12" t="s">
        <v>23</v>
      </c>
      <c r="Q416" s="13">
        <v>340.76499999999999</v>
      </c>
      <c r="R416" t="s">
        <v>380</v>
      </c>
      <c r="S416" s="14" t="s">
        <v>25</v>
      </c>
      <c r="T416">
        <v>70</v>
      </c>
      <c r="U416" s="13">
        <v>10.85714245</v>
      </c>
      <c r="V416" s="13">
        <v>26.985713959999998</v>
      </c>
      <c r="W416" s="13">
        <v>25.714284899999999</v>
      </c>
      <c r="X416">
        <v>542.79200000000003</v>
      </c>
      <c r="Y416" t="s">
        <v>94</v>
      </c>
      <c r="Z416" t="s">
        <v>536</v>
      </c>
      <c r="AA416">
        <v>4642900</v>
      </c>
      <c r="AB416">
        <f t="shared" si="18"/>
        <v>325003000</v>
      </c>
      <c r="AC416" s="15">
        <f>T416*(1+(U416/Sheet2!$A$2))</f>
        <v>77.599999714999996</v>
      </c>
      <c r="AD416" s="16">
        <f t="shared" si="28"/>
        <v>0.62291117312763267</v>
      </c>
      <c r="AE416" s="17">
        <f t="shared" si="4"/>
        <v>7.3922394562511734E-2</v>
      </c>
      <c r="AF416" s="70">
        <f t="shared" si="29"/>
        <v>0.57476013944486659</v>
      </c>
      <c r="AG416">
        <f t="shared" si="30"/>
        <v>6.8208193462829581E-2</v>
      </c>
      <c r="AI416">
        <v>2018</v>
      </c>
    </row>
    <row r="417" spans="1:35" ht="12.75" customHeight="1">
      <c r="A417">
        <v>5</v>
      </c>
      <c r="B417">
        <v>24</v>
      </c>
      <c r="C417">
        <v>2018</v>
      </c>
      <c r="D417" s="9">
        <f t="shared" si="0"/>
        <v>43244</v>
      </c>
      <c r="E417" s="18">
        <v>2015</v>
      </c>
      <c r="F417" s="10">
        <f t="shared" si="1"/>
        <v>3</v>
      </c>
      <c r="G417" t="s">
        <v>1092</v>
      </c>
      <c r="H417" t="s">
        <v>1093</v>
      </c>
      <c r="I417" s="11">
        <v>26165980</v>
      </c>
      <c r="J417" s="11">
        <v>9205988</v>
      </c>
      <c r="K417" s="11">
        <f>IF(M417="NOK",I417,IF(Sheet1!M417="SEK",Sheet1!I417*Sheet2!$B$10,IF(M417="DKK",Sheet1!I417*Sheet2!$B$9,IF(Sheet1!M417="EUR",Sheet1!I417*Sheet2!$B$11,IF(M417="USD",I417*Sheet1!$B$12,IF(M417="CHF",I417*Sheet2!$B$13,IF(Sheet1!M417="GBP",Sheet1!I417*Sheet2!$B$14,IF(Sheet1!M417="ISK",Sheet1!I417*Sheet2!$B$15,IF(Sheet1!M417="AUD",Sheet1!I417*Sheet2!$B$16,"0")))))))))</f>
        <v>24143349.745999999</v>
      </c>
      <c r="L417" s="11">
        <f>IF(M417="NOK",J417,IF(Sheet1!M417="SEK",Sheet1!J417*Sheet2!$B$10,IF(M417="DKK",Sheet1!J417*Sheet2!$B$9,IF(Sheet1!M417="EUR",Sheet1!J417*Sheet2!$B$11,IF(M417="USD",J417*Sheet1!$B$12,IF(M417="CHF",J417*Sheet2!$B$13,IF(Sheet1!M417="GBP",Sheet1!J417*Sheet2!$B$14,IF(Sheet1!M417="ISK",Sheet1!J417*Sheet2!$B$15,IF(Sheet1!M417="AUD",Sheet1!J417*Sheet2!$B$16,"0")))))))))</f>
        <v>8494365.1275999993</v>
      </c>
      <c r="M417" t="s">
        <v>4</v>
      </c>
      <c r="N417" t="s">
        <v>30</v>
      </c>
      <c r="O417" t="s">
        <v>31</v>
      </c>
      <c r="P417" s="12" t="s">
        <v>23</v>
      </c>
      <c r="Q417" s="13">
        <v>19.726199999999999</v>
      </c>
      <c r="R417" t="s">
        <v>166</v>
      </c>
      <c r="S417" s="14" t="s">
        <v>25</v>
      </c>
      <c r="T417">
        <v>7</v>
      </c>
      <c r="U417" s="13">
        <v>-9.2857141490000004</v>
      </c>
      <c r="V417" s="13">
        <v>-4.2857141490000004</v>
      </c>
      <c r="W417" s="13">
        <v>-8.5714282990000008</v>
      </c>
      <c r="X417">
        <v>65.7423</v>
      </c>
      <c r="Y417" s="1" t="s">
        <v>33</v>
      </c>
      <c r="Z417" t="s">
        <v>54</v>
      </c>
      <c r="AA417">
        <v>3000000</v>
      </c>
      <c r="AB417">
        <f t="shared" si="18"/>
        <v>21000000</v>
      </c>
      <c r="AC417" s="15">
        <f>T417*(1+(U417/Sheet2!$A$2))</f>
        <v>6.3500000095699995</v>
      </c>
      <c r="AD417" s="16">
        <f t="shared" si="28"/>
        <v>1.2459990476190477</v>
      </c>
      <c r="AE417" s="17">
        <f t="shared" si="4"/>
        <v>0.43838038095238097</v>
      </c>
      <c r="AF417" s="70">
        <f t="shared" si="29"/>
        <v>1.1496833212380952</v>
      </c>
      <c r="AG417">
        <f t="shared" si="30"/>
        <v>0.40449357750476189</v>
      </c>
      <c r="AI417">
        <v>2018</v>
      </c>
    </row>
    <row r="418" spans="1:35" ht="12.75" customHeight="1">
      <c r="A418">
        <v>5</v>
      </c>
      <c r="B418">
        <v>25</v>
      </c>
      <c r="C418">
        <v>2018</v>
      </c>
      <c r="D418" s="9">
        <f t="shared" si="0"/>
        <v>43245</v>
      </c>
      <c r="E418" s="18">
        <v>2013</v>
      </c>
      <c r="F418" s="10">
        <f t="shared" si="1"/>
        <v>5</v>
      </c>
      <c r="G418" t="s">
        <v>1094</v>
      </c>
      <c r="H418" t="s">
        <v>1095</v>
      </c>
      <c r="I418" s="11">
        <v>5517000</v>
      </c>
      <c r="J418" s="11">
        <v>-9292000</v>
      </c>
      <c r="K418" s="11">
        <f>IF(M418="NOK",I418,IF(Sheet1!M418="SEK",Sheet1!I418*Sheet2!$B$10,IF(M418="DKK",Sheet1!I418*Sheet2!$B$9,IF(Sheet1!M418="EUR",Sheet1!I418*Sheet2!$B$11,IF(M418="USD",I418*Sheet1!$B$12,IF(M418="CHF",I418*Sheet2!$B$13,IF(Sheet1!M418="GBP",Sheet1!I418*Sheet2!$B$14,IF(Sheet1!M418="ISK",Sheet1!I418*Sheet2!$B$15,IF(Sheet1!M418="AUD",Sheet1!I418*Sheet2!$B$16,"0")))))))))</f>
        <v>5090535.8999999994</v>
      </c>
      <c r="L418" s="11">
        <f>IF(M418="NOK",J418,IF(Sheet1!M418="SEK",Sheet1!J418*Sheet2!$B$10,IF(M418="DKK",Sheet1!J418*Sheet2!$B$9,IF(Sheet1!M418="EUR",Sheet1!J418*Sheet2!$B$11,IF(M418="USD",J418*Sheet1!$B$12,IF(M418="CHF",J418*Sheet2!$B$13,IF(Sheet1!M418="GBP",Sheet1!J418*Sheet2!$B$14,IF(Sheet1!M418="ISK",Sheet1!J418*Sheet2!$B$15,IF(Sheet1!M418="AUD",Sheet1!J418*Sheet2!$B$16,"0")))))))))</f>
        <v>-8573728.4000000004</v>
      </c>
      <c r="M418" t="s">
        <v>4</v>
      </c>
      <c r="N418" t="s">
        <v>30</v>
      </c>
      <c r="O418" t="s">
        <v>112</v>
      </c>
      <c r="P418" s="12" t="s">
        <v>23</v>
      </c>
      <c r="Q418" s="13">
        <v>27.779499999999999</v>
      </c>
      <c r="R418" t="s">
        <v>166</v>
      </c>
      <c r="S418" s="14" t="s">
        <v>25</v>
      </c>
      <c r="T418">
        <v>16</v>
      </c>
      <c r="U418" s="13">
        <v>-30.325000760000002</v>
      </c>
      <c r="V418" s="13">
        <v>-31.3125</v>
      </c>
      <c r="W418" s="13">
        <v>-30.625</v>
      </c>
      <c r="X418">
        <v>267.64699999999999</v>
      </c>
      <c r="Y418" t="s">
        <v>76</v>
      </c>
      <c r="Z418" t="s">
        <v>54</v>
      </c>
      <c r="AA418">
        <v>1875000</v>
      </c>
      <c r="AB418">
        <f t="shared" si="18"/>
        <v>30000000</v>
      </c>
      <c r="AC418" s="15">
        <f>T418*(1+(U418/Sheet2!$A$2))</f>
        <v>11.1479998784</v>
      </c>
      <c r="AD418" s="16">
        <f t="shared" si="28"/>
        <v>0.18390000000000001</v>
      </c>
      <c r="AE418" s="17">
        <f t="shared" si="4"/>
        <v>-0.30973333333333336</v>
      </c>
      <c r="AF418" s="70">
        <f t="shared" si="29"/>
        <v>0.16968452999999997</v>
      </c>
      <c r="AG418">
        <f t="shared" si="30"/>
        <v>-0.28579094666666666</v>
      </c>
      <c r="AI418">
        <v>2018</v>
      </c>
    </row>
    <row r="419" spans="1:35" ht="12.75" customHeight="1">
      <c r="A419">
        <v>5</v>
      </c>
      <c r="B419">
        <v>28</v>
      </c>
      <c r="C419">
        <v>2018</v>
      </c>
      <c r="D419" s="9">
        <f t="shared" si="0"/>
        <v>43248</v>
      </c>
      <c r="E419" s="18">
        <v>2000</v>
      </c>
      <c r="F419" s="10">
        <f t="shared" si="1"/>
        <v>18</v>
      </c>
      <c r="G419" t="s">
        <v>1096</v>
      </c>
      <c r="H419" t="s">
        <v>1097</v>
      </c>
      <c r="I419" s="11">
        <v>18964000</v>
      </c>
      <c r="J419" s="11">
        <v>-7448000</v>
      </c>
      <c r="K419" s="11">
        <f>IF(M419="NOK",I419,IF(Sheet1!M419="SEK",Sheet1!I419*Sheet2!$B$10,IF(M419="DKK",Sheet1!I419*Sheet2!$B$9,IF(Sheet1!M419="EUR",Sheet1!I419*Sheet2!$B$11,IF(M419="USD",I419*Sheet1!$B$12,IF(M419="CHF",I419*Sheet2!$B$13,IF(Sheet1!M419="GBP",Sheet1!I419*Sheet2!$B$14,IF(Sheet1!M419="ISK",Sheet1!I419*Sheet2!$B$15,IF(Sheet1!M419="AUD",Sheet1!I419*Sheet2!$B$16,"0")))))))))</f>
        <v>17498082.800000001</v>
      </c>
      <c r="L419" s="11">
        <f>IF(M419="NOK",J419,IF(Sheet1!M419="SEK",Sheet1!J419*Sheet2!$B$10,IF(M419="DKK",Sheet1!J419*Sheet2!$B$9,IF(Sheet1!M419="EUR",Sheet1!J419*Sheet2!$B$11,IF(M419="USD",J419*Sheet1!$B$12,IF(M419="CHF",J419*Sheet2!$B$13,IF(Sheet1!M419="GBP",Sheet1!J419*Sheet2!$B$14,IF(Sheet1!M419="ISK",Sheet1!J419*Sheet2!$B$15,IF(Sheet1!M419="AUD",Sheet1!J419*Sheet2!$B$16,"0")))))))))</f>
        <v>-6872269.5999999996</v>
      </c>
      <c r="M419" t="s">
        <v>4</v>
      </c>
      <c r="N419" t="s">
        <v>30</v>
      </c>
      <c r="O419" t="s">
        <v>112</v>
      </c>
      <c r="P419" s="12" t="s">
        <v>23</v>
      </c>
      <c r="Q419" s="13">
        <v>35.045099999999998</v>
      </c>
      <c r="R419" t="s">
        <v>464</v>
      </c>
      <c r="S419" s="14" t="s">
        <v>25</v>
      </c>
      <c r="T419">
        <v>20.5</v>
      </c>
      <c r="U419" s="13">
        <v>20.317073820000001</v>
      </c>
      <c r="V419" s="13">
        <v>36.170730589999998</v>
      </c>
      <c r="W419" s="13">
        <v>36.585365299999999</v>
      </c>
      <c r="X419">
        <v>222.928</v>
      </c>
      <c r="Y419" s="1" t="s">
        <v>33</v>
      </c>
      <c r="Z419" t="s">
        <v>54</v>
      </c>
      <c r="AA419">
        <v>1875000</v>
      </c>
      <c r="AB419">
        <f t="shared" si="18"/>
        <v>38437500</v>
      </c>
      <c r="AC419" s="15">
        <f>T419*(1+(U419/Sheet2!$A$2))</f>
        <v>24.665000133100001</v>
      </c>
      <c r="AD419" s="16">
        <f t="shared" si="28"/>
        <v>0.49337235772357724</v>
      </c>
      <c r="AE419" s="17">
        <f t="shared" si="4"/>
        <v>-0.1937691056910569</v>
      </c>
      <c r="AF419" s="70">
        <f t="shared" si="29"/>
        <v>0.45523467447154475</v>
      </c>
      <c r="AG419">
        <f t="shared" si="30"/>
        <v>-0.17879075382113821</v>
      </c>
      <c r="AI419">
        <v>2018</v>
      </c>
    </row>
    <row r="420" spans="1:35" ht="12.75" customHeight="1">
      <c r="A420">
        <v>5</v>
      </c>
      <c r="B420">
        <v>31</v>
      </c>
      <c r="C420">
        <v>2018</v>
      </c>
      <c r="D420" s="9">
        <f t="shared" si="0"/>
        <v>43251</v>
      </c>
      <c r="E420" s="18">
        <v>2005</v>
      </c>
      <c r="F420" s="10">
        <f t="shared" si="1"/>
        <v>13</v>
      </c>
      <c r="G420" t="s">
        <v>1098</v>
      </c>
      <c r="H420" t="s">
        <v>1099</v>
      </c>
      <c r="I420" s="11">
        <v>68000</v>
      </c>
      <c r="J420" s="11">
        <v>-4940000</v>
      </c>
      <c r="K420" s="11">
        <f>IF(M420="NOK",I420,IF(Sheet1!M420="SEK",Sheet1!I420*Sheet2!$B$10,IF(M420="DKK",Sheet1!I420*Sheet2!$B$9,IF(Sheet1!M420="EUR",Sheet1!I420*Sheet2!$B$11,IF(M420="USD",I420*Sheet1!$B$12,IF(M420="CHF",I420*Sheet2!$B$13,IF(Sheet1!M420="GBP",Sheet1!I420*Sheet2!$B$14,IF(Sheet1!M420="ISK",Sheet1!I420*Sheet2!$B$15,IF(Sheet1!M420="AUD",Sheet1!I420*Sheet2!$B$16,"0")))))))))</f>
        <v>62743.6</v>
      </c>
      <c r="L420" s="11">
        <f>IF(M420="NOK",J420,IF(Sheet1!M420="SEK",Sheet1!J420*Sheet2!$B$10,IF(M420="DKK",Sheet1!J420*Sheet2!$B$9,IF(Sheet1!M420="EUR",Sheet1!J420*Sheet2!$B$11,IF(M420="USD",J420*Sheet1!$B$12,IF(M420="CHF",J420*Sheet2!$B$13,IF(Sheet1!M420="GBP",Sheet1!J420*Sheet2!$B$14,IF(Sheet1!M420="ISK",Sheet1!J420*Sheet2!$B$15,IF(Sheet1!M420="AUD",Sheet1!J420*Sheet2!$B$16,"0")))))))))</f>
        <v>-4558138</v>
      </c>
      <c r="M420" t="s">
        <v>4</v>
      </c>
      <c r="N420" t="s">
        <v>30</v>
      </c>
      <c r="O420" t="s">
        <v>130</v>
      </c>
      <c r="P420" s="12" t="s">
        <v>23</v>
      </c>
      <c r="Q420" s="13">
        <v>4.3563700000000001</v>
      </c>
      <c r="R420" t="s">
        <v>24</v>
      </c>
      <c r="S420" s="14" t="s">
        <v>25</v>
      </c>
      <c r="T420">
        <v>9</v>
      </c>
      <c r="U420" s="13">
        <v>-11.11111069</v>
      </c>
      <c r="V420" s="13">
        <v>-11.11111069</v>
      </c>
      <c r="W420" s="13">
        <v>2.222222328</v>
      </c>
      <c r="X420">
        <v>69.927599999999998</v>
      </c>
      <c r="Y420" s="1" t="s">
        <v>48</v>
      </c>
      <c r="Z420" t="s">
        <v>54</v>
      </c>
      <c r="AA420">
        <v>523600</v>
      </c>
      <c r="AB420">
        <f t="shared" si="18"/>
        <v>4712400</v>
      </c>
      <c r="AC420" s="15">
        <f>T420*(1+(U420/Sheet2!$A$2))</f>
        <v>8.0000000378999996</v>
      </c>
      <c r="AD420" s="16">
        <f t="shared" si="28"/>
        <v>1.443001443001443E-2</v>
      </c>
      <c r="AE420" s="17">
        <f t="shared" si="4"/>
        <v>-1.0482981071216366</v>
      </c>
      <c r="AF420" s="70">
        <f t="shared" si="29"/>
        <v>1.3314574314574314E-2</v>
      </c>
      <c r="AG420">
        <f t="shared" si="30"/>
        <v>-0.96726466344113404</v>
      </c>
      <c r="AI420">
        <v>2018</v>
      </c>
    </row>
    <row r="421" spans="1:35" ht="12.75" customHeight="1">
      <c r="A421">
        <v>6</v>
      </c>
      <c r="B421">
        <v>5</v>
      </c>
      <c r="C421">
        <v>2018</v>
      </c>
      <c r="D421" s="9">
        <f t="shared" si="0"/>
        <v>43256</v>
      </c>
      <c r="E421" s="18">
        <v>2007</v>
      </c>
      <c r="F421" s="10">
        <f t="shared" si="1"/>
        <v>11</v>
      </c>
      <c r="G421" t="s">
        <v>1100</v>
      </c>
      <c r="H421" t="s">
        <v>1101</v>
      </c>
      <c r="I421" s="11">
        <v>1400285000</v>
      </c>
      <c r="J421" s="11">
        <v>65576000</v>
      </c>
      <c r="K421" s="11">
        <f>IF(M421="NOK",I421,IF(Sheet1!M421="SEK",Sheet1!I421*Sheet2!$B$10,IF(M421="DKK",Sheet1!I421*Sheet2!$B$9,IF(Sheet1!M421="EUR",Sheet1!I421*Sheet2!$B$11,IF(M421="USD",I421*Sheet1!$B$12,IF(M421="CHF",I421*Sheet2!$B$13,IF(Sheet1!M421="GBP",Sheet1!I421*Sheet2!$B$14,IF(Sheet1!M421="ISK",Sheet1!I421*Sheet2!$B$15,IF(Sheet1!M421="AUD",Sheet1!I421*Sheet2!$B$16,"0")))))))))</f>
        <v>1292042969.5</v>
      </c>
      <c r="L421" s="11">
        <f>IF(M421="NOK",J421,IF(Sheet1!M421="SEK",Sheet1!J421*Sheet2!$B$10,IF(M421="DKK",Sheet1!J421*Sheet2!$B$9,IF(Sheet1!M421="EUR",Sheet1!J421*Sheet2!$B$11,IF(M421="USD",J421*Sheet1!$B$12,IF(M421="CHF",J421*Sheet2!$B$13,IF(Sheet1!M421="GBP",Sheet1!J421*Sheet2!$B$14,IF(Sheet1!M421="ISK",Sheet1!J421*Sheet2!$B$15,IF(Sheet1!M421="AUD",Sheet1!J421*Sheet2!$B$16,"0")))))))))</f>
        <v>60506975.199999996</v>
      </c>
      <c r="M421" t="s">
        <v>4</v>
      </c>
      <c r="N421" t="s">
        <v>30</v>
      </c>
      <c r="O421" t="s">
        <v>37</v>
      </c>
      <c r="P421" s="12" t="s">
        <v>23</v>
      </c>
      <c r="Q421" s="13">
        <v>698.4</v>
      </c>
      <c r="R421" t="s">
        <v>1102</v>
      </c>
      <c r="S421" s="14" t="s">
        <v>25</v>
      </c>
      <c r="T421">
        <v>75</v>
      </c>
      <c r="U421" s="13">
        <v>0.66666668650000005</v>
      </c>
      <c r="V421" s="13">
        <v>0.66666668650000005</v>
      </c>
      <c r="W421" s="13">
        <v>0.4133333266</v>
      </c>
      <c r="X421">
        <v>1166.74</v>
      </c>
      <c r="Y421" t="s">
        <v>48</v>
      </c>
      <c r="Z421" t="s">
        <v>547</v>
      </c>
      <c r="AA421">
        <v>8915900</v>
      </c>
      <c r="AB421">
        <f t="shared" si="18"/>
        <v>668692500</v>
      </c>
      <c r="AC421" s="15">
        <f>T421*(1+(U421/Sheet2!$A$2))</f>
        <v>75.500000014874999</v>
      </c>
      <c r="AD421" s="16">
        <f t="shared" si="28"/>
        <v>2.0940641625261236</v>
      </c>
      <c r="AE421" s="17">
        <f t="shared" si="4"/>
        <v>9.8066001936615105E-2</v>
      </c>
      <c r="AF421" s="70">
        <f t="shared" si="29"/>
        <v>1.9321930027628544</v>
      </c>
      <c r="AG421">
        <f t="shared" si="30"/>
        <v>9.0485499986914755E-2</v>
      </c>
      <c r="AI421">
        <v>2018</v>
      </c>
    </row>
    <row r="422" spans="1:35" ht="12.75" customHeight="1">
      <c r="A422">
        <v>6</v>
      </c>
      <c r="B422">
        <v>7</v>
      </c>
      <c r="C422">
        <v>2018</v>
      </c>
      <c r="D422" s="9">
        <f t="shared" si="0"/>
        <v>43258</v>
      </c>
      <c r="E422" s="18">
        <v>2000</v>
      </c>
      <c r="F422" s="10">
        <f t="shared" si="1"/>
        <v>18</v>
      </c>
      <c r="G422" t="s">
        <v>1103</v>
      </c>
      <c r="H422" t="s">
        <v>1104</v>
      </c>
      <c r="I422" s="11">
        <v>2053216000</v>
      </c>
      <c r="J422" s="11">
        <v>364340000</v>
      </c>
      <c r="K422" s="11">
        <f>IF(M422="NOK",I422,IF(Sheet1!M422="SEK",Sheet1!I422*Sheet2!$B$10,IF(M422="DKK",Sheet1!I422*Sheet2!$B$9,IF(Sheet1!M422="EUR",Sheet1!I422*Sheet2!$B$11,IF(M422="USD",I422*Sheet1!$B$12,IF(M422="CHF",I422*Sheet2!$B$13,IF(Sheet1!M422="GBP",Sheet1!I422*Sheet2!$B$14,IF(Sheet1!M422="ISK",Sheet1!I422*Sheet2!$B$15,IF(Sheet1!M422="AUD",Sheet1!I422*Sheet2!$B$16,"0")))))))))</f>
        <v>2645568816</v>
      </c>
      <c r="L422" s="11">
        <f>IF(M422="NOK",J422,IF(Sheet1!M422="SEK",Sheet1!J422*Sheet2!$B$10,IF(M422="DKK",Sheet1!J422*Sheet2!$B$9,IF(Sheet1!M422="EUR",Sheet1!J422*Sheet2!$B$11,IF(M422="USD",J422*Sheet1!$B$12,IF(M422="CHF",J422*Sheet2!$B$13,IF(Sheet1!M422="GBP",Sheet1!J422*Sheet2!$B$14,IF(Sheet1!M422="ISK",Sheet1!J422*Sheet2!$B$15,IF(Sheet1!M422="AUD",Sheet1!J422*Sheet2!$B$16,"0")))))))))</f>
        <v>469452090</v>
      </c>
      <c r="M422" t="s">
        <v>2</v>
      </c>
      <c r="N422" t="s">
        <v>66</v>
      </c>
      <c r="O422" t="s">
        <v>67</v>
      </c>
      <c r="P422" s="12" t="s">
        <v>23</v>
      </c>
      <c r="Q422" s="13">
        <v>4627.5600000000004</v>
      </c>
      <c r="R422" t="s">
        <v>356</v>
      </c>
      <c r="S422" s="14" t="s">
        <v>25</v>
      </c>
      <c r="T422">
        <v>155</v>
      </c>
      <c r="U422" s="13">
        <v>29.677419660000002</v>
      </c>
      <c r="V422" s="13">
        <v>35.483871460000003</v>
      </c>
      <c r="W422" s="13">
        <v>49.451614380000002</v>
      </c>
      <c r="X422">
        <v>9892.0400000000009</v>
      </c>
      <c r="Y422" t="s">
        <v>76</v>
      </c>
      <c r="Z422" t="s">
        <v>1105</v>
      </c>
      <c r="AA422">
        <v>20000000</v>
      </c>
      <c r="AB422">
        <f t="shared" si="18"/>
        <v>3100000000</v>
      </c>
      <c r="AC422" s="15">
        <f>T422*(1+(U422/Sheet2!$A$2))</f>
        <v>201.000000473</v>
      </c>
      <c r="AD422" s="16">
        <f t="shared" si="28"/>
        <v>0.66232774193548383</v>
      </c>
      <c r="AE422" s="17">
        <f t="shared" si="4"/>
        <v>0.11752903225806452</v>
      </c>
      <c r="AF422" s="70">
        <f t="shared" si="29"/>
        <v>0.85340929548387101</v>
      </c>
      <c r="AG422">
        <f t="shared" si="30"/>
        <v>0.15143615806451613</v>
      </c>
      <c r="AI422">
        <v>2018</v>
      </c>
    </row>
    <row r="423" spans="1:35" ht="12.75" customHeight="1">
      <c r="A423">
        <v>6</v>
      </c>
      <c r="B423">
        <v>8</v>
      </c>
      <c r="C423">
        <v>2018</v>
      </c>
      <c r="D423" s="9">
        <f t="shared" si="0"/>
        <v>43259</v>
      </c>
      <c r="E423" s="18">
        <v>2004</v>
      </c>
      <c r="F423" s="10">
        <f t="shared" si="1"/>
        <v>14</v>
      </c>
      <c r="G423" t="s">
        <v>1106</v>
      </c>
      <c r="H423" t="s">
        <v>1107</v>
      </c>
      <c r="I423" s="11">
        <v>26257000</v>
      </c>
      <c r="J423" s="11">
        <v>9872000</v>
      </c>
      <c r="K423" s="11">
        <f>IF(M423="NOK",I423,IF(Sheet1!M423="SEK",Sheet1!I423*Sheet2!$B$10,IF(M423="DKK",Sheet1!I423*Sheet2!$B$9,IF(Sheet1!M423="EUR",Sheet1!I423*Sheet2!$B$11,IF(M423="USD",I423*Sheet1!$B$12,IF(M423="CHF",I423*Sheet2!$B$13,IF(Sheet1!M423="GBP",Sheet1!I423*Sheet2!$B$14,IF(Sheet1!M423="ISK",Sheet1!I423*Sheet2!$B$15,IF(Sheet1!M423="AUD",Sheet1!I423*Sheet2!$B$16,"0")))))))))</f>
        <v>252566083</v>
      </c>
      <c r="L423" s="11">
        <f>IF(M423="NOK",J423,IF(Sheet1!M423="SEK",Sheet1!J423*Sheet2!$B$10,IF(M423="DKK",Sheet1!J423*Sheet2!$B$9,IF(Sheet1!M423="EUR",Sheet1!J423*Sheet2!$B$11,IF(M423="USD",J423*Sheet1!$B$12,IF(M423="CHF",J423*Sheet2!$B$13,IF(Sheet1!M423="GBP",Sheet1!J423*Sheet2!$B$14,IF(Sheet1!M423="ISK",Sheet1!J423*Sheet2!$B$15,IF(Sheet1!M423="AUD",Sheet1!J423*Sheet2!$B$16,"0")))))))))</f>
        <v>94958768</v>
      </c>
      <c r="M423" s="1" t="s">
        <v>9</v>
      </c>
      <c r="N423" t="s">
        <v>66</v>
      </c>
      <c r="O423" t="s">
        <v>37</v>
      </c>
      <c r="P423" s="12" t="s">
        <v>23</v>
      </c>
      <c r="Q423" s="13">
        <v>702.56100000000004</v>
      </c>
      <c r="R423" t="s">
        <v>406</v>
      </c>
      <c r="S423" s="14" t="s">
        <v>25</v>
      </c>
      <c r="T423">
        <v>54</v>
      </c>
      <c r="U423" s="13">
        <v>25.92592621</v>
      </c>
      <c r="V423" s="13">
        <v>22.22222137</v>
      </c>
      <c r="W423" s="13">
        <v>30.555555340000002</v>
      </c>
      <c r="X423">
        <v>1929.63</v>
      </c>
      <c r="Y423" t="s">
        <v>76</v>
      </c>
      <c r="Z423" t="s">
        <v>1108</v>
      </c>
      <c r="AA423">
        <v>12174500</v>
      </c>
      <c r="AB423">
        <f t="shared" si="18"/>
        <v>657423000</v>
      </c>
      <c r="AC423" s="15">
        <f>T423*(1+(U423/Sheet2!$A$2))</f>
        <v>68.000000153400009</v>
      </c>
      <c r="AD423" s="16">
        <f t="shared" si="28"/>
        <v>3.9939278059940096E-2</v>
      </c>
      <c r="AE423" s="17">
        <f t="shared" si="4"/>
        <v>1.5016207221225908E-2</v>
      </c>
      <c r="AF423" s="70">
        <f t="shared" si="29"/>
        <v>0.38417591565856379</v>
      </c>
      <c r="AG423">
        <f t="shared" si="30"/>
        <v>0.14444089726097201</v>
      </c>
      <c r="AI423">
        <v>2018</v>
      </c>
    </row>
    <row r="424" spans="1:35" ht="12.75" customHeight="1">
      <c r="A424">
        <v>6</v>
      </c>
      <c r="B424">
        <v>8</v>
      </c>
      <c r="C424">
        <v>2018</v>
      </c>
      <c r="D424" s="9">
        <f t="shared" si="0"/>
        <v>43259</v>
      </c>
      <c r="E424" s="18">
        <v>1995</v>
      </c>
      <c r="F424" s="10">
        <f t="shared" si="1"/>
        <v>23</v>
      </c>
      <c r="G424" t="s">
        <v>1109</v>
      </c>
      <c r="H424" t="s">
        <v>1110</v>
      </c>
      <c r="I424" s="11">
        <v>105035000</v>
      </c>
      <c r="J424" s="11">
        <v>423000</v>
      </c>
      <c r="K424" s="11">
        <f>IF(M424="NOK",I424,IF(Sheet1!M424="SEK",Sheet1!I424*Sheet2!$B$10,IF(M424="DKK",Sheet1!I424*Sheet2!$B$9,IF(Sheet1!M424="EUR",Sheet1!I424*Sheet2!$B$11,IF(M424="USD",I424*Sheet1!$B$12,IF(M424="CHF",I424*Sheet2!$B$13,IF(Sheet1!M424="GBP",Sheet1!I424*Sheet2!$B$14,IF(Sheet1!M424="ISK",Sheet1!I424*Sheet2!$B$15,IF(Sheet1!M424="AUD",Sheet1!I424*Sheet2!$B$16,"0")))))))))</f>
        <v>105035000</v>
      </c>
      <c r="L424" s="11">
        <f>IF(M424="NOK",J424,IF(Sheet1!M424="SEK",Sheet1!J424*Sheet2!$B$10,IF(M424="DKK",Sheet1!J424*Sheet2!$B$9,IF(Sheet1!M424="EUR",Sheet1!J424*Sheet2!$B$11,IF(M424="USD",J424*Sheet1!$B$12,IF(M424="CHF",J424*Sheet2!$B$13,IF(Sheet1!M424="GBP",Sheet1!J424*Sheet2!$B$14,IF(Sheet1!M424="ISK",Sheet1!J424*Sheet2!$B$15,IF(Sheet1!M424="AUD",Sheet1!J424*Sheet2!$B$16,"0")))))))))</f>
        <v>423000</v>
      </c>
      <c r="M424" t="s">
        <v>20</v>
      </c>
      <c r="N424" t="s">
        <v>30</v>
      </c>
      <c r="O424" t="s">
        <v>22</v>
      </c>
      <c r="P424" s="12" t="s">
        <v>23</v>
      </c>
      <c r="Q424" s="13">
        <v>52.477400000000003</v>
      </c>
      <c r="R424" t="s">
        <v>1111</v>
      </c>
      <c r="S424" s="14" t="s">
        <v>25</v>
      </c>
      <c r="T424">
        <v>2.25</v>
      </c>
      <c r="U424" s="13">
        <v>0</v>
      </c>
      <c r="V424" s="13">
        <v>-15.55555534</v>
      </c>
      <c r="W424" s="13">
        <v>-6.6666665079999996</v>
      </c>
      <c r="X424">
        <v>119.59699999999999</v>
      </c>
      <c r="Y424" t="s">
        <v>94</v>
      </c>
      <c r="Z424" t="s">
        <v>936</v>
      </c>
      <c r="AA424">
        <v>23323300</v>
      </c>
      <c r="AB424">
        <f t="shared" si="18"/>
        <v>52477425</v>
      </c>
      <c r="AC424" s="15">
        <f>T424*(1+(U424/Sheet2!$A$2))</f>
        <v>2.25</v>
      </c>
      <c r="AD424" s="16">
        <f t="shared" si="28"/>
        <v>2.0015273234157354</v>
      </c>
      <c r="AE424" s="17">
        <f t="shared" si="4"/>
        <v>8.0606089189780173E-3</v>
      </c>
      <c r="AF424" s="70">
        <f t="shared" si="29"/>
        <v>2.0015273234157354</v>
      </c>
      <c r="AG424">
        <f t="shared" si="30"/>
        <v>8.0606089189780173E-3</v>
      </c>
      <c r="AI424">
        <v>2018</v>
      </c>
    </row>
    <row r="425" spans="1:35" ht="12.75" customHeight="1">
      <c r="A425">
        <v>6</v>
      </c>
      <c r="B425">
        <v>11</v>
      </c>
      <c r="C425">
        <v>2018</v>
      </c>
      <c r="D425" s="9">
        <f t="shared" si="0"/>
        <v>43262</v>
      </c>
      <c r="E425" s="18">
        <v>2002</v>
      </c>
      <c r="F425" s="10">
        <f t="shared" si="1"/>
        <v>16</v>
      </c>
      <c r="G425" t="s">
        <v>1112</v>
      </c>
      <c r="H425" t="s">
        <v>1113</v>
      </c>
      <c r="I425" s="11">
        <v>32493000</v>
      </c>
      <c r="J425" s="11">
        <v>435000</v>
      </c>
      <c r="K425" s="11">
        <f>IF(M425="NOK",I425,IF(Sheet1!M425="SEK",Sheet1!I425*Sheet2!$B$10,IF(M425="DKK",Sheet1!I425*Sheet2!$B$9,IF(Sheet1!M425="EUR",Sheet1!I425*Sheet2!$B$11,IF(M425="USD",I425*Sheet1!$B$12,IF(M425="CHF",I425*Sheet2!$B$13,IF(Sheet1!M425="GBP",Sheet1!I425*Sheet2!$B$14,IF(Sheet1!M425="ISK",Sheet1!I425*Sheet2!$B$15,IF(Sheet1!M425="AUD",Sheet1!I425*Sheet2!$B$16,"0")))))))))</f>
        <v>29981291.099999998</v>
      </c>
      <c r="L425" s="11">
        <f>IF(M425="NOK",J425,IF(Sheet1!M425="SEK",Sheet1!J425*Sheet2!$B$10,IF(M425="DKK",Sheet1!J425*Sheet2!$B$9,IF(Sheet1!M425="EUR",Sheet1!J425*Sheet2!$B$11,IF(M425="USD",J425*Sheet1!$B$12,IF(M425="CHF",J425*Sheet2!$B$13,IF(Sheet1!M425="GBP",Sheet1!J425*Sheet2!$B$14,IF(Sheet1!M425="ISK",Sheet1!J425*Sheet2!$B$15,IF(Sheet1!M425="AUD",Sheet1!J425*Sheet2!$B$16,"0")))))))))</f>
        <v>401374.5</v>
      </c>
      <c r="M425" t="s">
        <v>4</v>
      </c>
      <c r="N425" t="s">
        <v>30</v>
      </c>
      <c r="O425" t="s">
        <v>31</v>
      </c>
      <c r="P425" s="12" t="s">
        <v>23</v>
      </c>
      <c r="Q425" s="13">
        <v>6.63802</v>
      </c>
      <c r="R425" t="s">
        <v>166</v>
      </c>
      <c r="S425" s="14" t="s">
        <v>25</v>
      </c>
      <c r="T425">
        <v>17</v>
      </c>
      <c r="U425" s="13">
        <v>-5.8823528290000002</v>
      </c>
      <c r="V425" s="13">
        <v>5.8823528290000002</v>
      </c>
      <c r="W425" s="13">
        <v>0.58823531870000001</v>
      </c>
      <c r="X425">
        <v>62.302599999999998</v>
      </c>
      <c r="Y425" t="s">
        <v>48</v>
      </c>
      <c r="Z425" t="s">
        <v>54</v>
      </c>
      <c r="AA425">
        <v>420000</v>
      </c>
      <c r="AB425">
        <f t="shared" si="18"/>
        <v>7140000</v>
      </c>
      <c r="AC425" s="15">
        <f>T425*(1+(U425/Sheet2!$A$2))</f>
        <v>16.000000019070001</v>
      </c>
      <c r="AD425" s="16">
        <f t="shared" si="28"/>
        <v>4.5508403361344536</v>
      </c>
      <c r="AE425" s="17">
        <f t="shared" si="4"/>
        <v>6.0924369747899158E-2</v>
      </c>
      <c r="AF425" s="70">
        <f t="shared" si="29"/>
        <v>4.1990603781512599</v>
      </c>
      <c r="AG425">
        <f t="shared" si="30"/>
        <v>5.6214915966386551E-2</v>
      </c>
      <c r="AI425">
        <v>2018</v>
      </c>
    </row>
    <row r="426" spans="1:35" ht="12.75" customHeight="1">
      <c r="A426">
        <v>6</v>
      </c>
      <c r="B426">
        <v>14</v>
      </c>
      <c r="C426">
        <v>2018</v>
      </c>
      <c r="D426" s="9">
        <f t="shared" si="0"/>
        <v>43265</v>
      </c>
      <c r="E426" s="18">
        <v>2005</v>
      </c>
      <c r="F426" s="10">
        <f t="shared" si="1"/>
        <v>13</v>
      </c>
      <c r="G426" t="s">
        <v>1114</v>
      </c>
      <c r="H426" t="s">
        <v>1115</v>
      </c>
      <c r="I426" s="11">
        <v>27376149</v>
      </c>
      <c r="J426" s="11">
        <v>-1085396</v>
      </c>
      <c r="K426" s="11">
        <f>IF(M426="NOK",I426,IF(Sheet1!M426="SEK",Sheet1!I426*Sheet2!$B$10,IF(M426="DKK",Sheet1!I426*Sheet2!$B$9,IF(Sheet1!M426="EUR",Sheet1!I426*Sheet2!$B$11,IF(M426="USD",I426*Sheet1!$B$12,IF(M426="CHF",I426*Sheet2!$B$13,IF(Sheet1!M426="GBP",Sheet1!I426*Sheet2!$B$14,IF(Sheet1!M426="ISK",Sheet1!I426*Sheet2!$B$15,IF(Sheet1!M426="AUD",Sheet1!I426*Sheet2!$B$16,"0")))))))))</f>
        <v>35274167.986500002</v>
      </c>
      <c r="L426" s="11">
        <f>IF(M426="NOK",J426,IF(Sheet1!M426="SEK",Sheet1!J426*Sheet2!$B$10,IF(M426="DKK",Sheet1!J426*Sheet2!$B$9,IF(Sheet1!M426="EUR",Sheet1!J426*Sheet2!$B$11,IF(M426="USD",J426*Sheet1!$B$12,IF(M426="CHF",J426*Sheet2!$B$13,IF(Sheet1!M426="GBP",Sheet1!J426*Sheet2!$B$14,IF(Sheet1!M426="ISK",Sheet1!J426*Sheet2!$B$15,IF(Sheet1!M426="AUD",Sheet1!J426*Sheet2!$B$16,"0")))))))))</f>
        <v>-1398532.746</v>
      </c>
      <c r="M426" t="s">
        <v>2</v>
      </c>
      <c r="N426" t="s">
        <v>66</v>
      </c>
      <c r="O426" t="s">
        <v>31</v>
      </c>
      <c r="P426" s="12" t="s">
        <v>23</v>
      </c>
      <c r="Q426" s="13">
        <v>18.084099999999999</v>
      </c>
      <c r="R426" t="s">
        <v>24</v>
      </c>
      <c r="S426" s="14" t="s">
        <v>25</v>
      </c>
      <c r="T426">
        <v>4.5</v>
      </c>
      <c r="U426" s="13">
        <v>11.11111069</v>
      </c>
      <c r="V426" s="13">
        <v>13.33333302</v>
      </c>
      <c r="W426" s="13">
        <v>0.88888889550000005</v>
      </c>
      <c r="X426">
        <v>0</v>
      </c>
      <c r="Y426" s="1" t="s">
        <v>33</v>
      </c>
      <c r="Z426" t="s">
        <v>337</v>
      </c>
      <c r="AA426">
        <v>3111100</v>
      </c>
      <c r="AB426">
        <f t="shared" si="18"/>
        <v>13999950</v>
      </c>
      <c r="AC426" s="15">
        <f>T426*(1+(U426/Sheet2!$A$2))</f>
        <v>4.9999999810499993</v>
      </c>
      <c r="AD426" s="16">
        <f t="shared" si="28"/>
        <v>1.9554461980221358</v>
      </c>
      <c r="AE426" s="17">
        <f t="shared" si="4"/>
        <v>-7.7528562602009299E-2</v>
      </c>
      <c r="AF426" s="70">
        <f t="shared" si="29"/>
        <v>2.5195924261515223</v>
      </c>
      <c r="AG426">
        <f t="shared" si="30"/>
        <v>-9.9895552912688979E-2</v>
      </c>
      <c r="AI426">
        <v>2018</v>
      </c>
    </row>
    <row r="427" spans="1:35" ht="12.75" customHeight="1">
      <c r="A427">
        <v>6</v>
      </c>
      <c r="B427">
        <v>15</v>
      </c>
      <c r="C427">
        <v>2018</v>
      </c>
      <c r="D427" s="9">
        <f t="shared" si="0"/>
        <v>43266</v>
      </c>
      <c r="E427" s="18">
        <v>1969</v>
      </c>
      <c r="F427" s="10">
        <f t="shared" si="1"/>
        <v>49</v>
      </c>
      <c r="G427" t="s">
        <v>1116</v>
      </c>
      <c r="H427" t="s">
        <v>1117</v>
      </c>
      <c r="I427" s="11">
        <v>337000000</v>
      </c>
      <c r="J427" s="11">
        <v>307000000</v>
      </c>
      <c r="K427" s="11">
        <f>IF(M427="NOK",I427,IF(Sheet1!M427="SEK",Sheet1!I427*Sheet2!$B$10,IF(M427="DKK",Sheet1!I427*Sheet2!$B$9,IF(Sheet1!M427="EUR",Sheet1!I427*Sheet2!$B$11,IF(M427="USD",I427*Sheet1!$B$12,IF(M427="CHF",I427*Sheet2!$B$13,IF(Sheet1!M427="GBP",Sheet1!I427*Sheet2!$B$14,IF(Sheet1!M427="ISK",Sheet1!I427*Sheet2!$B$15,IF(Sheet1!M427="AUD",Sheet1!I427*Sheet2!$B$16,"0")))))))))</f>
        <v>3241603000</v>
      </c>
      <c r="L427" s="11">
        <f>IF(M427="NOK",J427,IF(Sheet1!M427="SEK",Sheet1!J427*Sheet2!$B$10,IF(M427="DKK",Sheet1!J427*Sheet2!$B$9,IF(Sheet1!M427="EUR",Sheet1!J427*Sheet2!$B$11,IF(M427="USD",J427*Sheet1!$B$12,IF(M427="CHF",J427*Sheet2!$B$13,IF(Sheet1!M427="GBP",Sheet1!J427*Sheet2!$B$14,IF(Sheet1!M427="ISK",Sheet1!J427*Sheet2!$B$15,IF(Sheet1!M427="AUD",Sheet1!J427*Sheet2!$B$16,"0")))))))))</f>
        <v>2953033000</v>
      </c>
      <c r="M427" t="s">
        <v>9</v>
      </c>
      <c r="N427" t="s">
        <v>200</v>
      </c>
      <c r="O427" t="s">
        <v>201</v>
      </c>
      <c r="P427" s="12" t="s">
        <v>23</v>
      </c>
      <c r="Q427" s="13">
        <v>5260.05</v>
      </c>
      <c r="R427" t="s">
        <v>68</v>
      </c>
      <c r="S427" s="14" t="s">
        <v>25</v>
      </c>
      <c r="T427">
        <v>8.5</v>
      </c>
      <c r="U427" s="13">
        <v>0.60000002379999995</v>
      </c>
      <c r="V427" s="13">
        <v>6.4705882069999996</v>
      </c>
      <c r="W427" s="13">
        <v>8.2352943419999995</v>
      </c>
      <c r="X427">
        <v>19793.3</v>
      </c>
      <c r="Y427" t="s">
        <v>124</v>
      </c>
      <c r="Z427" t="s">
        <v>1118</v>
      </c>
      <c r="AA427">
        <v>56867000</v>
      </c>
      <c r="AB427">
        <f t="shared" si="18"/>
        <v>483369500</v>
      </c>
      <c r="AC427" s="15">
        <f>T427*(1+(U427/Sheet2!$A$2))</f>
        <v>8.5510000020230006</v>
      </c>
      <c r="AD427" s="16">
        <f t="shared" si="28"/>
        <v>0.69718921032460679</v>
      </c>
      <c r="AE427" s="17">
        <f t="shared" si="4"/>
        <v>0.63512488893072483</v>
      </c>
      <c r="AF427" s="70">
        <f t="shared" si="29"/>
        <v>6.706263014112392</v>
      </c>
      <c r="AG427">
        <f t="shared" si="30"/>
        <v>6.109266306624642</v>
      </c>
      <c r="AI427">
        <v>2018</v>
      </c>
    </row>
    <row r="428" spans="1:35" ht="12.75" customHeight="1">
      <c r="A428">
        <v>6</v>
      </c>
      <c r="B428">
        <v>15</v>
      </c>
      <c r="C428">
        <v>2018</v>
      </c>
      <c r="D428" s="9">
        <f t="shared" si="0"/>
        <v>43266</v>
      </c>
      <c r="E428" s="18">
        <v>2008</v>
      </c>
      <c r="F428" s="10">
        <f t="shared" si="1"/>
        <v>10</v>
      </c>
      <c r="G428" t="s">
        <v>1119</v>
      </c>
      <c r="H428" t="s">
        <v>1120</v>
      </c>
      <c r="I428" s="11">
        <v>53780000000</v>
      </c>
      <c r="J428" s="11">
        <v>20431000000</v>
      </c>
      <c r="K428" s="11">
        <f>IF(M428="NOK",I428,IF(Sheet1!M428="SEK",Sheet1!I428*Sheet2!$B$10,IF(M428="DKK",Sheet1!I428*Sheet2!$B$9,IF(Sheet1!M428="EUR",Sheet1!I428*Sheet2!$B$11,IF(M428="USD",I428*Sheet1!$B$12,IF(M428="CHF",I428*Sheet2!$B$13,IF(Sheet1!M428="GBP",Sheet1!I428*Sheet2!$B$14,IF(Sheet1!M428="ISK",Sheet1!I428*Sheet2!$B$15,IF(Sheet1!M428="AUD",Sheet1!I428*Sheet2!$B$16,"0")))))))))</f>
        <v>3866782000.0000005</v>
      </c>
      <c r="L428" s="11">
        <f>IF(M428="NOK",J428,IF(Sheet1!M428="SEK",Sheet1!J428*Sheet2!$B$10,IF(M428="DKK",Sheet1!J428*Sheet2!$B$9,IF(Sheet1!M428="EUR",Sheet1!J428*Sheet2!$B$11,IF(M428="USD",J428*Sheet1!$B$12,IF(M428="CHF",J428*Sheet2!$B$13,IF(Sheet1!M428="GBP",Sheet1!J428*Sheet2!$B$14,IF(Sheet1!M428="ISK",Sheet1!J428*Sheet2!$B$15,IF(Sheet1!M428="AUD",Sheet1!J428*Sheet2!$B$16,"0")))))))))</f>
        <v>1468988900</v>
      </c>
      <c r="M428" s="1" t="s">
        <v>16</v>
      </c>
      <c r="N428" t="s">
        <v>1121</v>
      </c>
      <c r="O428" t="s">
        <v>37</v>
      </c>
      <c r="P428" s="12" t="s">
        <v>23</v>
      </c>
      <c r="Q428" s="13">
        <v>2954.6</v>
      </c>
      <c r="R428" t="s">
        <v>1122</v>
      </c>
      <c r="S428" s="14" t="s">
        <v>25</v>
      </c>
      <c r="T428">
        <v>6.11</v>
      </c>
      <c r="U428" s="13">
        <v>11.538458820000001</v>
      </c>
      <c r="V428" s="13">
        <v>11.45662594</v>
      </c>
      <c r="W428" s="13">
        <v>15.008180619999999</v>
      </c>
      <c r="X428">
        <v>11322.2</v>
      </c>
      <c r="Y428" t="s">
        <v>124</v>
      </c>
      <c r="Z428" t="s">
        <v>1123</v>
      </c>
      <c r="AA428">
        <v>452500000</v>
      </c>
      <c r="AB428">
        <f t="shared" si="18"/>
        <v>2764775000</v>
      </c>
      <c r="AC428" s="15">
        <f>T428*(1+(U428/Sheet2!$A$2))</f>
        <v>6.8149998339020001</v>
      </c>
      <c r="AD428" s="16">
        <f t="shared" si="28"/>
        <v>19.451854129178685</v>
      </c>
      <c r="AE428" s="17">
        <f t="shared" si="4"/>
        <v>7.3897514264271056</v>
      </c>
      <c r="AF428" s="70">
        <f t="shared" si="29"/>
        <v>1.3985883118879476</v>
      </c>
      <c r="AG428">
        <f t="shared" si="30"/>
        <v>0.53132312756010891</v>
      </c>
      <c r="AI428">
        <v>2018</v>
      </c>
    </row>
    <row r="429" spans="1:35" ht="12.75" customHeight="1">
      <c r="A429">
        <v>6</v>
      </c>
      <c r="B429">
        <v>19</v>
      </c>
      <c r="C429">
        <v>2018</v>
      </c>
      <c r="D429" s="9">
        <f t="shared" si="0"/>
        <v>43270</v>
      </c>
      <c r="E429" s="18">
        <v>1988</v>
      </c>
      <c r="F429" s="10">
        <f t="shared" si="1"/>
        <v>30</v>
      </c>
      <c r="G429" t="s">
        <v>1124</v>
      </c>
      <c r="H429" t="s">
        <v>1125</v>
      </c>
      <c r="I429" s="11">
        <v>1170700000</v>
      </c>
      <c r="J429" s="11">
        <v>64989000</v>
      </c>
      <c r="K429" s="11">
        <f>IF(M429="NOK",I429,IF(Sheet1!M429="SEK",Sheet1!I429*Sheet2!$B$10,IF(M429="DKK",Sheet1!I429*Sheet2!$B$9,IF(Sheet1!M429="EUR",Sheet1!I429*Sheet2!$B$11,IF(M429="USD",I429*Sheet1!$B$12,IF(M429="CHF",I429*Sheet2!$B$13,IF(Sheet1!M429="GBP",Sheet1!I429*Sheet2!$B$14,IF(Sheet1!M429="ISK",Sheet1!I429*Sheet2!$B$15,IF(Sheet1!M429="AUD",Sheet1!I429*Sheet2!$B$16,"0")))))))))</f>
        <v>1080204890</v>
      </c>
      <c r="L429" s="11">
        <f>IF(M429="NOK",J429,IF(Sheet1!M429="SEK",Sheet1!J429*Sheet2!$B$10,IF(M429="DKK",Sheet1!J429*Sheet2!$B$9,IF(Sheet1!M429="EUR",Sheet1!J429*Sheet2!$B$11,IF(M429="USD",J429*Sheet1!$B$12,IF(M429="CHF",J429*Sheet2!$B$13,IF(Sheet1!M429="GBP",Sheet1!J429*Sheet2!$B$14,IF(Sheet1!M429="ISK",Sheet1!J429*Sheet2!$B$15,IF(Sheet1!M429="AUD",Sheet1!J429*Sheet2!$B$16,"0")))))))))</f>
        <v>59965350.299999997</v>
      </c>
      <c r="M429" t="s">
        <v>4</v>
      </c>
      <c r="N429" t="s">
        <v>30</v>
      </c>
      <c r="O429" t="s">
        <v>37</v>
      </c>
      <c r="P429" s="12" t="s">
        <v>23</v>
      </c>
      <c r="Q429" s="13">
        <v>461.01</v>
      </c>
      <c r="R429" t="s">
        <v>380</v>
      </c>
      <c r="S429" s="14" t="s">
        <v>25</v>
      </c>
      <c r="T429">
        <v>47</v>
      </c>
      <c r="U429" s="13">
        <v>1.0638297539999999E-2</v>
      </c>
      <c r="V429" s="13">
        <v>7.4468083680000005E-2</v>
      </c>
      <c r="W429" s="13">
        <v>1.0638297800000001</v>
      </c>
      <c r="X429">
        <v>1107.51</v>
      </c>
      <c r="Y429" t="s">
        <v>48</v>
      </c>
      <c r="Z429" t="s">
        <v>83</v>
      </c>
      <c r="AA429">
        <v>10003900</v>
      </c>
      <c r="AB429">
        <f t="shared" si="18"/>
        <v>470183300</v>
      </c>
      <c r="AC429" s="15">
        <f>T429*(1+(U429/Sheet2!$A$2))</f>
        <v>47.004999999843797</v>
      </c>
      <c r="AD429" s="16">
        <f t="shared" si="28"/>
        <v>2.4898800106256433</v>
      </c>
      <c r="AE429" s="17">
        <f t="shared" si="4"/>
        <v>0.13822056206590069</v>
      </c>
      <c r="AF429" s="70">
        <f t="shared" si="29"/>
        <v>2.2974122858042811</v>
      </c>
      <c r="AG429">
        <f t="shared" si="30"/>
        <v>0.12753611261820655</v>
      </c>
      <c r="AI429">
        <v>2018</v>
      </c>
    </row>
    <row r="430" spans="1:35" ht="12.75" customHeight="1">
      <c r="A430">
        <v>6</v>
      </c>
      <c r="B430">
        <v>19</v>
      </c>
      <c r="C430">
        <v>2018</v>
      </c>
      <c r="D430" s="9">
        <f t="shared" si="0"/>
        <v>43270</v>
      </c>
      <c r="E430" s="18">
        <v>1988</v>
      </c>
      <c r="F430" s="10">
        <f t="shared" si="1"/>
        <v>30</v>
      </c>
      <c r="G430" t="s">
        <v>1126</v>
      </c>
      <c r="H430" t="s">
        <v>1127</v>
      </c>
      <c r="I430" s="11">
        <v>109514000</v>
      </c>
      <c r="J430" s="11">
        <v>6084000</v>
      </c>
      <c r="K430" s="11">
        <f>IF(M430="NOK",I430,IF(Sheet1!M430="SEK",Sheet1!I430*Sheet2!$B$10,IF(M430="DKK",Sheet1!I430*Sheet2!$B$9,IF(Sheet1!M430="EUR",Sheet1!I430*Sheet2!$B$11,IF(M430="USD",I430*Sheet1!$B$12,IF(M430="CHF",I430*Sheet2!$B$13,IF(Sheet1!M430="GBP",Sheet1!I430*Sheet2!$B$14,IF(Sheet1!M430="ISK",Sheet1!I430*Sheet2!$B$15,IF(Sheet1!M430="AUD",Sheet1!I430*Sheet2!$B$16,"0")))))))))</f>
        <v>1053415166</v>
      </c>
      <c r="L430" s="11">
        <f>IF(M430="NOK",J430,IF(Sheet1!M430="SEK",Sheet1!J430*Sheet2!$B$10,IF(M430="DKK",Sheet1!J430*Sheet2!$B$9,IF(Sheet1!M430="EUR",Sheet1!J430*Sheet2!$B$11,IF(M430="USD",J430*Sheet1!$B$12,IF(M430="CHF",J430*Sheet2!$B$13,IF(Sheet1!M430="GBP",Sheet1!J430*Sheet2!$B$14,IF(Sheet1!M430="ISK",Sheet1!J430*Sheet2!$B$15,IF(Sheet1!M430="AUD",Sheet1!J430*Sheet2!$B$16,"0")))))))))</f>
        <v>58521996</v>
      </c>
      <c r="M430" t="s">
        <v>9</v>
      </c>
      <c r="N430" t="s">
        <v>200</v>
      </c>
      <c r="O430" t="s">
        <v>278</v>
      </c>
      <c r="P430" s="12" t="s">
        <v>23</v>
      </c>
      <c r="Q430" s="13">
        <v>311.43700000000001</v>
      </c>
      <c r="R430" t="s">
        <v>1128</v>
      </c>
      <c r="S430" s="14" t="s">
        <v>25</v>
      </c>
      <c r="T430">
        <v>5</v>
      </c>
      <c r="U430" s="13">
        <v>4.4000000950000002</v>
      </c>
      <c r="V430" s="13">
        <v>4</v>
      </c>
      <c r="W430" s="13">
        <v>6.3800001139999996</v>
      </c>
      <c r="X430">
        <v>681.04200000000003</v>
      </c>
      <c r="Y430" s="1" t="s">
        <v>33</v>
      </c>
      <c r="Z430" t="s">
        <v>393</v>
      </c>
      <c r="AA430">
        <v>5650600</v>
      </c>
      <c r="AB430">
        <f t="shared" si="18"/>
        <v>28253000</v>
      </c>
      <c r="AC430" s="15">
        <f>T430*(1+(U430/Sheet2!$A$2))</f>
        <v>5.2200000047499993</v>
      </c>
      <c r="AD430" s="16">
        <f t="shared" si="28"/>
        <v>3.8761901391002724</v>
      </c>
      <c r="AE430" s="17">
        <f t="shared" si="4"/>
        <v>0.21533996389763918</v>
      </c>
      <c r="AF430" s="70">
        <f t="shared" si="29"/>
        <v>37.285072948005521</v>
      </c>
      <c r="AG430">
        <f t="shared" si="30"/>
        <v>2.0713551127313914</v>
      </c>
      <c r="AI430">
        <v>2018</v>
      </c>
    </row>
    <row r="431" spans="1:35" ht="12.75" customHeight="1">
      <c r="A431">
        <v>6</v>
      </c>
      <c r="B431">
        <v>20</v>
      </c>
      <c r="C431">
        <v>2018</v>
      </c>
      <c r="D431" s="9">
        <f t="shared" si="0"/>
        <v>43271</v>
      </c>
      <c r="E431" s="18">
        <v>2015</v>
      </c>
      <c r="F431" s="10">
        <f t="shared" si="1"/>
        <v>3</v>
      </c>
      <c r="G431" t="s">
        <v>1129</v>
      </c>
      <c r="H431" t="s">
        <v>1130</v>
      </c>
      <c r="I431" s="11">
        <v>0</v>
      </c>
      <c r="J431" s="11">
        <v>-997000</v>
      </c>
      <c r="K431" s="11">
        <f>IF(M431="NOK",I431,IF(Sheet1!M431="SEK",Sheet1!I431*Sheet2!$B$10,IF(M431="DKK",Sheet1!I431*Sheet2!$B$9,IF(Sheet1!M431="EUR",Sheet1!I431*Sheet2!$B$11,IF(M431="USD",I431*Sheet1!$B$12,IF(M431="CHF",I431*Sheet2!$B$13,IF(Sheet1!M431="GBP",Sheet1!I431*Sheet2!$B$14,IF(Sheet1!M431="ISK",Sheet1!I431*Sheet2!$B$15,IF(Sheet1!M431="AUD",Sheet1!I431*Sheet2!$B$16,"0")))))))))</f>
        <v>0</v>
      </c>
      <c r="L431" s="11">
        <f>IF(M431="NOK",J431,IF(Sheet1!M431="SEK",Sheet1!J431*Sheet2!$B$10,IF(M431="DKK",Sheet1!J431*Sheet2!$B$9,IF(Sheet1!M431="EUR",Sheet1!J431*Sheet2!$B$11,IF(M431="USD",J431*Sheet1!$B$12,IF(M431="CHF",J431*Sheet2!$B$13,IF(Sheet1!M431="GBP",Sheet1!J431*Sheet2!$B$14,IF(Sheet1!M431="ISK",Sheet1!J431*Sheet2!$B$15,IF(Sheet1!M431="AUD",Sheet1!J431*Sheet2!$B$16,"0")))))))))</f>
        <v>-919931.89999999991</v>
      </c>
      <c r="M431" t="s">
        <v>4</v>
      </c>
      <c r="N431" t="s">
        <v>30</v>
      </c>
      <c r="O431" t="s">
        <v>31</v>
      </c>
      <c r="P431" s="12" t="s">
        <v>23</v>
      </c>
      <c r="Q431" s="13">
        <v>12.4443</v>
      </c>
      <c r="R431" t="s">
        <v>166</v>
      </c>
      <c r="S431" s="14" t="s">
        <v>25</v>
      </c>
      <c r="T431">
        <v>5.15</v>
      </c>
      <c r="U431" s="13">
        <v>66.990287780000003</v>
      </c>
      <c r="V431" s="13">
        <v>111.6504822</v>
      </c>
      <c r="W431" s="13">
        <v>20.388347629999998</v>
      </c>
      <c r="X431">
        <v>36.581499999999998</v>
      </c>
      <c r="Y431" s="1" t="s">
        <v>33</v>
      </c>
      <c r="Z431" t="s">
        <v>54</v>
      </c>
      <c r="AA431">
        <v>2640000</v>
      </c>
      <c r="AB431">
        <f t="shared" si="18"/>
        <v>13596000.000000002</v>
      </c>
      <c r="AC431" s="15">
        <f>T431*(1+(U431/Sheet2!$A$2))</f>
        <v>8.5999998206699999</v>
      </c>
      <c r="AD431" s="16">
        <f t="shared" si="28"/>
        <v>0</v>
      </c>
      <c r="AE431" s="17">
        <f t="shared" si="4"/>
        <v>-7.3330391291556329E-2</v>
      </c>
      <c r="AF431" s="70">
        <f t="shared" si="29"/>
        <v>0</v>
      </c>
      <c r="AG431">
        <f t="shared" si="30"/>
        <v>-6.7661952044719018E-2</v>
      </c>
      <c r="AI431">
        <v>2018</v>
      </c>
    </row>
    <row r="432" spans="1:35" ht="12.75" customHeight="1">
      <c r="A432">
        <v>6</v>
      </c>
      <c r="B432">
        <v>21</v>
      </c>
      <c r="C432">
        <v>2018</v>
      </c>
      <c r="D432" s="9">
        <f t="shared" si="0"/>
        <v>43272</v>
      </c>
      <c r="E432" s="18">
        <v>2004</v>
      </c>
      <c r="F432" s="10">
        <f t="shared" si="1"/>
        <v>14</v>
      </c>
      <c r="G432" t="s">
        <v>1131</v>
      </c>
      <c r="H432" t="s">
        <v>1132</v>
      </c>
      <c r="I432" s="11">
        <v>132721000</v>
      </c>
      <c r="J432" s="11">
        <v>25002000</v>
      </c>
      <c r="K432" s="11">
        <f>IF(M432="NOK",I432,IF(Sheet1!M432="SEK",Sheet1!I432*Sheet2!$B$10,IF(M432="DKK",Sheet1!I432*Sheet2!$B$9,IF(Sheet1!M432="EUR",Sheet1!I432*Sheet2!$B$11,IF(M432="USD",I432*Sheet1!$B$12,IF(M432="CHF",I432*Sheet2!$B$13,IF(Sheet1!M432="GBP",Sheet1!I432*Sheet2!$B$14,IF(Sheet1!M432="ISK",Sheet1!I432*Sheet2!$B$15,IF(Sheet1!M432="AUD",Sheet1!I432*Sheet2!$B$16,"0")))))))))</f>
        <v>122461666.69999999</v>
      </c>
      <c r="L432" s="11">
        <f>IF(M432="NOK",J432,IF(Sheet1!M432="SEK",Sheet1!J432*Sheet2!$B$10,IF(M432="DKK",Sheet1!J432*Sheet2!$B$9,IF(Sheet1!M432="EUR",Sheet1!J432*Sheet2!$B$11,IF(M432="USD",J432*Sheet1!$B$12,IF(M432="CHF",J432*Sheet2!$B$13,IF(Sheet1!M432="GBP",Sheet1!J432*Sheet2!$B$14,IF(Sheet1!M432="ISK",Sheet1!J432*Sheet2!$B$15,IF(Sheet1!M432="AUD",Sheet1!J432*Sheet2!$B$16,"0")))))))))</f>
        <v>23069345.399999999</v>
      </c>
      <c r="M432" t="s">
        <v>4</v>
      </c>
      <c r="N432" t="s">
        <v>30</v>
      </c>
      <c r="O432" t="s">
        <v>112</v>
      </c>
      <c r="P432" s="12" t="s">
        <v>23</v>
      </c>
      <c r="Q432" s="13">
        <v>92.753799999999998</v>
      </c>
      <c r="R432" t="s">
        <v>166</v>
      </c>
      <c r="S432" s="14" t="s">
        <v>25</v>
      </c>
      <c r="T432">
        <v>16.2</v>
      </c>
      <c r="U432" s="13">
        <v>39.814807889999997</v>
      </c>
      <c r="V432" s="13">
        <v>72.191352839999993</v>
      </c>
      <c r="W432" s="13">
        <v>44.660488129999997</v>
      </c>
      <c r="X432">
        <v>464.178</v>
      </c>
      <c r="Y432" t="s">
        <v>26</v>
      </c>
      <c r="Z432" t="s">
        <v>54</v>
      </c>
      <c r="AA432">
        <v>6175000</v>
      </c>
      <c r="AB432">
        <f t="shared" si="18"/>
        <v>100035000</v>
      </c>
      <c r="AC432" s="15">
        <f>T432*(1+(U432/Sheet2!$A$2))</f>
        <v>22.64999887818</v>
      </c>
      <c r="AD432" s="16">
        <f t="shared" si="28"/>
        <v>1.3267456390263408</v>
      </c>
      <c r="AE432" s="17">
        <f t="shared" si="4"/>
        <v>0.24993252361673415</v>
      </c>
      <c r="AF432" s="70">
        <f t="shared" si="29"/>
        <v>1.2241882011296046</v>
      </c>
      <c r="AG432">
        <f t="shared" si="30"/>
        <v>0.23061273954116057</v>
      </c>
      <c r="AI432">
        <v>2018</v>
      </c>
    </row>
    <row r="433" spans="1:35" ht="12.75" customHeight="1">
      <c r="A433">
        <v>6</v>
      </c>
      <c r="B433">
        <v>25</v>
      </c>
      <c r="C433">
        <v>2018</v>
      </c>
      <c r="D433" s="9">
        <f t="shared" si="0"/>
        <v>43276</v>
      </c>
      <c r="E433" s="18">
        <v>2012</v>
      </c>
      <c r="F433" s="10">
        <f t="shared" si="1"/>
        <v>6</v>
      </c>
      <c r="G433" t="s">
        <v>1133</v>
      </c>
      <c r="H433" t="s">
        <v>1134</v>
      </c>
      <c r="I433" s="11">
        <v>571964000</v>
      </c>
      <c r="J433" s="11">
        <v>28964000</v>
      </c>
      <c r="K433" s="11">
        <f>IF(M433="NOK",I433,IF(Sheet1!M433="SEK",Sheet1!I433*Sheet2!$B$10,IF(M433="DKK",Sheet1!I433*Sheet2!$B$9,IF(Sheet1!M433="EUR",Sheet1!I433*Sheet2!$B$11,IF(M433="USD",I433*Sheet1!$B$12,IF(M433="CHF",I433*Sheet2!$B$13,IF(Sheet1!M433="GBP",Sheet1!I433*Sheet2!$B$14,IF(Sheet1!M433="ISK",Sheet1!I433*Sheet2!$B$15,IF(Sheet1!M433="AUD",Sheet1!I433*Sheet2!$B$16,"0")))))))))</f>
        <v>9723388000</v>
      </c>
      <c r="L433" s="11">
        <f>IF(M433="NOK",J433,IF(Sheet1!M433="SEK",Sheet1!J433*Sheet2!$B$10,IF(M433="DKK",Sheet1!J433*Sheet2!$B$9,IF(Sheet1!M433="EUR",Sheet1!J433*Sheet2!$B$11,IF(M433="USD",J433*Sheet1!$B$12,IF(M433="CHF",J433*Sheet2!$B$13,IF(Sheet1!M433="GBP",Sheet1!J433*Sheet2!$B$14,IF(Sheet1!M433="ISK",Sheet1!J433*Sheet2!$B$15,IF(Sheet1!M433="AUD",Sheet1!J433*Sheet2!$B$16,"0")))))))))</f>
        <v>492388000</v>
      </c>
      <c r="M433" s="1" t="s">
        <v>13</v>
      </c>
      <c r="N433" t="s">
        <v>344</v>
      </c>
      <c r="O433" t="s">
        <v>22</v>
      </c>
      <c r="P433" s="12" t="s">
        <v>23</v>
      </c>
      <c r="Q433" s="13">
        <v>1837.97</v>
      </c>
      <c r="R433" t="s">
        <v>430</v>
      </c>
      <c r="S433" s="14" t="s">
        <v>25</v>
      </c>
      <c r="T433">
        <v>65.349999999999994</v>
      </c>
      <c r="U433" s="13">
        <v>-2.065797329</v>
      </c>
      <c r="V433" s="13">
        <v>-3.596019268</v>
      </c>
      <c r="W433" s="13">
        <v>-14.30757236</v>
      </c>
      <c r="X433">
        <v>7269.56</v>
      </c>
      <c r="Y433" t="s">
        <v>26</v>
      </c>
      <c r="Z433" t="s">
        <v>1135</v>
      </c>
      <c r="AA433">
        <v>28125100</v>
      </c>
      <c r="AB433">
        <f t="shared" si="18"/>
        <v>1837975284.9999998</v>
      </c>
      <c r="AC433" s="15">
        <f>T433*(1+(U433/Sheet2!$A$2))</f>
        <v>64.000001445498498</v>
      </c>
      <c r="AD433" s="16">
        <f t="shared" si="28"/>
        <v>0.31119243260118162</v>
      </c>
      <c r="AE433" s="17">
        <f t="shared" si="4"/>
        <v>1.5758644980908981E-2</v>
      </c>
      <c r="AF433" s="70">
        <f t="shared" si="29"/>
        <v>5.2902713542200877</v>
      </c>
      <c r="AG433">
        <f t="shared" si="30"/>
        <v>0.26789696467545265</v>
      </c>
      <c r="AI433">
        <v>2018</v>
      </c>
    </row>
    <row r="434" spans="1:35" ht="12.75" customHeight="1">
      <c r="A434">
        <v>6</v>
      </c>
      <c r="B434">
        <v>26</v>
      </c>
      <c r="C434">
        <v>2018</v>
      </c>
      <c r="D434" s="9">
        <f t="shared" si="0"/>
        <v>43277</v>
      </c>
      <c r="E434" s="18">
        <v>2000</v>
      </c>
      <c r="F434" s="10">
        <f t="shared" si="1"/>
        <v>18</v>
      </c>
      <c r="G434" t="s">
        <v>1136</v>
      </c>
      <c r="H434" t="s">
        <v>1137</v>
      </c>
      <c r="I434" s="11">
        <v>2441000</v>
      </c>
      <c r="J434" s="11">
        <v>-7691000</v>
      </c>
      <c r="K434" s="11">
        <f>IF(M434="NOK",I434,IF(Sheet1!M434="SEK",Sheet1!I434*Sheet2!$B$10,IF(M434="DKK",Sheet1!I434*Sheet2!$B$9,IF(Sheet1!M434="EUR",Sheet1!I434*Sheet2!$B$11,IF(M434="USD",I434*Sheet1!$B$12,IF(M434="CHF",I434*Sheet2!$B$13,IF(Sheet1!M434="GBP",Sheet1!I434*Sheet2!$B$14,IF(Sheet1!M434="ISK",Sheet1!I434*Sheet2!$B$15,IF(Sheet1!M434="AUD",Sheet1!I434*Sheet2!$B$16,"0")))))))))</f>
        <v>3145228.5</v>
      </c>
      <c r="L434" s="11">
        <f>IF(M434="NOK",J434,IF(Sheet1!M434="SEK",Sheet1!J434*Sheet2!$B$10,IF(M434="DKK",Sheet1!J434*Sheet2!$B$9,IF(Sheet1!M434="EUR",Sheet1!J434*Sheet2!$B$11,IF(M434="USD",J434*Sheet1!$B$12,IF(M434="CHF",J434*Sheet2!$B$13,IF(Sheet1!M434="GBP",Sheet1!J434*Sheet2!$B$14,IF(Sheet1!M434="ISK",Sheet1!J434*Sheet2!$B$15,IF(Sheet1!M434="AUD",Sheet1!J434*Sheet2!$B$16,"0")))))))))</f>
        <v>-9909853.5</v>
      </c>
      <c r="M434" t="s">
        <v>2</v>
      </c>
      <c r="N434" t="s">
        <v>66</v>
      </c>
      <c r="O434" t="s">
        <v>879</v>
      </c>
      <c r="P434" s="12" t="s">
        <v>23</v>
      </c>
      <c r="Q434" s="13">
        <v>95.735299999999995</v>
      </c>
      <c r="R434" t="s">
        <v>768</v>
      </c>
      <c r="S434" s="14" t="s">
        <v>25</v>
      </c>
      <c r="T434">
        <v>91</v>
      </c>
      <c r="U434" s="13">
        <v>-6.0439562799999997</v>
      </c>
      <c r="V434" s="13">
        <v>-9.9010992049999995</v>
      </c>
      <c r="W434" s="13">
        <v>-7.4395604129999997</v>
      </c>
      <c r="X434">
        <v>352.45</v>
      </c>
      <c r="Y434" s="1" t="s">
        <v>33</v>
      </c>
      <c r="Z434" t="s">
        <v>54</v>
      </c>
      <c r="AA434">
        <v>824200</v>
      </c>
      <c r="AB434">
        <f t="shared" si="18"/>
        <v>75002200</v>
      </c>
      <c r="AC434" s="15">
        <f>T434*(1+(U434/Sheet2!$A$2))</f>
        <v>85.499999785200004</v>
      </c>
      <c r="AD434" s="16">
        <f t="shared" si="28"/>
        <v>3.2545711992448219E-2</v>
      </c>
      <c r="AE434" s="17">
        <f t="shared" si="4"/>
        <v>-0.10254365871934423</v>
      </c>
      <c r="AF434" s="70">
        <f t="shared" si="29"/>
        <v>4.1935149902269535E-2</v>
      </c>
      <c r="AG434">
        <f t="shared" si="30"/>
        <v>-0.13212750425987504</v>
      </c>
      <c r="AI434">
        <v>2018</v>
      </c>
    </row>
    <row r="435" spans="1:35" ht="12.75" customHeight="1">
      <c r="A435">
        <v>6</v>
      </c>
      <c r="B435">
        <v>28</v>
      </c>
      <c r="C435">
        <v>2018</v>
      </c>
      <c r="D435" s="9">
        <f t="shared" si="0"/>
        <v>43279</v>
      </c>
      <c r="E435" s="18">
        <v>2012</v>
      </c>
      <c r="F435" s="10">
        <f t="shared" si="1"/>
        <v>6</v>
      </c>
      <c r="G435" t="s">
        <v>1138</v>
      </c>
      <c r="H435" t="s">
        <v>1139</v>
      </c>
      <c r="I435" s="11">
        <v>10179000</v>
      </c>
      <c r="J435" s="11">
        <v>-21051000</v>
      </c>
      <c r="K435" s="11">
        <f>IF(M435="NOK",I435,IF(Sheet1!M435="SEK",Sheet1!I435*Sheet2!$B$10,IF(M435="DKK",Sheet1!I435*Sheet2!$B$9,IF(Sheet1!M435="EUR",Sheet1!I435*Sheet2!$B$11,IF(M435="USD",I435*Sheet1!$B$12,IF(M435="CHF",I435*Sheet2!$B$13,IF(Sheet1!M435="GBP",Sheet1!I435*Sheet2!$B$14,IF(Sheet1!M435="ISK",Sheet1!I435*Sheet2!$B$15,IF(Sheet1!M435="AUD",Sheet1!I435*Sheet2!$B$16,"0")))))))))</f>
        <v>9392163.2999999989</v>
      </c>
      <c r="L435" s="11">
        <f>IF(M435="NOK",J435,IF(Sheet1!M435="SEK",Sheet1!J435*Sheet2!$B$10,IF(M435="DKK",Sheet1!J435*Sheet2!$B$9,IF(Sheet1!M435="EUR",Sheet1!J435*Sheet2!$B$11,IF(M435="USD",J435*Sheet1!$B$12,IF(M435="CHF",J435*Sheet2!$B$13,IF(Sheet1!M435="GBP",Sheet1!J435*Sheet2!$B$14,IF(Sheet1!M435="ISK",Sheet1!J435*Sheet2!$B$15,IF(Sheet1!M435="AUD",Sheet1!J435*Sheet2!$B$16,"0")))))))))</f>
        <v>-19423757.699999999</v>
      </c>
      <c r="M435" t="s">
        <v>4</v>
      </c>
      <c r="N435" t="s">
        <v>184</v>
      </c>
      <c r="O435" t="s">
        <v>112</v>
      </c>
      <c r="P435" s="12" t="s">
        <v>23</v>
      </c>
      <c r="Q435" s="13">
        <v>57.345399999999998</v>
      </c>
      <c r="R435" t="s">
        <v>24</v>
      </c>
      <c r="S435" s="14" t="s">
        <v>25</v>
      </c>
      <c r="T435">
        <v>10.3</v>
      </c>
      <c r="U435" s="13">
        <v>-22.330099109999999</v>
      </c>
      <c r="V435" s="13">
        <v>-16.019418720000001</v>
      </c>
      <c r="W435" s="13">
        <v>-23.30097198</v>
      </c>
      <c r="X435">
        <v>191.65700000000001</v>
      </c>
      <c r="Y435" t="s">
        <v>76</v>
      </c>
      <c r="Z435" t="s">
        <v>1140</v>
      </c>
      <c r="AA435">
        <v>6019400</v>
      </c>
      <c r="AB435">
        <f t="shared" si="18"/>
        <v>61999820.000000007</v>
      </c>
      <c r="AC435" s="15">
        <f>T435*(1+(U435/Sheet2!$A$2))</f>
        <v>7.9999997916700005</v>
      </c>
      <c r="AD435" s="16">
        <f t="shared" si="28"/>
        <v>0.16417789600034322</v>
      </c>
      <c r="AE435" s="17">
        <f t="shared" si="4"/>
        <v>-0.33953324380619165</v>
      </c>
      <c r="AF435" s="70">
        <f t="shared" si="29"/>
        <v>0.15148694463951665</v>
      </c>
      <c r="AG435">
        <f t="shared" si="30"/>
        <v>-0.313287324059973</v>
      </c>
      <c r="AI435">
        <v>2018</v>
      </c>
    </row>
    <row r="436" spans="1:35" ht="12.75" customHeight="1">
      <c r="A436">
        <v>6</v>
      </c>
      <c r="B436">
        <v>29</v>
      </c>
      <c r="C436">
        <v>2018</v>
      </c>
      <c r="D436" s="9">
        <f t="shared" si="0"/>
        <v>43280</v>
      </c>
      <c r="E436" s="18">
        <v>2004</v>
      </c>
      <c r="F436" s="10">
        <f t="shared" si="1"/>
        <v>14</v>
      </c>
      <c r="G436" t="s">
        <v>1141</v>
      </c>
      <c r="H436" t="s">
        <v>1142</v>
      </c>
      <c r="I436" s="11">
        <v>145000</v>
      </c>
      <c r="J436" s="11">
        <v>-84509000</v>
      </c>
      <c r="K436" s="11">
        <f>IF(M436="NOK",I436,IF(Sheet1!M436="SEK",Sheet1!I436*Sheet2!$B$10,IF(M436="DKK",Sheet1!I436*Sheet2!$B$9,IF(Sheet1!M436="EUR",Sheet1!I436*Sheet2!$B$11,IF(M436="USD",I436*Sheet1!$B$12,IF(M436="CHF",I436*Sheet2!$B$13,IF(Sheet1!M436="GBP",Sheet1!I436*Sheet2!$B$14,IF(Sheet1!M436="ISK",Sheet1!I436*Sheet2!$B$15,IF(Sheet1!M436="AUD",Sheet1!I436*Sheet2!$B$16,"0")))))))))</f>
        <v>133791.5</v>
      </c>
      <c r="L436" s="11">
        <f>IF(M436="NOK",J436,IF(Sheet1!M436="SEK",Sheet1!J436*Sheet2!$B$10,IF(M436="DKK",Sheet1!J436*Sheet2!$B$9,IF(Sheet1!M436="EUR",Sheet1!J436*Sheet2!$B$11,IF(M436="USD",J436*Sheet1!$B$12,IF(M436="CHF",J436*Sheet2!$B$13,IF(Sheet1!M436="GBP",Sheet1!J436*Sheet2!$B$14,IF(Sheet1!M436="ISK",Sheet1!J436*Sheet2!$B$15,IF(Sheet1!M436="AUD",Sheet1!J436*Sheet2!$B$16,"0")))))))))</f>
        <v>-77976454.299999997</v>
      </c>
      <c r="M436" t="s">
        <v>4</v>
      </c>
      <c r="N436" t="s">
        <v>30</v>
      </c>
      <c r="O436" t="s">
        <v>37</v>
      </c>
      <c r="P436" s="12" t="s">
        <v>23</v>
      </c>
      <c r="Q436" s="13">
        <v>684.38099999999997</v>
      </c>
      <c r="R436" t="s">
        <v>578</v>
      </c>
      <c r="S436" s="14" t="s">
        <v>25</v>
      </c>
      <c r="T436">
        <v>45</v>
      </c>
      <c r="U436" s="13">
        <v>4.4333333970000002</v>
      </c>
      <c r="V436" s="13">
        <v>0.66666668650000005</v>
      </c>
      <c r="W436" s="13">
        <v>16.444444659999998</v>
      </c>
      <c r="X436">
        <v>1467.72</v>
      </c>
      <c r="Y436" s="1" t="s">
        <v>33</v>
      </c>
      <c r="Z436" t="s">
        <v>547</v>
      </c>
      <c r="AA436">
        <v>14444400</v>
      </c>
      <c r="AB436">
        <f t="shared" si="18"/>
        <v>649998000</v>
      </c>
      <c r="AC436" s="15">
        <f>T436*(1+(U436/Sheet2!$A$2))</f>
        <v>46.995000028650004</v>
      </c>
      <c r="AD436" s="16">
        <f t="shared" si="28"/>
        <v>2.2307760946956761E-4</v>
      </c>
      <c r="AE436" s="17">
        <f t="shared" si="4"/>
        <v>-0.13001424619768062</v>
      </c>
      <c r="AF436" s="70">
        <f t="shared" si="29"/>
        <v>2.0583371025757004E-4</v>
      </c>
      <c r="AG436">
        <f t="shared" si="30"/>
        <v>-0.11996414496659989</v>
      </c>
      <c r="AI436">
        <v>2018</v>
      </c>
    </row>
    <row r="437" spans="1:35" ht="12.75" customHeight="1">
      <c r="A437">
        <v>6</v>
      </c>
      <c r="B437">
        <v>29</v>
      </c>
      <c r="C437">
        <v>2018</v>
      </c>
      <c r="D437" s="9">
        <f t="shared" si="0"/>
        <v>43280</v>
      </c>
      <c r="E437" s="18">
        <v>2010</v>
      </c>
      <c r="F437" s="10">
        <f t="shared" si="1"/>
        <v>8</v>
      </c>
      <c r="G437" t="s">
        <v>1143</v>
      </c>
      <c r="H437" t="s">
        <v>1144</v>
      </c>
      <c r="I437" s="11">
        <v>17146000</v>
      </c>
      <c r="J437" s="11">
        <v>8813000</v>
      </c>
      <c r="K437" s="11">
        <f>IF(M437="NOK",I437,IF(Sheet1!M437="SEK",Sheet1!I437*Sheet2!$B$10,IF(M437="DKK",Sheet1!I437*Sheet2!$B$9,IF(Sheet1!M437="EUR",Sheet1!I437*Sheet2!$B$11,IF(M437="USD",I437*Sheet1!$B$12,IF(M437="CHF",I437*Sheet2!$B$13,IF(Sheet1!M437="GBP",Sheet1!I437*Sheet2!$B$14,IF(Sheet1!M437="ISK",Sheet1!I437*Sheet2!$B$15,IF(Sheet1!M437="AUD",Sheet1!I437*Sheet2!$B$16,"0")))))))))</f>
        <v>164927374</v>
      </c>
      <c r="L437" s="11">
        <f>IF(M437="NOK",J437,IF(Sheet1!M437="SEK",Sheet1!J437*Sheet2!$B$10,IF(M437="DKK",Sheet1!J437*Sheet2!$B$9,IF(Sheet1!M437="EUR",Sheet1!J437*Sheet2!$B$11,IF(M437="USD",J437*Sheet1!$B$12,IF(M437="CHF",J437*Sheet2!$B$13,IF(Sheet1!M437="GBP",Sheet1!J437*Sheet2!$B$14,IF(Sheet1!M437="ISK",Sheet1!J437*Sheet2!$B$15,IF(Sheet1!M437="AUD",Sheet1!J437*Sheet2!$B$16,"0")))))))))</f>
        <v>84772247</v>
      </c>
      <c r="M437" s="1" t="s">
        <v>9</v>
      </c>
      <c r="N437" t="s">
        <v>535</v>
      </c>
      <c r="O437" t="s">
        <v>112</v>
      </c>
      <c r="P437" s="12" t="s">
        <v>23</v>
      </c>
      <c r="Q437" s="13">
        <v>433.40499999999997</v>
      </c>
      <c r="R437" t="s">
        <v>840</v>
      </c>
      <c r="S437" s="14" t="s">
        <v>25</v>
      </c>
      <c r="T437">
        <v>30</v>
      </c>
      <c r="U437" s="13">
        <v>-5</v>
      </c>
      <c r="V437" s="13">
        <v>-0.26666668059999998</v>
      </c>
      <c r="W437" s="13">
        <v>-5.3000001909999996</v>
      </c>
      <c r="X437">
        <v>1035.95</v>
      </c>
      <c r="Y437" s="1" t="s">
        <v>33</v>
      </c>
      <c r="Z437" t="s">
        <v>1145</v>
      </c>
      <c r="AA437">
        <v>15669000</v>
      </c>
      <c r="AB437">
        <f t="shared" si="18"/>
        <v>470070000</v>
      </c>
      <c r="AC437" s="15">
        <f>T437*(1+(U437/Sheet2!$A$2))</f>
        <v>28.5</v>
      </c>
      <c r="AD437" s="16">
        <f t="shared" si="28"/>
        <v>3.6475418554683343E-2</v>
      </c>
      <c r="AE437" s="17">
        <f t="shared" si="4"/>
        <v>1.8748271534026847E-2</v>
      </c>
      <c r="AF437" s="70">
        <f t="shared" si="29"/>
        <v>0.35085705107749909</v>
      </c>
      <c r="AG437">
        <f t="shared" si="30"/>
        <v>0.18033962388580424</v>
      </c>
      <c r="AI437">
        <v>2018</v>
      </c>
    </row>
    <row r="438" spans="1:35" ht="12.75" customHeight="1">
      <c r="A438">
        <v>7</v>
      </c>
      <c r="B438">
        <v>2</v>
      </c>
      <c r="C438">
        <v>2018</v>
      </c>
      <c r="D438" s="9">
        <f t="shared" si="0"/>
        <v>43283</v>
      </c>
      <c r="E438" s="18">
        <v>2012</v>
      </c>
      <c r="F438" s="10">
        <f t="shared" si="1"/>
        <v>6</v>
      </c>
      <c r="G438" t="s">
        <v>1146</v>
      </c>
      <c r="H438" t="s">
        <v>1147</v>
      </c>
      <c r="I438" s="11">
        <v>0</v>
      </c>
      <c r="J438" s="11">
        <v>133000</v>
      </c>
      <c r="K438" s="11">
        <f>IF(M438="NOK",I438,IF(Sheet1!M438="SEK",Sheet1!I438*Sheet2!$B$10,IF(M438="DKK",Sheet1!I438*Sheet2!$B$9,IF(Sheet1!M438="EUR",Sheet1!I438*Sheet2!$B$11,IF(M438="USD",I438*Sheet1!$B$12,IF(M438="CHF",I438*Sheet2!$B$13,IF(Sheet1!M438="GBP",Sheet1!I438*Sheet2!$B$14,IF(Sheet1!M438="ISK",Sheet1!I438*Sheet2!$B$15,IF(Sheet1!M438="AUD",Sheet1!I438*Sheet2!$B$16,"0")))))))))</f>
        <v>0</v>
      </c>
      <c r="L438" s="11">
        <f>IF(M438="NOK",J438,IF(Sheet1!M438="SEK",Sheet1!J438*Sheet2!$B$10,IF(M438="DKK",Sheet1!J438*Sheet2!$B$9,IF(Sheet1!M438="EUR",Sheet1!J438*Sheet2!$B$11,IF(M438="USD",J438*Sheet1!$B$12,IF(M438="CHF",J438*Sheet2!$B$13,IF(Sheet1!M438="GBP",Sheet1!J438*Sheet2!$B$14,IF(Sheet1!M438="ISK",Sheet1!J438*Sheet2!$B$15,IF(Sheet1!M438="AUD",Sheet1!J438*Sheet2!$B$16,"0")))))))))</f>
        <v>171370.5</v>
      </c>
      <c r="M438" t="s">
        <v>2</v>
      </c>
      <c r="N438" t="s">
        <v>66</v>
      </c>
      <c r="O438" t="s">
        <v>879</v>
      </c>
      <c r="P438" s="12" t="s">
        <v>23</v>
      </c>
      <c r="Q438" s="13">
        <v>38.291899999999998</v>
      </c>
      <c r="R438" t="s">
        <v>166</v>
      </c>
      <c r="S438" s="14" t="s">
        <v>25</v>
      </c>
      <c r="T438">
        <v>8.8000000000000007</v>
      </c>
      <c r="U438" s="13">
        <v>53.409088130000001</v>
      </c>
      <c r="V438" s="13">
        <v>223.86363220000001</v>
      </c>
      <c r="W438" s="13">
        <v>190.90908809999999</v>
      </c>
      <c r="X438">
        <v>150.614</v>
      </c>
      <c r="Y438" t="s">
        <v>48</v>
      </c>
      <c r="Z438" t="s">
        <v>881</v>
      </c>
      <c r="AA438">
        <v>3409100</v>
      </c>
      <c r="AB438">
        <f t="shared" si="18"/>
        <v>30000080.000000004</v>
      </c>
      <c r="AC438" s="15">
        <f>T438*(1+(U438/Sheet2!$A$2))</f>
        <v>13.499999755440001</v>
      </c>
      <c r="AD438" s="16">
        <f t="shared" si="28"/>
        <v>0</v>
      </c>
      <c r="AE438" s="17">
        <f t="shared" si="4"/>
        <v>4.4333215111426365E-3</v>
      </c>
      <c r="AF438" s="70">
        <f t="shared" si="29"/>
        <v>0</v>
      </c>
      <c r="AG438">
        <f t="shared" si="30"/>
        <v>5.7123347671072869E-3</v>
      </c>
      <c r="AI438">
        <v>2018</v>
      </c>
    </row>
    <row r="439" spans="1:35" ht="12.75" customHeight="1">
      <c r="A439">
        <v>7</v>
      </c>
      <c r="B439">
        <v>4</v>
      </c>
      <c r="C439">
        <v>2018</v>
      </c>
      <c r="D439" s="9">
        <f t="shared" si="0"/>
        <v>43285</v>
      </c>
      <c r="E439" s="18">
        <v>2018</v>
      </c>
      <c r="F439" s="10">
        <f t="shared" si="1"/>
        <v>0</v>
      </c>
      <c r="G439" t="s">
        <v>1148</v>
      </c>
      <c r="H439" t="s">
        <v>1149</v>
      </c>
      <c r="I439" s="11">
        <v>0</v>
      </c>
      <c r="J439" s="11">
        <v>0</v>
      </c>
      <c r="K439" s="11">
        <f>IF(M439="NOK",I439,IF(Sheet1!M439="SEK",Sheet1!I439*Sheet2!$B$10,IF(M439="DKK",Sheet1!I439*Sheet2!$B$9,IF(Sheet1!M439="EUR",Sheet1!I439*Sheet2!$B$11,IF(M439="USD",I439*Sheet1!$B$12,IF(M439="CHF",I439*Sheet2!$B$13,IF(Sheet1!M439="GBP",Sheet1!I439*Sheet2!$B$14,IF(Sheet1!M439="ISK",Sheet1!I439*Sheet2!$B$15,IF(Sheet1!M439="AUD",Sheet1!I439*Sheet2!$B$16,"0")))))))))</f>
        <v>0</v>
      </c>
      <c r="L439" s="11">
        <f>IF(M439="NOK",J439,IF(Sheet1!M439="SEK",Sheet1!J439*Sheet2!$B$10,IF(M439="DKK",Sheet1!J439*Sheet2!$B$9,IF(Sheet1!M439="EUR",Sheet1!J439*Sheet2!$B$11,IF(M439="USD",J439*Sheet1!$B$12,IF(M439="CHF",J439*Sheet2!$B$13,IF(Sheet1!M439="GBP",Sheet1!J439*Sheet2!$B$14,IF(Sheet1!M439="ISK",Sheet1!J439*Sheet2!$B$15,IF(Sheet1!M439="AUD",Sheet1!J439*Sheet2!$B$16,"0")))))))))</f>
        <v>0</v>
      </c>
      <c r="M439" t="s">
        <v>20</v>
      </c>
      <c r="N439" t="s">
        <v>1150</v>
      </c>
      <c r="O439" t="s">
        <v>22</v>
      </c>
      <c r="P439" s="12" t="s">
        <v>23</v>
      </c>
      <c r="Q439" s="13">
        <v>808.26400000000001</v>
      </c>
      <c r="R439" t="s">
        <v>1111</v>
      </c>
      <c r="S439" s="14" t="s">
        <v>25</v>
      </c>
      <c r="T439">
        <v>8.75</v>
      </c>
      <c r="U439" s="13">
        <v>4.2707872389999997</v>
      </c>
      <c r="V439" s="13">
        <v>0.75371527670000005</v>
      </c>
      <c r="W439" s="13">
        <v>-1.718881369</v>
      </c>
      <c r="X439">
        <v>0</v>
      </c>
      <c r="Y439" t="s">
        <v>48</v>
      </c>
      <c r="Z439" t="s">
        <v>1151</v>
      </c>
      <c r="AA439">
        <v>11400000</v>
      </c>
      <c r="AB439">
        <f t="shared" si="18"/>
        <v>99750000</v>
      </c>
      <c r="AC439" s="15">
        <f>T439*(1+(U439/Sheet2!$A$2))</f>
        <v>9.1236938834124999</v>
      </c>
      <c r="AD439" s="16">
        <f t="shared" si="28"/>
        <v>0</v>
      </c>
      <c r="AE439" s="17">
        <f t="shared" si="4"/>
        <v>0</v>
      </c>
      <c r="AF439" s="70">
        <f t="shared" si="29"/>
        <v>0</v>
      </c>
      <c r="AG439">
        <f t="shared" si="30"/>
        <v>0</v>
      </c>
      <c r="AI439">
        <v>2018</v>
      </c>
    </row>
    <row r="440" spans="1:35" ht="12.75" customHeight="1">
      <c r="A440">
        <v>7</v>
      </c>
      <c r="B440">
        <v>11</v>
      </c>
      <c r="C440">
        <v>2018</v>
      </c>
      <c r="D440" s="9">
        <f t="shared" si="0"/>
        <v>43292</v>
      </c>
      <c r="E440" s="18">
        <v>2006</v>
      </c>
      <c r="F440" s="10">
        <f t="shared" si="1"/>
        <v>12</v>
      </c>
      <c r="G440" t="s">
        <v>1152</v>
      </c>
      <c r="H440" t="s">
        <v>1153</v>
      </c>
      <c r="I440" s="11">
        <v>0</v>
      </c>
      <c r="J440" s="11">
        <v>-2767853</v>
      </c>
      <c r="K440" s="11">
        <f>IF(M440="NOK",I440,IF(Sheet1!M440="SEK",Sheet1!I440*Sheet2!$B$10,IF(M440="DKK",Sheet1!I440*Sheet2!$B$9,IF(Sheet1!M440="EUR",Sheet1!I440*Sheet2!$B$11,IF(M440="USD",I440*Sheet1!$B$12,IF(M440="CHF",I440*Sheet2!$B$13,IF(Sheet1!M440="GBP",Sheet1!I440*Sheet2!$B$14,IF(Sheet1!M440="ISK",Sheet1!I440*Sheet2!$B$15,IF(Sheet1!M440="AUD",Sheet1!I440*Sheet2!$B$16,"0")))))))))</f>
        <v>0</v>
      </c>
      <c r="L440" s="11">
        <f>IF(M440="NOK",J440,IF(Sheet1!M440="SEK",Sheet1!J440*Sheet2!$B$10,IF(M440="DKK",Sheet1!J440*Sheet2!$B$9,IF(Sheet1!M440="EUR",Sheet1!J440*Sheet2!$B$11,IF(M440="USD",J440*Sheet1!$B$12,IF(M440="CHF",J440*Sheet2!$B$13,IF(Sheet1!M440="GBP",Sheet1!J440*Sheet2!$B$14,IF(Sheet1!M440="ISK",Sheet1!J440*Sheet2!$B$15,IF(Sheet1!M440="AUD",Sheet1!J440*Sheet2!$B$16,"0")))))))))</f>
        <v>-2553897.9630999998</v>
      </c>
      <c r="M440" t="s">
        <v>4</v>
      </c>
      <c r="N440" t="s">
        <v>30</v>
      </c>
      <c r="O440" t="s">
        <v>31</v>
      </c>
      <c r="P440" s="12" t="s">
        <v>23</v>
      </c>
      <c r="Q440" s="13">
        <v>21.2319</v>
      </c>
      <c r="R440" t="s">
        <v>464</v>
      </c>
      <c r="S440" s="14" t="s">
        <v>25</v>
      </c>
      <c r="T440">
        <v>4.5999999999999996</v>
      </c>
      <c r="U440" s="13">
        <v>-4.1304326060000003</v>
      </c>
      <c r="V440" s="13">
        <v>2.0732049959999998E-6</v>
      </c>
      <c r="W440" s="13">
        <v>2.0732049959999998E-6</v>
      </c>
      <c r="X440">
        <v>44.194600000000001</v>
      </c>
      <c r="Y440" s="1" t="s">
        <v>33</v>
      </c>
      <c r="Z440" t="s">
        <v>54</v>
      </c>
      <c r="AA440">
        <v>5000000</v>
      </c>
      <c r="AB440">
        <f t="shared" si="18"/>
        <v>23000000</v>
      </c>
      <c r="AC440" s="15">
        <f>T440*(1+(U440/Sheet2!$A$2))</f>
        <v>4.4100001001239999</v>
      </c>
      <c r="AD440" s="16">
        <f t="shared" si="28"/>
        <v>0</v>
      </c>
      <c r="AE440" s="17">
        <f t="shared" si="4"/>
        <v>-0.1203414347826087</v>
      </c>
      <c r="AF440" s="70">
        <f t="shared" si="29"/>
        <v>0</v>
      </c>
      <c r="AG440">
        <f t="shared" si="30"/>
        <v>-0.11103904187391303</v>
      </c>
      <c r="AI440">
        <v>2018</v>
      </c>
    </row>
    <row r="441" spans="1:35" ht="12.75" customHeight="1">
      <c r="A441">
        <v>8</v>
      </c>
      <c r="B441">
        <v>17</v>
      </c>
      <c r="C441">
        <v>2018</v>
      </c>
      <c r="D441" s="9">
        <f t="shared" si="0"/>
        <v>43329</v>
      </c>
      <c r="E441" s="18">
        <v>2003</v>
      </c>
      <c r="F441" s="10">
        <f t="shared" si="1"/>
        <v>15</v>
      </c>
      <c r="G441" t="s">
        <v>1154</v>
      </c>
      <c r="H441" t="s">
        <v>1155</v>
      </c>
      <c r="I441" s="11">
        <v>10980000</v>
      </c>
      <c r="J441" s="11">
        <v>-536000</v>
      </c>
      <c r="K441" s="11">
        <f>IF(M441="NOK",I441,IF(Sheet1!M441="SEK",Sheet1!I441*Sheet2!$B$10,IF(M441="DKK",Sheet1!I441*Sheet2!$B$9,IF(Sheet1!M441="EUR",Sheet1!I441*Sheet2!$B$11,IF(M441="USD",I441*Sheet1!$B$12,IF(M441="CHF",I441*Sheet2!$B$13,IF(Sheet1!M441="GBP",Sheet1!I441*Sheet2!$B$14,IF(Sheet1!M441="ISK",Sheet1!I441*Sheet2!$B$15,IF(Sheet1!M441="AUD",Sheet1!I441*Sheet2!$B$16,"0")))))))))</f>
        <v>14147730</v>
      </c>
      <c r="L441" s="11">
        <f>IF(M441="NOK",J441,IF(Sheet1!M441="SEK",Sheet1!J441*Sheet2!$B$10,IF(M441="DKK",Sheet1!J441*Sheet2!$B$9,IF(Sheet1!M441="EUR",Sheet1!J441*Sheet2!$B$11,IF(M441="USD",J441*Sheet1!$B$12,IF(M441="CHF",J441*Sheet2!$B$13,IF(Sheet1!M441="GBP",Sheet1!J441*Sheet2!$B$14,IF(Sheet1!M441="ISK",Sheet1!J441*Sheet2!$B$15,IF(Sheet1!M441="AUD",Sheet1!J441*Sheet2!$B$16,"0")))))))))</f>
        <v>-690636</v>
      </c>
      <c r="M441" t="s">
        <v>2</v>
      </c>
      <c r="N441" t="s">
        <v>66</v>
      </c>
      <c r="O441" s="1" t="s">
        <v>31</v>
      </c>
      <c r="P441" s="12" t="s">
        <v>23</v>
      </c>
      <c r="Q441" s="13">
        <v>15.2759</v>
      </c>
      <c r="R441" t="s">
        <v>24</v>
      </c>
      <c r="S441" s="14" t="s">
        <v>25</v>
      </c>
      <c r="T441">
        <v>6.25</v>
      </c>
      <c r="U441" s="13">
        <v>-20.159999849999998</v>
      </c>
      <c r="V441" s="13"/>
      <c r="W441" s="13"/>
      <c r="X441">
        <v>61.0169</v>
      </c>
      <c r="Y441" s="1" t="s">
        <v>33</v>
      </c>
      <c r="Z441" t="s">
        <v>54</v>
      </c>
      <c r="AA441">
        <v>1920000</v>
      </c>
      <c r="AB441">
        <f t="shared" si="18"/>
        <v>12000000</v>
      </c>
      <c r="AC441" s="15">
        <f>T441*(1+(U441/Sheet2!$A$2))</f>
        <v>4.9900000093749997</v>
      </c>
      <c r="AD441" s="16">
        <f t="shared" si="28"/>
        <v>0.91500000000000004</v>
      </c>
      <c r="AE441" s="17">
        <f t="shared" si="4"/>
        <v>-4.4666666666666667E-2</v>
      </c>
      <c r="AF441" s="70">
        <f t="shared" si="29"/>
        <v>1.1789775</v>
      </c>
      <c r="AG441">
        <f t="shared" si="30"/>
        <v>-5.7553E-2</v>
      </c>
      <c r="AI441">
        <v>2018</v>
      </c>
    </row>
    <row r="442" spans="1:35" ht="12.75" customHeight="1">
      <c r="A442">
        <v>10</v>
      </c>
      <c r="B442">
        <v>1</v>
      </c>
      <c r="C442">
        <v>2018</v>
      </c>
      <c r="D442" s="9">
        <f t="shared" si="0"/>
        <v>43374</v>
      </c>
      <c r="E442" s="18">
        <v>2005</v>
      </c>
      <c r="F442" s="10">
        <f t="shared" si="1"/>
        <v>13</v>
      </c>
      <c r="G442" t="s">
        <v>1156</v>
      </c>
      <c r="H442" t="s">
        <v>1157</v>
      </c>
      <c r="I442" s="11">
        <v>613000</v>
      </c>
      <c r="J442" s="11">
        <v>-52107000</v>
      </c>
      <c r="K442" s="11">
        <f>IF(M442="NOK",I442,IF(Sheet1!M442="SEK",Sheet1!I442*Sheet2!$B$10,IF(M442="DKK",Sheet1!I442*Sheet2!$B$9,IF(Sheet1!M442="EUR",Sheet1!I442*Sheet2!$B$11,IF(M442="USD",I442*Sheet1!$B$12,IF(M442="CHF",I442*Sheet2!$B$13,IF(Sheet1!M442="GBP",Sheet1!I442*Sheet2!$B$14,IF(Sheet1!M442="ISK",Sheet1!I442*Sheet2!$B$15,IF(Sheet1!M442="AUD",Sheet1!I442*Sheet2!$B$16,"0")))))))))</f>
        <v>613000</v>
      </c>
      <c r="L442" s="11">
        <f>IF(M442="NOK",J442,IF(Sheet1!M442="SEK",Sheet1!J442*Sheet2!$B$10,IF(M442="DKK",Sheet1!J442*Sheet2!$B$9,IF(Sheet1!M442="EUR",Sheet1!J442*Sheet2!$B$11,IF(M442="USD",J442*Sheet1!$B$12,IF(M442="CHF",J442*Sheet2!$B$13,IF(Sheet1!M442="GBP",Sheet1!J442*Sheet2!$B$14,IF(Sheet1!M442="ISK",Sheet1!J442*Sheet2!$B$15,IF(Sheet1!M442="AUD",Sheet1!J442*Sheet2!$B$16,"0")))))))))</f>
        <v>-52107000</v>
      </c>
      <c r="M442" t="s">
        <v>20</v>
      </c>
      <c r="N442" t="s">
        <v>21</v>
      </c>
      <c r="O442" t="s">
        <v>22</v>
      </c>
      <c r="P442" s="12" t="s">
        <v>23</v>
      </c>
      <c r="Q442" s="13">
        <v>134.69</v>
      </c>
      <c r="R442" t="s">
        <v>1158</v>
      </c>
      <c r="S442" s="14" t="s">
        <v>25</v>
      </c>
      <c r="T442">
        <v>50</v>
      </c>
      <c r="U442" s="13">
        <v>0</v>
      </c>
      <c r="V442" s="13">
        <v>-5</v>
      </c>
      <c r="W442" s="13">
        <v>-4</v>
      </c>
      <c r="X442">
        <v>405.83</v>
      </c>
      <c r="Y442" t="s">
        <v>48</v>
      </c>
      <c r="Z442" t="s">
        <v>1159</v>
      </c>
      <c r="AA442">
        <v>2600000</v>
      </c>
      <c r="AB442">
        <f t="shared" si="18"/>
        <v>130000000</v>
      </c>
      <c r="AC442" s="15">
        <f>T442*(1+(U442/Sheet2!$A$2))</f>
        <v>50</v>
      </c>
      <c r="AD442" s="16">
        <f t="shared" si="28"/>
        <v>4.7153846153846152E-3</v>
      </c>
      <c r="AE442" s="17">
        <f t="shared" si="4"/>
        <v>-0.40082307692307695</v>
      </c>
      <c r="AF442" s="70">
        <f t="shared" si="29"/>
        <v>4.7153846153846152E-3</v>
      </c>
      <c r="AG442">
        <f t="shared" si="30"/>
        <v>-0.40082307692307695</v>
      </c>
      <c r="AI442">
        <v>2018</v>
      </c>
    </row>
    <row r="443" spans="1:35" ht="12.75" customHeight="1">
      <c r="A443">
        <v>10</v>
      </c>
      <c r="B443">
        <v>3</v>
      </c>
      <c r="C443">
        <v>2018</v>
      </c>
      <c r="D443" s="9">
        <f t="shared" si="0"/>
        <v>43376</v>
      </c>
      <c r="E443" s="18">
        <v>1848</v>
      </c>
      <c r="F443" s="10">
        <f t="shared" si="1"/>
        <v>170</v>
      </c>
      <c r="G443" t="s">
        <v>1160</v>
      </c>
      <c r="H443" t="s">
        <v>1161</v>
      </c>
      <c r="I443" s="11">
        <v>620884000</v>
      </c>
      <c r="J443" s="11">
        <v>338766000</v>
      </c>
      <c r="K443" s="11">
        <f>IF(M443="NOK",I443,IF(Sheet1!M443="SEK",Sheet1!I443*Sheet2!$B$10,IF(M443="DKK",Sheet1!I443*Sheet2!$B$9,IF(Sheet1!M443="EUR",Sheet1!I443*Sheet2!$B$11,IF(M443="USD",I443*Sheet1!$B$12,IF(M443="CHF",I443*Sheet2!$B$13,IF(Sheet1!M443="GBP",Sheet1!I443*Sheet2!$B$14,IF(Sheet1!M443="ISK",Sheet1!I443*Sheet2!$B$15,IF(Sheet1!M443="AUD",Sheet1!I443*Sheet2!$B$16,"0")))))))))</f>
        <v>620884000</v>
      </c>
      <c r="L443" s="11">
        <f>IF(M443="NOK",J443,IF(Sheet1!M443="SEK",Sheet1!J443*Sheet2!$B$10,IF(M443="DKK",Sheet1!J443*Sheet2!$B$9,IF(Sheet1!M443="EUR",Sheet1!J443*Sheet2!$B$11,IF(M443="USD",J443*Sheet1!$B$12,IF(M443="CHF",J443*Sheet2!$B$13,IF(Sheet1!M443="GBP",Sheet1!J443*Sheet2!$B$14,IF(Sheet1!M443="ISK",Sheet1!J443*Sheet2!$B$15,IF(Sheet1!M443="AUD",Sheet1!J443*Sheet2!$B$16,"0")))))))))</f>
        <v>338766000</v>
      </c>
      <c r="M443" t="s">
        <v>20</v>
      </c>
      <c r="N443" t="s">
        <v>21</v>
      </c>
      <c r="O443" t="s">
        <v>22</v>
      </c>
      <c r="P443" s="12" t="s">
        <v>23</v>
      </c>
      <c r="Q443" s="13">
        <v>474.71899999999999</v>
      </c>
      <c r="R443" t="s">
        <v>327</v>
      </c>
      <c r="S443" s="14" t="s">
        <v>25</v>
      </c>
      <c r="T443">
        <v>114</v>
      </c>
      <c r="U443" s="13">
        <v>3.5087718959999998</v>
      </c>
      <c r="V443" s="13">
        <v>2.2807016369999999</v>
      </c>
      <c r="W443" s="13">
        <v>0.87719297409999997</v>
      </c>
      <c r="X443">
        <v>1242.44</v>
      </c>
      <c r="Y443" t="s">
        <v>124</v>
      </c>
      <c r="Z443" t="s">
        <v>1162</v>
      </c>
      <c r="AA443">
        <v>4164200</v>
      </c>
      <c r="AB443">
        <f t="shared" si="18"/>
        <v>474718800</v>
      </c>
      <c r="AC443" s="15">
        <f>T443*(1+(U443/Sheet2!$A$2))</f>
        <v>117.99999996144001</v>
      </c>
      <c r="AD443" s="16">
        <f t="shared" si="28"/>
        <v>1.3078984864302825</v>
      </c>
      <c r="AE443" s="17">
        <f t="shared" si="4"/>
        <v>0.71361403845813565</v>
      </c>
      <c r="AF443" s="70">
        <f t="shared" si="29"/>
        <v>1.3078984864302825</v>
      </c>
      <c r="AG443">
        <f t="shared" si="30"/>
        <v>0.71361403845813565</v>
      </c>
      <c r="AI443">
        <v>2018</v>
      </c>
    </row>
    <row r="444" spans="1:35" ht="12.75" customHeight="1">
      <c r="A444">
        <v>10</v>
      </c>
      <c r="B444">
        <v>10</v>
      </c>
      <c r="C444">
        <v>2018</v>
      </c>
      <c r="D444" s="9">
        <f t="shared" si="0"/>
        <v>43383</v>
      </c>
      <c r="E444" s="18">
        <v>2013</v>
      </c>
      <c r="F444" s="10">
        <f t="shared" si="1"/>
        <v>5</v>
      </c>
      <c r="G444" t="s">
        <v>1163</v>
      </c>
      <c r="H444" t="s">
        <v>1164</v>
      </c>
      <c r="I444" s="11">
        <v>8655700</v>
      </c>
      <c r="J444" s="11">
        <v>2493000</v>
      </c>
      <c r="K444" s="11">
        <f>IF(M444="NOK",I444,IF(Sheet1!M444="SEK",Sheet1!I444*Sheet2!$B$10,IF(M444="DKK",Sheet1!I444*Sheet2!$B$9,IF(Sheet1!M444="EUR",Sheet1!I444*Sheet2!$B$11,IF(M444="USD",I444*Sheet1!$B$12,IF(M444="CHF",I444*Sheet2!$B$13,IF(Sheet1!M444="GBP",Sheet1!I444*Sheet2!$B$14,IF(Sheet1!M444="ISK",Sheet1!I444*Sheet2!$B$15,IF(Sheet1!M444="AUD",Sheet1!I444*Sheet2!$B$16,"0")))))))))</f>
        <v>83259178.299999997</v>
      </c>
      <c r="L444" s="11">
        <f>IF(M444="NOK",J444,IF(Sheet1!M444="SEK",Sheet1!J444*Sheet2!$B$10,IF(M444="DKK",Sheet1!J444*Sheet2!$B$9,IF(Sheet1!M444="EUR",Sheet1!J444*Sheet2!$B$11,IF(M444="USD",J444*Sheet1!$B$12,IF(M444="CHF",J444*Sheet2!$B$13,IF(Sheet1!M444="GBP",Sheet1!J444*Sheet2!$B$14,IF(Sheet1!M444="ISK",Sheet1!J444*Sheet2!$B$15,IF(Sheet1!M444="AUD",Sheet1!J444*Sheet2!$B$16,"0")))))))))</f>
        <v>23980167</v>
      </c>
      <c r="M444" t="s">
        <v>9</v>
      </c>
      <c r="N444" t="s">
        <v>200</v>
      </c>
      <c r="O444" t="s">
        <v>278</v>
      </c>
      <c r="P444" s="12" t="s">
        <v>23</v>
      </c>
      <c r="Q444" s="13">
        <v>191.958</v>
      </c>
      <c r="R444" t="s">
        <v>68</v>
      </c>
      <c r="S444" s="14" t="s">
        <v>25</v>
      </c>
      <c r="T444">
        <v>7.73</v>
      </c>
      <c r="U444" s="13">
        <v>2.1992235180000002</v>
      </c>
      <c r="V444" s="13">
        <v>6.597671032</v>
      </c>
      <c r="W444" s="13">
        <v>2.5873217579999999</v>
      </c>
      <c r="X444">
        <v>524.19200000000001</v>
      </c>
      <c r="Y444" t="s">
        <v>124</v>
      </c>
      <c r="Z444" t="s">
        <v>239</v>
      </c>
      <c r="AA444">
        <v>2593700</v>
      </c>
      <c r="AB444">
        <f t="shared" si="18"/>
        <v>20049301</v>
      </c>
      <c r="AC444" s="15">
        <f>T444*(1+(U444/Sheet2!$A$2))</f>
        <v>7.8999999779414001</v>
      </c>
      <c r="AD444" s="16">
        <f t="shared" si="28"/>
        <v>0.43172078667480729</v>
      </c>
      <c r="AE444" s="17">
        <f t="shared" si="4"/>
        <v>0.12434348708715581</v>
      </c>
      <c r="AF444" s="70">
        <f t="shared" si="29"/>
        <v>4.1527222470249709</v>
      </c>
      <c r="AG444">
        <f t="shared" si="30"/>
        <v>1.1960600022913517</v>
      </c>
      <c r="AI444">
        <v>2018</v>
      </c>
    </row>
    <row r="445" spans="1:35" ht="12.75" customHeight="1">
      <c r="A445">
        <v>11</v>
      </c>
      <c r="B445">
        <v>8</v>
      </c>
      <c r="C445">
        <v>2018</v>
      </c>
      <c r="D445" s="9">
        <f t="shared" si="0"/>
        <v>43412</v>
      </c>
      <c r="E445" s="18">
        <v>2007</v>
      </c>
      <c r="F445" s="10">
        <f t="shared" si="1"/>
        <v>11</v>
      </c>
      <c r="G445" t="s">
        <v>1165</v>
      </c>
      <c r="H445" t="s">
        <v>1166</v>
      </c>
      <c r="I445" s="11">
        <v>31400000</v>
      </c>
      <c r="J445" s="11">
        <v>6150000</v>
      </c>
      <c r="K445" s="11">
        <f>IF(M445="NOK",I445,IF(Sheet1!M445="SEK",Sheet1!I445*Sheet2!$B$10,IF(M445="DKK",Sheet1!I445*Sheet2!$B$9,IF(Sheet1!M445="EUR",Sheet1!I445*Sheet2!$B$11,IF(M445="USD",I445*Sheet1!$B$12,IF(M445="CHF",I445*Sheet2!$B$13,IF(Sheet1!M445="GBP",Sheet1!I445*Sheet2!$B$14,IF(Sheet1!M445="ISK",Sheet1!I445*Sheet2!$B$15,IF(Sheet1!M445="AUD",Sheet1!I445*Sheet2!$B$16,"0")))))))))</f>
        <v>191392420</v>
      </c>
      <c r="L445" s="11">
        <f>IF(M445="NOK",J445,IF(Sheet1!M445="SEK",Sheet1!J445*Sheet2!$B$10,IF(M445="DKK",Sheet1!J445*Sheet2!$B$9,IF(Sheet1!M445="EUR",Sheet1!J445*Sheet2!$B$11,IF(M445="USD",J445*Sheet1!$B$12,IF(M445="CHF",J445*Sheet2!$B$13,IF(Sheet1!M445="GBP",Sheet1!J445*Sheet2!$B$14,IF(Sheet1!M445="ISK",Sheet1!J445*Sheet2!$B$15,IF(Sheet1!M445="AUD",Sheet1!J445*Sheet2!$B$16,"0")))))))))</f>
        <v>37486095</v>
      </c>
      <c r="M445" s="1" t="s">
        <v>17</v>
      </c>
      <c r="N445" t="s">
        <v>1089</v>
      </c>
      <c r="O445" t="s">
        <v>22</v>
      </c>
      <c r="P445" s="12" t="s">
        <v>23</v>
      </c>
      <c r="Q445" s="13">
        <v>7.2737999999999996</v>
      </c>
      <c r="R445" t="s">
        <v>24</v>
      </c>
      <c r="S445" s="14" t="s">
        <v>25</v>
      </c>
      <c r="T445">
        <v>0.35</v>
      </c>
      <c r="U445" s="13">
        <v>14.28571606</v>
      </c>
      <c r="V445" s="13">
        <v>-2.8571412559999998</v>
      </c>
      <c r="W445" s="13">
        <v>11.428573610000001</v>
      </c>
      <c r="X445">
        <v>82.985799999999998</v>
      </c>
      <c r="Y445" t="s">
        <v>26</v>
      </c>
      <c r="Z445" t="s">
        <v>1167</v>
      </c>
      <c r="AA445">
        <v>20782400</v>
      </c>
      <c r="AB445">
        <f t="shared" si="18"/>
        <v>7273840</v>
      </c>
      <c r="AC445" s="15">
        <f>T445*(1+(U445/Sheet2!$A$2))</f>
        <v>0.40000000620999998</v>
      </c>
      <c r="AD445" s="16">
        <f t="shared" si="28"/>
        <v>4.316839523552896</v>
      </c>
      <c r="AE445" s="17">
        <f t="shared" si="4"/>
        <v>0.84549563916720738</v>
      </c>
      <c r="AF445" s="70">
        <f t="shared" si="29"/>
        <v>26.312431947911968</v>
      </c>
      <c r="AG445">
        <f t="shared" si="30"/>
        <v>5.1535495694158797</v>
      </c>
      <c r="AI445">
        <v>2018</v>
      </c>
    </row>
    <row r="446" spans="1:35" ht="12.75" customHeight="1">
      <c r="A446">
        <v>11</v>
      </c>
      <c r="B446">
        <v>20</v>
      </c>
      <c r="C446">
        <v>2018</v>
      </c>
      <c r="D446" s="9">
        <f t="shared" si="0"/>
        <v>43424</v>
      </c>
      <c r="E446" s="18">
        <v>1968</v>
      </c>
      <c r="F446" s="10">
        <f t="shared" si="1"/>
        <v>50</v>
      </c>
      <c r="G446" t="s">
        <v>1168</v>
      </c>
      <c r="H446" t="s">
        <v>1169</v>
      </c>
      <c r="I446" s="11">
        <v>26500000</v>
      </c>
      <c r="J446" s="11">
        <v>1190000</v>
      </c>
      <c r="K446" s="11">
        <f>IF(M446="NOK",I446,IF(Sheet1!M446="SEK",Sheet1!I446*Sheet2!$B$10,IF(M446="DKK",Sheet1!I446*Sheet2!$B$9,IF(Sheet1!M446="EUR",Sheet1!I446*Sheet2!$B$11,IF(M446="USD",I446*Sheet1!$B$12,IF(M446="CHF",I446*Sheet2!$B$13,IF(Sheet1!M446="GBP",Sheet1!I446*Sheet2!$B$14,IF(Sheet1!M446="ISK",Sheet1!I446*Sheet2!$B$15,IF(Sheet1!M446="AUD",Sheet1!I446*Sheet2!$B$16,"0")))))))))</f>
        <v>254903500</v>
      </c>
      <c r="L446" s="11">
        <f>IF(M446="NOK",J446,IF(Sheet1!M446="SEK",Sheet1!J446*Sheet2!$B$10,IF(M446="DKK",Sheet1!J446*Sheet2!$B$9,IF(Sheet1!M446="EUR",Sheet1!J446*Sheet2!$B$11,IF(M446="USD",J446*Sheet1!$B$12,IF(M446="CHF",J446*Sheet2!$B$13,IF(Sheet1!M446="GBP",Sheet1!J446*Sheet2!$B$14,IF(Sheet1!M446="ISK",Sheet1!J446*Sheet2!$B$15,IF(Sheet1!M446="AUD",Sheet1!J446*Sheet2!$B$16,"0")))))))))</f>
        <v>11446610</v>
      </c>
      <c r="M446" t="s">
        <v>9</v>
      </c>
      <c r="N446" t="s">
        <v>200</v>
      </c>
      <c r="O446" t="s">
        <v>278</v>
      </c>
      <c r="P446" s="12" t="s">
        <v>23</v>
      </c>
      <c r="Q446" s="13">
        <v>95.5655</v>
      </c>
      <c r="R446" t="s">
        <v>24</v>
      </c>
      <c r="S446" s="14" t="s">
        <v>25</v>
      </c>
      <c r="T446">
        <v>7</v>
      </c>
      <c r="U446" s="13">
        <v>-5.82857132</v>
      </c>
      <c r="V446" s="13">
        <v>-14.14285755</v>
      </c>
      <c r="W446" s="13">
        <v>-20.642856600000002</v>
      </c>
      <c r="X446">
        <v>241.41200000000001</v>
      </c>
      <c r="Y446" s="1" t="s">
        <v>48</v>
      </c>
      <c r="Z446" t="s">
        <v>504</v>
      </c>
      <c r="AA446">
        <v>1436500</v>
      </c>
      <c r="AB446">
        <f t="shared" si="18"/>
        <v>10055500</v>
      </c>
      <c r="AC446" s="15">
        <f>T446*(1+(U446/Sheet2!$A$2))</f>
        <v>6.5920000076000003</v>
      </c>
      <c r="AD446" s="16">
        <f t="shared" si="28"/>
        <v>2.6353736760976578</v>
      </c>
      <c r="AE446" s="17">
        <f t="shared" si="4"/>
        <v>0.11834319526627218</v>
      </c>
      <c r="AF446" s="70">
        <f t="shared" si="29"/>
        <v>25.349659390383373</v>
      </c>
      <c r="AG446">
        <f t="shared" si="30"/>
        <v>1.1383431952662721</v>
      </c>
      <c r="AI446">
        <v>2018</v>
      </c>
    </row>
    <row r="447" spans="1:35" ht="12.75" customHeight="1">
      <c r="A447">
        <v>11</v>
      </c>
      <c r="B447">
        <v>28</v>
      </c>
      <c r="C447">
        <v>2018</v>
      </c>
      <c r="D447" s="9">
        <f t="shared" si="0"/>
        <v>43432</v>
      </c>
      <c r="E447" s="18">
        <v>2016</v>
      </c>
      <c r="F447" s="10">
        <f t="shared" si="1"/>
        <v>2</v>
      </c>
      <c r="G447" t="s">
        <v>1170</v>
      </c>
      <c r="H447" t="s">
        <v>1171</v>
      </c>
      <c r="I447" s="11">
        <v>968000</v>
      </c>
      <c r="J447" s="11">
        <v>-10767000</v>
      </c>
      <c r="K447" s="11">
        <f>IF(M447="NOK",I447,IF(Sheet1!M447="SEK",Sheet1!I447*Sheet2!$B$10,IF(M447="DKK",Sheet1!I447*Sheet2!$B$9,IF(Sheet1!M447="EUR",Sheet1!I447*Sheet2!$B$11,IF(M447="USD",I447*Sheet1!$B$12,IF(M447="CHF",I447*Sheet2!$B$13,IF(Sheet1!M447="GBP",Sheet1!I447*Sheet2!$B$14,IF(Sheet1!M447="ISK",Sheet1!I447*Sheet2!$B$15,IF(Sheet1!M447="AUD",Sheet1!I447*Sheet2!$B$16,"0")))))))))</f>
        <v>893173.6</v>
      </c>
      <c r="L447" s="11">
        <f>IF(M447="NOK",J447,IF(Sheet1!M447="SEK",Sheet1!J447*Sheet2!$B$10,IF(M447="DKK",Sheet1!J447*Sheet2!$B$9,IF(Sheet1!M447="EUR",Sheet1!J447*Sheet2!$B$11,IF(M447="USD",J447*Sheet1!$B$12,IF(M447="CHF",J447*Sheet2!$B$13,IF(Sheet1!M447="GBP",Sheet1!J447*Sheet2!$B$14,IF(Sheet1!M447="ISK",Sheet1!J447*Sheet2!$B$15,IF(Sheet1!M447="AUD",Sheet1!J447*Sheet2!$B$16,"0")))))))))</f>
        <v>-9934710.9000000004</v>
      </c>
      <c r="M447" t="s">
        <v>4</v>
      </c>
      <c r="N447" t="s">
        <v>30</v>
      </c>
      <c r="O447" t="s">
        <v>112</v>
      </c>
      <c r="P447" s="12" t="s">
        <v>23</v>
      </c>
      <c r="Q447" s="13">
        <v>182.20400000000001</v>
      </c>
      <c r="R447" t="s">
        <v>24</v>
      </c>
      <c r="S447" s="14" t="s">
        <v>25</v>
      </c>
      <c r="T447">
        <v>14</v>
      </c>
      <c r="U447" s="13">
        <v>-21.428571699999999</v>
      </c>
      <c r="V447" s="13">
        <v>-37.571430210000003</v>
      </c>
      <c r="W447" s="13">
        <v>-40.864284519999998</v>
      </c>
      <c r="X447">
        <v>488.49799999999999</v>
      </c>
      <c r="Y447" s="1" t="s">
        <v>33</v>
      </c>
      <c r="Z447" t="s">
        <v>725</v>
      </c>
      <c r="AA447">
        <v>14285700</v>
      </c>
      <c r="AB447">
        <f t="shared" si="18"/>
        <v>199999800</v>
      </c>
      <c r="AC447" s="15">
        <f>T447*(1+(U447/Sheet2!$A$2))</f>
        <v>10.999999962</v>
      </c>
      <c r="AD447" s="16">
        <f t="shared" si="28"/>
        <v>4.8400048400048402E-3</v>
      </c>
      <c r="AE447" s="17">
        <f t="shared" si="4"/>
        <v>-5.3835053835053832E-2</v>
      </c>
      <c r="AF447" s="70">
        <f t="shared" si="29"/>
        <v>4.4658724658724657E-3</v>
      </c>
      <c r="AG447">
        <f t="shared" si="30"/>
        <v>-4.9673604173604176E-2</v>
      </c>
      <c r="AI447">
        <v>2018</v>
      </c>
    </row>
    <row r="448" spans="1:35" ht="12.75" customHeight="1">
      <c r="A448">
        <v>11</v>
      </c>
      <c r="B448">
        <v>28</v>
      </c>
      <c r="C448">
        <v>2018</v>
      </c>
      <c r="D448" s="9">
        <f t="shared" si="0"/>
        <v>43432</v>
      </c>
      <c r="E448" s="18">
        <v>2013</v>
      </c>
      <c r="F448" s="10">
        <f t="shared" si="1"/>
        <v>5</v>
      </c>
      <c r="G448" t="s">
        <v>1172</v>
      </c>
      <c r="H448" t="s">
        <v>1173</v>
      </c>
      <c r="I448" s="11">
        <v>2189000</v>
      </c>
      <c r="J448" s="11">
        <v>-5224000</v>
      </c>
      <c r="K448" s="11">
        <f>IF(M448="NOK",I448,IF(Sheet1!M448="SEK",Sheet1!I448*Sheet2!$B$10,IF(M448="DKK",Sheet1!I448*Sheet2!$B$9,IF(Sheet1!M448="EUR",Sheet1!I448*Sheet2!$B$11,IF(M448="USD",I448*Sheet1!$B$12,IF(M448="CHF",I448*Sheet2!$B$13,IF(Sheet1!M448="GBP",Sheet1!I448*Sheet2!$B$14,IF(Sheet1!M448="ISK",Sheet1!I448*Sheet2!$B$15,IF(Sheet1!M448="AUD",Sheet1!I448*Sheet2!$B$16,"0")))))))))</f>
        <v>2019790.2999999998</v>
      </c>
      <c r="L448" s="11">
        <f>IF(M448="NOK",J448,IF(Sheet1!M448="SEK",Sheet1!J448*Sheet2!$B$10,IF(M448="DKK",Sheet1!J448*Sheet2!$B$9,IF(Sheet1!M448="EUR",Sheet1!J448*Sheet2!$B$11,IF(M448="USD",J448*Sheet1!$B$12,IF(M448="CHF",J448*Sheet2!$B$13,IF(Sheet1!M448="GBP",Sheet1!J448*Sheet2!$B$14,IF(Sheet1!M448="ISK",Sheet1!J448*Sheet2!$B$15,IF(Sheet1!M448="AUD",Sheet1!J448*Sheet2!$B$16,"0")))))))))</f>
        <v>-4820184.8</v>
      </c>
      <c r="M448" t="s">
        <v>4</v>
      </c>
      <c r="N448" t="s">
        <v>30</v>
      </c>
      <c r="O448" t="s">
        <v>112</v>
      </c>
      <c r="P448" s="12" t="s">
        <v>23</v>
      </c>
      <c r="Q448" s="13">
        <v>36.822499999999998</v>
      </c>
      <c r="R448" t="s">
        <v>24</v>
      </c>
      <c r="S448" s="14" t="s">
        <v>25</v>
      </c>
      <c r="T448">
        <v>14.5</v>
      </c>
      <c r="U448" s="13">
        <v>31.034482959999998</v>
      </c>
      <c r="V448" s="13">
        <v>94.482757570000004</v>
      </c>
      <c r="W448" s="13">
        <v>110.3448257</v>
      </c>
      <c r="X448">
        <v>117.381</v>
      </c>
      <c r="Y448" s="1" t="s">
        <v>33</v>
      </c>
      <c r="Z448" t="s">
        <v>54</v>
      </c>
      <c r="AA448">
        <v>2759000</v>
      </c>
      <c r="AB448">
        <f t="shared" si="18"/>
        <v>40005500</v>
      </c>
      <c r="AC448" s="15">
        <f>T448*(1+(U448/Sheet2!$A$2))</f>
        <v>19.000000029199999</v>
      </c>
      <c r="AD448" s="16">
        <f t="shared" si="28"/>
        <v>5.4717476347002289E-2</v>
      </c>
      <c r="AE448" s="17">
        <f t="shared" si="4"/>
        <v>-0.13058204496881679</v>
      </c>
      <c r="AF448" s="70">
        <f t="shared" si="29"/>
        <v>5.0487815425379008E-2</v>
      </c>
      <c r="AG448">
        <f t="shared" si="30"/>
        <v>-0.12048805289272725</v>
      </c>
      <c r="AI448">
        <v>2018</v>
      </c>
    </row>
    <row r="449" spans="1:35" ht="12.75" customHeight="1">
      <c r="A449">
        <v>11</v>
      </c>
      <c r="B449">
        <v>30</v>
      </c>
      <c r="C449">
        <v>2018</v>
      </c>
      <c r="D449" s="9">
        <f t="shared" si="0"/>
        <v>43434</v>
      </c>
      <c r="E449" s="18">
        <v>2009</v>
      </c>
      <c r="F449" s="10">
        <f t="shared" si="1"/>
        <v>9</v>
      </c>
      <c r="G449" t="s">
        <v>1174</v>
      </c>
      <c r="H449" t="s">
        <v>1175</v>
      </c>
      <c r="I449" s="11">
        <v>84921000</v>
      </c>
      <c r="J449" s="11">
        <v>30379000</v>
      </c>
      <c r="K449" s="11">
        <f>IF(M449="NOK",I449,IF(Sheet1!M449="SEK",Sheet1!I449*Sheet2!$B$10,IF(M449="DKK",Sheet1!I449*Sheet2!$B$9,IF(Sheet1!M449="EUR",Sheet1!I449*Sheet2!$B$11,IF(M449="USD",I449*Sheet1!$B$12,IF(M449="CHF",I449*Sheet2!$B$13,IF(Sheet1!M449="GBP",Sheet1!I449*Sheet2!$B$14,IF(Sheet1!M449="ISK",Sheet1!I449*Sheet2!$B$15,IF(Sheet1!M449="AUD",Sheet1!I449*Sheet2!$B$16,"0")))))))))</f>
        <v>816855099</v>
      </c>
      <c r="L449" s="11">
        <f>IF(M449="NOK",J449,IF(Sheet1!M449="SEK",Sheet1!J449*Sheet2!$B$10,IF(M449="DKK",Sheet1!J449*Sheet2!$B$9,IF(Sheet1!M449="EUR",Sheet1!J449*Sheet2!$B$11,IF(M449="USD",J449*Sheet1!$B$12,IF(M449="CHF",J449*Sheet2!$B$13,IF(Sheet1!M449="GBP",Sheet1!J449*Sheet2!$B$14,IF(Sheet1!M449="ISK",Sheet1!J449*Sheet2!$B$15,IF(Sheet1!M449="AUD",Sheet1!J449*Sheet2!$B$16,"0")))))))))</f>
        <v>292215601</v>
      </c>
      <c r="M449" t="s">
        <v>9</v>
      </c>
      <c r="N449" t="s">
        <v>200</v>
      </c>
      <c r="O449" t="s">
        <v>201</v>
      </c>
      <c r="P449" s="12" t="s">
        <v>23</v>
      </c>
      <c r="Q449" s="13">
        <v>335.48899999999998</v>
      </c>
      <c r="R449" t="s">
        <v>1176</v>
      </c>
      <c r="S449" s="14" t="s">
        <v>25</v>
      </c>
      <c r="T449">
        <v>7</v>
      </c>
      <c r="U449" s="13">
        <v>2.1428570750000002</v>
      </c>
      <c r="V449" s="13">
        <v>1</v>
      </c>
      <c r="W449" s="13">
        <v>0</v>
      </c>
      <c r="X449">
        <v>2046.95</v>
      </c>
      <c r="Y449" t="s">
        <v>124</v>
      </c>
      <c r="Z449" t="s">
        <v>1177</v>
      </c>
      <c r="AA449">
        <v>4500000</v>
      </c>
      <c r="AB449">
        <f t="shared" si="18"/>
        <v>31500000</v>
      </c>
      <c r="AC449" s="15">
        <f>T449*(1+(U449/Sheet2!$A$2))</f>
        <v>7.1499999952499991</v>
      </c>
      <c r="AD449" s="16">
        <f t="shared" si="28"/>
        <v>2.695904761904762</v>
      </c>
      <c r="AE449" s="17">
        <f t="shared" si="4"/>
        <v>0.96441269841269839</v>
      </c>
      <c r="AF449" s="70">
        <f t="shared" si="29"/>
        <v>25.931907904761903</v>
      </c>
      <c r="AG449">
        <f t="shared" si="30"/>
        <v>9.2766857460317453</v>
      </c>
      <c r="AI449">
        <v>2018</v>
      </c>
    </row>
    <row r="450" spans="1:35" ht="12.75" customHeight="1">
      <c r="A450">
        <v>11</v>
      </c>
      <c r="B450">
        <v>30</v>
      </c>
      <c r="C450">
        <v>2018</v>
      </c>
      <c r="D450" s="9">
        <f t="shared" si="0"/>
        <v>43434</v>
      </c>
      <c r="E450" s="18">
        <v>1986</v>
      </c>
      <c r="F450" s="10">
        <f t="shared" si="1"/>
        <v>32</v>
      </c>
      <c r="G450" t="s">
        <v>1178</v>
      </c>
      <c r="H450" t="s">
        <v>1179</v>
      </c>
      <c r="I450" s="11">
        <v>8800000</v>
      </c>
      <c r="J450" s="11">
        <v>-300000</v>
      </c>
      <c r="K450" s="11">
        <f>IF(M450="NOK",I450,IF(Sheet1!M450="SEK",Sheet1!I450*Sheet2!$B$10,IF(M450="DKK",Sheet1!I450*Sheet2!$B$9,IF(Sheet1!M450="EUR",Sheet1!I450*Sheet2!$B$11,IF(M450="USD",I450*Sheet1!$B$12,IF(M450="CHF",I450*Sheet2!$B$13,IF(Sheet1!M450="GBP",Sheet1!I450*Sheet2!$B$14,IF(Sheet1!M450="ISK",Sheet1!I450*Sheet2!$B$15,IF(Sheet1!M450="AUD",Sheet1!I450*Sheet2!$B$16,"0")))))))))</f>
        <v>84647200</v>
      </c>
      <c r="L450" s="11">
        <f>IF(M450="NOK",J450,IF(Sheet1!M450="SEK",Sheet1!J450*Sheet2!$B$10,IF(M450="DKK",Sheet1!J450*Sheet2!$B$9,IF(Sheet1!M450="EUR",Sheet1!J450*Sheet2!$B$11,IF(M450="USD",J450*Sheet1!$B$12,IF(M450="CHF",J450*Sheet2!$B$13,IF(Sheet1!M450="GBP",Sheet1!J450*Sheet2!$B$14,IF(Sheet1!M450="ISK",Sheet1!J450*Sheet2!$B$15,IF(Sheet1!M450="AUD",Sheet1!J450*Sheet2!$B$16,"0")))))))))</f>
        <v>-2885700</v>
      </c>
      <c r="M450" t="s">
        <v>9</v>
      </c>
      <c r="N450" t="s">
        <v>200</v>
      </c>
      <c r="O450" t="s">
        <v>278</v>
      </c>
      <c r="P450" s="12" t="s">
        <v>23</v>
      </c>
      <c r="Q450" s="13">
        <v>47.604100000000003</v>
      </c>
      <c r="R450" t="s">
        <v>68</v>
      </c>
      <c r="S450" s="14" t="s">
        <v>25</v>
      </c>
      <c r="T450">
        <v>5.4</v>
      </c>
      <c r="U450" s="13">
        <v>-14.62963104</v>
      </c>
      <c r="V450" s="13">
        <v>-24.675928119999998</v>
      </c>
      <c r="W450" s="13">
        <v>-46.111110689999997</v>
      </c>
      <c r="X450">
        <v>0</v>
      </c>
      <c r="Y450" t="s">
        <v>76</v>
      </c>
      <c r="Z450" t="s">
        <v>1048</v>
      </c>
      <c r="AA450">
        <v>926000</v>
      </c>
      <c r="AB450">
        <f t="shared" si="18"/>
        <v>5000400</v>
      </c>
      <c r="AC450" s="15">
        <f>T450*(1+(U450/Sheet2!$A$2))</f>
        <v>4.6099999238400002</v>
      </c>
      <c r="AD450" s="16">
        <f t="shared" ref="AD450:AD456" si="31">I450/AB450</f>
        <v>1.7598592112630989</v>
      </c>
      <c r="AE450" s="17">
        <f t="shared" si="4"/>
        <v>-5.9995200383969285E-2</v>
      </c>
      <c r="AF450" s="70">
        <f t="shared" si="29"/>
        <v>16.928085753139747</v>
      </c>
      <c r="AG450">
        <f t="shared" si="30"/>
        <v>-0.57709383249340052</v>
      </c>
      <c r="AI450">
        <v>2018</v>
      </c>
    </row>
    <row r="451" spans="1:35" ht="12.75" customHeight="1">
      <c r="A451">
        <v>12</v>
      </c>
      <c r="B451">
        <v>5</v>
      </c>
      <c r="C451">
        <v>2018</v>
      </c>
      <c r="D451" s="9">
        <f t="shared" si="0"/>
        <v>43439</v>
      </c>
      <c r="E451" s="18">
        <v>2016</v>
      </c>
      <c r="F451" s="10">
        <f t="shared" si="1"/>
        <v>2</v>
      </c>
      <c r="G451" t="s">
        <v>1180</v>
      </c>
      <c r="H451" t="s">
        <v>1181</v>
      </c>
      <c r="I451" s="11">
        <v>805208000</v>
      </c>
      <c r="J451" s="11">
        <v>93666000</v>
      </c>
      <c r="K451" s="11">
        <f>IF(M451="NOK",I451,IF(Sheet1!M451="SEK",Sheet1!I451*Sheet2!$B$10,IF(M451="DKK",Sheet1!I451*Sheet2!$B$9,IF(Sheet1!M451="EUR",Sheet1!I451*Sheet2!$B$11,IF(M451="USD",I451*Sheet1!$B$12,IF(M451="CHF",I451*Sheet2!$B$13,IF(Sheet1!M451="GBP",Sheet1!I451*Sheet2!$B$14,IF(Sheet1!M451="ISK",Sheet1!I451*Sheet2!$B$15,IF(Sheet1!M451="AUD",Sheet1!I451*Sheet2!$B$16,"0")))))))))</f>
        <v>742965421.60000002</v>
      </c>
      <c r="L451" s="11">
        <f>IF(M451="NOK",J451,IF(Sheet1!M451="SEK",Sheet1!J451*Sheet2!$B$10,IF(M451="DKK",Sheet1!J451*Sheet2!$B$9,IF(Sheet1!M451="EUR",Sheet1!J451*Sheet2!$B$11,IF(M451="USD",J451*Sheet1!$B$12,IF(M451="CHF",J451*Sheet2!$B$13,IF(Sheet1!M451="GBP",Sheet1!J451*Sheet2!$B$14,IF(Sheet1!M451="ISK",Sheet1!J451*Sheet2!$B$15,IF(Sheet1!M451="AUD",Sheet1!J451*Sheet2!$B$16,"0")))))))))</f>
        <v>86425618.200000003</v>
      </c>
      <c r="M451" t="s">
        <v>4</v>
      </c>
      <c r="N451" t="s">
        <v>30</v>
      </c>
      <c r="O451" t="s">
        <v>112</v>
      </c>
      <c r="P451" s="12" t="s">
        <v>23</v>
      </c>
      <c r="Q451" s="13">
        <v>304.38099999999997</v>
      </c>
      <c r="R451" t="s">
        <v>327</v>
      </c>
      <c r="S451" s="14" t="s">
        <v>25</v>
      </c>
      <c r="T451">
        <v>45</v>
      </c>
      <c r="U451" s="13">
        <v>-6</v>
      </c>
      <c r="V451" s="13">
        <v>-2.7888889309999998</v>
      </c>
      <c r="W451" s="13">
        <v>0</v>
      </c>
      <c r="X451">
        <v>502.37400000000002</v>
      </c>
      <c r="Y451" t="s">
        <v>48</v>
      </c>
      <c r="Z451" t="s">
        <v>676</v>
      </c>
      <c r="AA451">
        <v>7222000</v>
      </c>
      <c r="AB451">
        <f t="shared" si="18"/>
        <v>324990000</v>
      </c>
      <c r="AC451" s="15">
        <f>T451*(1+(U451/Sheet2!$A$2))</f>
        <v>42.3</v>
      </c>
      <c r="AD451" s="16">
        <f t="shared" si="31"/>
        <v>2.4776393119788302</v>
      </c>
      <c r="AE451" s="17">
        <f t="shared" si="4"/>
        <v>0.28821194498292257</v>
      </c>
      <c r="AF451" s="70">
        <f t="shared" ref="AF451:AF456" si="32">K451/AB451</f>
        <v>2.2861177931628665</v>
      </c>
      <c r="AG451">
        <f t="shared" ref="AG451:AG456" si="33">L451/AB451</f>
        <v>0.26593316163574265</v>
      </c>
      <c r="AI451">
        <v>2018</v>
      </c>
    </row>
    <row r="452" spans="1:35" ht="12.75" customHeight="1">
      <c r="A452">
        <v>12</v>
      </c>
      <c r="B452">
        <v>6</v>
      </c>
      <c r="C452">
        <v>2018</v>
      </c>
      <c r="D452" s="9">
        <f t="shared" si="0"/>
        <v>43440</v>
      </c>
      <c r="E452" s="18">
        <v>2013</v>
      </c>
      <c r="F452" s="10">
        <f t="shared" si="1"/>
        <v>5</v>
      </c>
      <c r="G452" t="s">
        <v>1182</v>
      </c>
      <c r="H452" t="s">
        <v>1183</v>
      </c>
      <c r="I452" s="11">
        <v>217755000</v>
      </c>
      <c r="J452" s="11">
        <v>33021000</v>
      </c>
      <c r="K452" s="11">
        <f>IF(M452="NOK",I452,IF(Sheet1!M452="SEK",Sheet1!I452*Sheet2!$B$10,IF(M452="DKK",Sheet1!I452*Sheet2!$B$9,IF(Sheet1!M452="EUR",Sheet1!I452*Sheet2!$B$11,IF(M452="USD",I452*Sheet1!$B$12,IF(M452="CHF",I452*Sheet2!$B$13,IF(Sheet1!M452="GBP",Sheet1!I452*Sheet2!$B$14,IF(Sheet1!M452="ISK",Sheet1!I452*Sheet2!$B$15,IF(Sheet1!M452="AUD",Sheet1!I452*Sheet2!$B$16,"0")))))))))</f>
        <v>200922538.5</v>
      </c>
      <c r="L452" s="11">
        <f>IF(M452="NOK",J452,IF(Sheet1!M452="SEK",Sheet1!J452*Sheet2!$B$10,IF(M452="DKK",Sheet1!J452*Sheet2!$B$9,IF(Sheet1!M452="EUR",Sheet1!J452*Sheet2!$B$11,IF(M452="USD",J452*Sheet1!$B$12,IF(M452="CHF",J452*Sheet2!$B$13,IF(Sheet1!M452="GBP",Sheet1!J452*Sheet2!$B$14,IF(Sheet1!M452="ISK",Sheet1!J452*Sheet2!$B$15,IF(Sheet1!M452="AUD",Sheet1!J452*Sheet2!$B$16,"0")))))))))</f>
        <v>30468476.699999999</v>
      </c>
      <c r="M452" t="s">
        <v>4</v>
      </c>
      <c r="N452" t="s">
        <v>30</v>
      </c>
      <c r="O452" t="s">
        <v>37</v>
      </c>
      <c r="P452" s="12" t="s">
        <v>23</v>
      </c>
      <c r="Q452" s="13">
        <v>205.911</v>
      </c>
      <c r="R452" t="s">
        <v>1184</v>
      </c>
      <c r="S452" s="14" t="s">
        <v>25</v>
      </c>
      <c r="T452">
        <v>72</v>
      </c>
      <c r="U452" s="13">
        <v>4.1666665079999996</v>
      </c>
      <c r="V452" s="13">
        <v>9.7222223280000009</v>
      </c>
      <c r="W452" s="13">
        <v>12.48611069</v>
      </c>
      <c r="X452">
        <v>850.149</v>
      </c>
      <c r="Y452" t="s">
        <v>76</v>
      </c>
      <c r="Z452" t="s">
        <v>275</v>
      </c>
      <c r="AA452">
        <v>2389400</v>
      </c>
      <c r="AB452">
        <f t="shared" si="18"/>
        <v>172036800</v>
      </c>
      <c r="AC452" s="15">
        <f>T452*(1+(U452/Sheet2!$A$2))</f>
        <v>74.999999885759991</v>
      </c>
      <c r="AD452" s="16">
        <f t="shared" si="31"/>
        <v>1.2657466309533774</v>
      </c>
      <c r="AE452" s="17">
        <f t="shared" si="4"/>
        <v>0.19194149158784632</v>
      </c>
      <c r="AF452" s="70">
        <f t="shared" si="32"/>
        <v>1.1679044163806813</v>
      </c>
      <c r="AG452">
        <f t="shared" si="33"/>
        <v>0.1771044142881058</v>
      </c>
      <c r="AI452">
        <v>2018</v>
      </c>
    </row>
    <row r="453" spans="1:35" ht="12.75" customHeight="1">
      <c r="A453">
        <v>12</v>
      </c>
      <c r="B453">
        <v>7</v>
      </c>
      <c r="C453">
        <v>2018</v>
      </c>
      <c r="D453" s="9">
        <f t="shared" si="0"/>
        <v>43441</v>
      </c>
      <c r="E453" s="18">
        <v>2007</v>
      </c>
      <c r="F453" s="10">
        <f t="shared" si="1"/>
        <v>11</v>
      </c>
      <c r="G453" t="s">
        <v>1185</v>
      </c>
      <c r="H453" t="s">
        <v>1186</v>
      </c>
      <c r="I453" s="11">
        <v>2085000</v>
      </c>
      <c r="J453" s="11">
        <v>-67869000</v>
      </c>
      <c r="K453" s="11">
        <f>IF(M453="NOK",I453,IF(Sheet1!M453="SEK",Sheet1!I453*Sheet2!$B$10,IF(M453="DKK",Sheet1!I453*Sheet2!$B$9,IF(Sheet1!M453="EUR",Sheet1!I453*Sheet2!$B$11,IF(M453="USD",I453*Sheet1!$B$12,IF(M453="CHF",I453*Sheet2!$B$13,IF(Sheet1!M453="GBP",Sheet1!I453*Sheet2!$B$14,IF(Sheet1!M453="ISK",Sheet1!I453*Sheet2!$B$15,IF(Sheet1!M453="AUD",Sheet1!I453*Sheet2!$B$16,"0")))))))))</f>
        <v>1923829.5</v>
      </c>
      <c r="L453" s="11">
        <f>IF(M453="NOK",J453,IF(Sheet1!M453="SEK",Sheet1!J453*Sheet2!$B$10,IF(M453="DKK",Sheet1!J453*Sheet2!$B$9,IF(Sheet1!M453="EUR",Sheet1!J453*Sheet2!$B$11,IF(M453="USD",J453*Sheet1!$B$12,IF(M453="CHF",J453*Sheet2!$B$13,IF(Sheet1!M453="GBP",Sheet1!J453*Sheet2!$B$14,IF(Sheet1!M453="ISK",Sheet1!J453*Sheet2!$B$15,IF(Sheet1!M453="AUD",Sheet1!J453*Sheet2!$B$16,"0")))))))))</f>
        <v>-62622726.299999997</v>
      </c>
      <c r="M453" t="s">
        <v>4</v>
      </c>
      <c r="N453" t="s">
        <v>30</v>
      </c>
      <c r="O453" t="s">
        <v>37</v>
      </c>
      <c r="P453" s="12" t="s">
        <v>23</v>
      </c>
      <c r="Q453" s="13">
        <v>511.18</v>
      </c>
      <c r="R453" t="s">
        <v>1111</v>
      </c>
      <c r="S453" s="14" t="s">
        <v>25</v>
      </c>
      <c r="T453">
        <v>68</v>
      </c>
      <c r="U453" s="13">
        <v>-0.89705884459999996</v>
      </c>
      <c r="V453" s="13">
        <v>-1.470588207</v>
      </c>
      <c r="W453" s="13">
        <v>-8.9558820719999996</v>
      </c>
      <c r="X453">
        <v>1462.78</v>
      </c>
      <c r="Y453" s="1" t="s">
        <v>33</v>
      </c>
      <c r="Z453" t="s">
        <v>547</v>
      </c>
      <c r="AA453">
        <v>8088200</v>
      </c>
      <c r="AB453">
        <f t="shared" si="18"/>
        <v>549997600</v>
      </c>
      <c r="AC453" s="15">
        <f>T453*(1+(U453/Sheet2!$A$2))</f>
        <v>67.389999985672006</v>
      </c>
      <c r="AD453" s="16">
        <f t="shared" si="31"/>
        <v>3.7909256331300355E-3</v>
      </c>
      <c r="AE453" s="17">
        <f t="shared" si="4"/>
        <v>-0.12339872028532488</v>
      </c>
      <c r="AF453" s="70">
        <f t="shared" si="32"/>
        <v>3.4978870816890838E-3</v>
      </c>
      <c r="AG453">
        <f t="shared" si="33"/>
        <v>-0.11385999920726926</v>
      </c>
      <c r="AI453">
        <v>2018</v>
      </c>
    </row>
    <row r="454" spans="1:35" ht="12.75" customHeight="1">
      <c r="A454">
        <v>12</v>
      </c>
      <c r="B454">
        <v>7</v>
      </c>
      <c r="C454">
        <v>2018</v>
      </c>
      <c r="D454" s="9">
        <f t="shared" si="0"/>
        <v>43441</v>
      </c>
      <c r="E454" s="18">
        <v>2015</v>
      </c>
      <c r="F454" s="10">
        <f t="shared" si="1"/>
        <v>3</v>
      </c>
      <c r="G454" t="s">
        <v>1187</v>
      </c>
      <c r="H454" t="s">
        <v>1188</v>
      </c>
      <c r="I454" s="11">
        <v>11298000</v>
      </c>
      <c r="J454" s="11">
        <v>-7473000</v>
      </c>
      <c r="K454" s="11">
        <f>IF(M454="NOK",I454,IF(Sheet1!M454="SEK",Sheet1!I454*Sheet2!$B$10,IF(M454="DKK",Sheet1!I454*Sheet2!$B$9,IF(Sheet1!M454="EUR",Sheet1!I454*Sheet2!$B$11,IF(M454="USD",I454*Sheet1!$B$12,IF(M454="CHF",I454*Sheet2!$B$13,IF(Sheet1!M454="GBP",Sheet1!I454*Sheet2!$B$14,IF(Sheet1!M454="ISK",Sheet1!I454*Sheet2!$B$15,IF(Sheet1!M454="AUD",Sheet1!I454*Sheet2!$B$16,"0")))))))))</f>
        <v>10424664.6</v>
      </c>
      <c r="L454" s="11">
        <f>IF(M454="NOK",J454,IF(Sheet1!M454="SEK",Sheet1!J454*Sheet2!$B$10,IF(M454="DKK",Sheet1!J454*Sheet2!$B$9,IF(Sheet1!M454="EUR",Sheet1!J454*Sheet2!$B$11,IF(M454="USD",J454*Sheet1!$B$12,IF(M454="CHF",J454*Sheet2!$B$13,IF(Sheet1!M454="GBP",Sheet1!J454*Sheet2!$B$14,IF(Sheet1!M454="ISK",Sheet1!J454*Sheet2!$B$15,IF(Sheet1!M454="AUD",Sheet1!J454*Sheet2!$B$16,"0")))))))))</f>
        <v>-6895337.0999999996</v>
      </c>
      <c r="M454" t="s">
        <v>4</v>
      </c>
      <c r="N454" t="s">
        <v>30</v>
      </c>
      <c r="O454" t="s">
        <v>31</v>
      </c>
      <c r="P454" s="12" t="s">
        <v>23</v>
      </c>
      <c r="Q454" s="13">
        <v>46.327399999999997</v>
      </c>
      <c r="R454" t="s">
        <v>24</v>
      </c>
      <c r="S454" s="14" t="s">
        <v>25</v>
      </c>
      <c r="T454">
        <v>16.399999999999999</v>
      </c>
      <c r="U454" s="13">
        <v>-65.243904110000003</v>
      </c>
      <c r="V454" s="13">
        <v>-66.463417050000004</v>
      </c>
      <c r="W454" s="13">
        <v>-70.731704710000002</v>
      </c>
      <c r="X454">
        <v>230.185</v>
      </c>
      <c r="Y454" s="1" t="s">
        <v>33</v>
      </c>
      <c r="Z454" t="s">
        <v>337</v>
      </c>
      <c r="AA454">
        <v>3080000</v>
      </c>
      <c r="AB454">
        <f t="shared" si="18"/>
        <v>50511999.999999993</v>
      </c>
      <c r="AC454" s="15">
        <f>T454*(1+(U454/Sheet2!$A$2))</f>
        <v>5.6999997259599988</v>
      </c>
      <c r="AD454" s="16">
        <f t="shared" si="31"/>
        <v>0.22366962305986698</v>
      </c>
      <c r="AE454" s="17">
        <f t="shared" si="4"/>
        <v>-0.14794504276211595</v>
      </c>
      <c r="AF454" s="70">
        <f t="shared" si="32"/>
        <v>0.20637996119733926</v>
      </c>
      <c r="AG454">
        <f t="shared" si="33"/>
        <v>-0.13650889095660437</v>
      </c>
      <c r="AI454">
        <v>2018</v>
      </c>
    </row>
    <row r="455" spans="1:35" ht="12.75" customHeight="1">
      <c r="A455">
        <v>12</v>
      </c>
      <c r="B455">
        <v>10</v>
      </c>
      <c r="C455">
        <v>2018</v>
      </c>
      <c r="D455" s="9">
        <f t="shared" si="0"/>
        <v>43444</v>
      </c>
      <c r="E455" s="18">
        <v>2006</v>
      </c>
      <c r="F455" s="10">
        <f t="shared" si="1"/>
        <v>12</v>
      </c>
      <c r="G455" t="s">
        <v>1189</v>
      </c>
      <c r="H455" t="s">
        <v>1190</v>
      </c>
      <c r="I455" s="11">
        <v>78602000</v>
      </c>
      <c r="J455" s="11">
        <v>-95465000</v>
      </c>
      <c r="K455" s="11">
        <f>IF(M455="NOK",I455,IF(Sheet1!M455="SEK",Sheet1!I455*Sheet2!$B$10,IF(M455="DKK",Sheet1!I455*Sheet2!$B$9,IF(Sheet1!M455="EUR",Sheet1!I455*Sheet2!$B$11,IF(M455="USD",I455*Sheet1!$B$12,IF(M455="CHF",I455*Sheet2!$B$13,IF(Sheet1!M455="GBP",Sheet1!I455*Sheet2!$B$14,IF(Sheet1!M455="ISK",Sheet1!I455*Sheet2!$B$15,IF(Sheet1!M455="AUD",Sheet1!I455*Sheet2!$B$16,"0")))))))))</f>
        <v>72526065.399999991</v>
      </c>
      <c r="L455" s="11">
        <f>IF(M455="NOK",J455,IF(Sheet1!M455="SEK",Sheet1!J455*Sheet2!$B$10,IF(M455="DKK",Sheet1!J455*Sheet2!$B$9,IF(Sheet1!M455="EUR",Sheet1!J455*Sheet2!$B$11,IF(M455="USD",J455*Sheet1!$B$12,IF(M455="CHF",J455*Sheet2!$B$13,IF(Sheet1!M455="GBP",Sheet1!J455*Sheet2!$B$14,IF(Sheet1!M455="ISK",Sheet1!J455*Sheet2!$B$15,IF(Sheet1!M455="AUD",Sheet1!J455*Sheet2!$B$16,"0")))))))))</f>
        <v>-88085555.5</v>
      </c>
      <c r="M455" t="s">
        <v>4</v>
      </c>
      <c r="N455" t="s">
        <v>30</v>
      </c>
      <c r="O455" t="s">
        <v>112</v>
      </c>
      <c r="P455" s="12" t="s">
        <v>23</v>
      </c>
      <c r="Q455" s="13">
        <v>224.92</v>
      </c>
      <c r="R455" t="s">
        <v>1176</v>
      </c>
      <c r="S455" s="14" t="s">
        <v>25</v>
      </c>
      <c r="T455">
        <v>22</v>
      </c>
      <c r="U455" s="13">
        <v>-29.545454029999998</v>
      </c>
      <c r="V455" s="13">
        <v>-33.663635249999999</v>
      </c>
      <c r="W455" s="13">
        <v>-42.227272030000002</v>
      </c>
      <c r="X455">
        <v>865.89200000000005</v>
      </c>
      <c r="Y455" t="s">
        <v>26</v>
      </c>
      <c r="Z455" t="s">
        <v>322</v>
      </c>
      <c r="AA455">
        <v>11000000</v>
      </c>
      <c r="AB455">
        <f t="shared" si="18"/>
        <v>242000000</v>
      </c>
      <c r="AC455" s="15">
        <f>T455*(1+(U455/Sheet2!$A$2))</f>
        <v>15.500000113400001</v>
      </c>
      <c r="AD455" s="16">
        <f t="shared" si="31"/>
        <v>0.32480165289256197</v>
      </c>
      <c r="AE455" s="17">
        <f t="shared" si="4"/>
        <v>-0.39448347107438014</v>
      </c>
      <c r="AF455" s="70">
        <f t="shared" si="32"/>
        <v>0.2996944851239669</v>
      </c>
      <c r="AG455">
        <f t="shared" si="33"/>
        <v>-0.36398989876033055</v>
      </c>
      <c r="AI455">
        <v>2018</v>
      </c>
    </row>
    <row r="456" spans="1:35" ht="12.75" customHeight="1">
      <c r="A456">
        <v>12</v>
      </c>
      <c r="B456">
        <v>12</v>
      </c>
      <c r="C456">
        <v>2018</v>
      </c>
      <c r="D456" s="9">
        <f t="shared" si="0"/>
        <v>43446</v>
      </c>
      <c r="E456" s="18">
        <v>1987</v>
      </c>
      <c r="F456" s="10">
        <f t="shared" si="1"/>
        <v>31</v>
      </c>
      <c r="G456" t="s">
        <v>1191</v>
      </c>
      <c r="H456" t="s">
        <v>1192</v>
      </c>
      <c r="I456" s="11">
        <v>394961000</v>
      </c>
      <c r="J456" s="11">
        <v>31682000</v>
      </c>
      <c r="K456" s="11">
        <f>IF(M456="NOK",I456,IF(Sheet1!M456="SEK",Sheet1!I456*Sheet2!$B$10,IF(M456="DKK",Sheet1!I456*Sheet2!$B$9,IF(Sheet1!M456="EUR",Sheet1!I456*Sheet2!$B$11,IF(M456="USD",I456*Sheet1!$B$12,IF(M456="CHF",I456*Sheet2!$B$13,IF(Sheet1!M456="GBP",Sheet1!I456*Sheet2!$B$14,IF(Sheet1!M456="ISK",Sheet1!I456*Sheet2!$B$15,IF(Sheet1!M456="AUD",Sheet1!I456*Sheet2!$B$16,"0")))))))))</f>
        <v>364430514.69999999</v>
      </c>
      <c r="L456" s="11">
        <f>IF(M456="NOK",J456,IF(Sheet1!M456="SEK",Sheet1!J456*Sheet2!$B$10,IF(M456="DKK",Sheet1!J456*Sheet2!$B$9,IF(Sheet1!M456="EUR",Sheet1!J456*Sheet2!$B$11,IF(M456="USD",J456*Sheet1!$B$12,IF(M456="CHF",J456*Sheet2!$B$13,IF(Sheet1!M456="GBP",Sheet1!J456*Sheet2!$B$14,IF(Sheet1!M456="ISK",Sheet1!J456*Sheet2!$B$15,IF(Sheet1!M456="AUD",Sheet1!J456*Sheet2!$B$16,"0")))))))))</f>
        <v>29232981.399999999</v>
      </c>
      <c r="M456" t="s">
        <v>4</v>
      </c>
      <c r="N456" t="s">
        <v>30</v>
      </c>
      <c r="O456" t="s">
        <v>112</v>
      </c>
      <c r="P456" s="12" t="s">
        <v>23</v>
      </c>
      <c r="Q456" s="13">
        <v>65.022400000000005</v>
      </c>
      <c r="R456" t="s">
        <v>1176</v>
      </c>
      <c r="S456" s="14" t="s">
        <v>25</v>
      </c>
      <c r="T456">
        <v>66</v>
      </c>
      <c r="U456" s="13">
        <v>-4.2424240109999998</v>
      </c>
      <c r="V456" s="13">
        <v>-3.0303030010000001</v>
      </c>
      <c r="W456" s="13">
        <v>-3.7878787520000001</v>
      </c>
      <c r="X456">
        <v>398.94900000000001</v>
      </c>
      <c r="Y456" t="s">
        <v>76</v>
      </c>
      <c r="Z456" t="s">
        <v>1193</v>
      </c>
      <c r="AA456">
        <v>1060000</v>
      </c>
      <c r="AB456">
        <f t="shared" si="18"/>
        <v>69960000</v>
      </c>
      <c r="AC456" s="15">
        <f>T456*(1+(U456/Sheet2!$A$2))</f>
        <v>63.200000152739996</v>
      </c>
      <c r="AD456" s="16">
        <f t="shared" si="31"/>
        <v>5.6455260148656379</v>
      </c>
      <c r="AE456" s="17">
        <f t="shared" si="4"/>
        <v>0.45285877644368211</v>
      </c>
      <c r="AF456" s="70">
        <f t="shared" si="32"/>
        <v>5.2091268539165236</v>
      </c>
      <c r="AG456">
        <f t="shared" si="33"/>
        <v>0.41785279302458544</v>
      </c>
      <c r="AI456">
        <v>2018</v>
      </c>
    </row>
    <row r="457" spans="1:35" ht="12.75" customHeight="1">
      <c r="E457" s="10"/>
      <c r="F457" s="10"/>
      <c r="I457" s="69"/>
      <c r="J457" s="69"/>
      <c r="K457" s="69"/>
      <c r="L457" s="69"/>
      <c r="P457" s="14"/>
      <c r="S457" s="14"/>
      <c r="AC457" s="15"/>
    </row>
    <row r="458" spans="1:35" ht="12.75" customHeight="1">
      <c r="E458" s="10"/>
      <c r="F458" s="10"/>
      <c r="I458" s="69"/>
      <c r="J458" s="69"/>
      <c r="K458" s="69"/>
      <c r="L458" s="69"/>
      <c r="P458" s="14"/>
      <c r="S458" s="14"/>
      <c r="AC458" s="15"/>
    </row>
    <row r="459" spans="1:35" ht="12.75" customHeight="1">
      <c r="E459" s="10"/>
      <c r="F459" s="10"/>
      <c r="I459" s="69"/>
      <c r="J459" s="69"/>
      <c r="K459" s="69"/>
      <c r="L459" s="69"/>
      <c r="P459" s="14"/>
      <c r="S459" s="14"/>
      <c r="AC459" s="15"/>
    </row>
    <row r="460" spans="1:35" ht="12.75" customHeight="1">
      <c r="E460" s="10"/>
      <c r="F460" s="10"/>
      <c r="I460" s="69"/>
      <c r="J460" s="69"/>
      <c r="K460" s="69"/>
      <c r="L460" s="69"/>
      <c r="P460" s="14"/>
      <c r="S460" s="14"/>
      <c r="AC460" s="15"/>
    </row>
    <row r="461" spans="1:35" ht="12.75" customHeight="1">
      <c r="E461" s="10"/>
      <c r="F461" s="10"/>
      <c r="I461" s="69"/>
      <c r="J461" s="69"/>
      <c r="K461" s="69"/>
      <c r="L461" s="69"/>
      <c r="P461" s="14"/>
      <c r="S461" s="14"/>
      <c r="AC461" s="15"/>
    </row>
    <row r="462" spans="1:35" ht="12.75" customHeight="1">
      <c r="E462" s="10"/>
      <c r="F462" s="10"/>
      <c r="I462" s="69"/>
      <c r="J462" s="69"/>
      <c r="K462" s="69"/>
      <c r="L462" s="69"/>
      <c r="P462" s="14"/>
      <c r="S462" s="14"/>
      <c r="AC462" s="15"/>
    </row>
    <row r="463" spans="1:35" ht="12.75" customHeight="1">
      <c r="E463" s="10"/>
      <c r="F463" s="10"/>
      <c r="I463" s="69"/>
      <c r="J463" s="69"/>
      <c r="K463" s="69"/>
      <c r="L463" s="69"/>
      <c r="P463" s="14"/>
      <c r="S463" s="14"/>
      <c r="AC463" s="15"/>
    </row>
    <row r="464" spans="1:35" ht="12.75" customHeight="1">
      <c r="E464" s="10"/>
      <c r="F464" s="10"/>
      <c r="I464" s="69"/>
      <c r="J464" s="69"/>
      <c r="K464" s="69"/>
      <c r="L464" s="69"/>
      <c r="P464" s="14"/>
      <c r="S464" s="14"/>
      <c r="AC464" s="15"/>
    </row>
    <row r="465" spans="5:29" ht="12.75" customHeight="1">
      <c r="E465" s="10"/>
      <c r="F465" s="10"/>
      <c r="I465" s="69"/>
      <c r="J465" s="69"/>
      <c r="K465" s="69"/>
      <c r="L465" s="69"/>
      <c r="P465" s="14"/>
      <c r="S465" s="14"/>
      <c r="AC465" s="15"/>
    </row>
    <row r="466" spans="5:29" ht="12.75" customHeight="1">
      <c r="E466" s="10"/>
      <c r="F466" s="10"/>
      <c r="I466" s="69"/>
      <c r="J466" s="69"/>
      <c r="K466" s="69"/>
      <c r="L466" s="69"/>
      <c r="P466" s="14"/>
      <c r="S466" s="14"/>
      <c r="AC466" s="15"/>
    </row>
    <row r="467" spans="5:29" ht="12.75" customHeight="1">
      <c r="E467" s="10"/>
      <c r="F467" s="10"/>
      <c r="I467" s="69"/>
      <c r="J467" s="69"/>
      <c r="K467" s="69"/>
      <c r="L467" s="69"/>
      <c r="P467" s="14"/>
      <c r="S467" s="14"/>
      <c r="AC467" s="15"/>
    </row>
    <row r="468" spans="5:29" ht="12.75" customHeight="1">
      <c r="E468" s="10"/>
      <c r="F468" s="10"/>
      <c r="I468" s="69"/>
      <c r="J468" s="69"/>
      <c r="K468" s="69"/>
      <c r="L468" s="69"/>
      <c r="P468" s="14"/>
      <c r="S468" s="14"/>
      <c r="AC468" s="15"/>
    </row>
    <row r="469" spans="5:29" ht="12.75" customHeight="1">
      <c r="E469" s="10"/>
      <c r="F469" s="10"/>
      <c r="I469" s="69"/>
      <c r="J469" s="69"/>
      <c r="K469" s="69"/>
      <c r="L469" s="69"/>
      <c r="P469" s="14"/>
      <c r="S469" s="14"/>
      <c r="AC469" s="15"/>
    </row>
    <row r="470" spans="5:29" ht="12.75" customHeight="1">
      <c r="E470" s="10"/>
      <c r="F470" s="10"/>
      <c r="I470" s="69"/>
      <c r="J470" s="69"/>
      <c r="K470" s="69"/>
      <c r="L470" s="69"/>
      <c r="P470" s="14"/>
      <c r="S470" s="14"/>
      <c r="AC470" s="15"/>
    </row>
    <row r="471" spans="5:29" ht="12.75" customHeight="1">
      <c r="E471" s="10"/>
      <c r="F471" s="10"/>
      <c r="I471" s="69"/>
      <c r="J471" s="69"/>
      <c r="K471" s="69"/>
      <c r="L471" s="69"/>
      <c r="P471" s="14"/>
      <c r="S471" s="14"/>
      <c r="AC471" s="15"/>
    </row>
    <row r="472" spans="5:29" ht="12.75" customHeight="1">
      <c r="E472" s="10"/>
      <c r="F472" s="10"/>
      <c r="I472" s="69"/>
      <c r="J472" s="69"/>
      <c r="K472" s="69"/>
      <c r="L472" s="69"/>
      <c r="P472" s="14"/>
      <c r="S472" s="14"/>
      <c r="AC472" s="15"/>
    </row>
    <row r="473" spans="5:29" ht="12.75" customHeight="1">
      <c r="E473" s="10"/>
      <c r="F473" s="10"/>
      <c r="I473" s="69"/>
      <c r="J473" s="69"/>
      <c r="K473" s="69"/>
      <c r="L473" s="69"/>
      <c r="P473" s="14"/>
      <c r="S473" s="14"/>
      <c r="AC473" s="15"/>
    </row>
    <row r="474" spans="5:29" ht="12.75" customHeight="1">
      <c r="E474" s="10"/>
      <c r="F474" s="10"/>
      <c r="I474" s="69"/>
      <c r="J474" s="69"/>
      <c r="K474" s="69"/>
      <c r="L474" s="69"/>
      <c r="P474" s="14"/>
      <c r="S474" s="14"/>
      <c r="AC474" s="15"/>
    </row>
    <row r="475" spans="5:29" ht="12.75" customHeight="1">
      <c r="E475" s="10"/>
      <c r="F475" s="10"/>
      <c r="I475" s="69"/>
      <c r="J475" s="69"/>
      <c r="K475" s="69"/>
      <c r="L475" s="69"/>
      <c r="P475" s="14"/>
      <c r="S475" s="14"/>
      <c r="AC475" s="15"/>
    </row>
    <row r="476" spans="5:29" ht="12.75" customHeight="1">
      <c r="E476" s="10"/>
      <c r="F476" s="10"/>
      <c r="I476" s="69"/>
      <c r="J476" s="69"/>
      <c r="K476" s="69"/>
      <c r="L476" s="69"/>
      <c r="P476" s="14"/>
      <c r="S476" s="14"/>
      <c r="AC476" s="15"/>
    </row>
    <row r="477" spans="5:29" ht="12.75" customHeight="1">
      <c r="E477" s="10"/>
      <c r="F477" s="10"/>
      <c r="I477" s="69"/>
      <c r="J477" s="69"/>
      <c r="K477" s="69"/>
      <c r="L477" s="69"/>
      <c r="P477" s="14"/>
      <c r="S477" s="14"/>
      <c r="AC477" s="15"/>
    </row>
    <row r="478" spans="5:29" ht="12.75" customHeight="1">
      <c r="E478" s="10"/>
      <c r="F478" s="10"/>
      <c r="I478" s="69"/>
      <c r="J478" s="69"/>
      <c r="K478" s="69"/>
      <c r="L478" s="69"/>
      <c r="P478" s="14"/>
      <c r="S478" s="14"/>
      <c r="AC478" s="15"/>
    </row>
    <row r="479" spans="5:29" ht="12.75" customHeight="1">
      <c r="E479" s="10"/>
      <c r="F479" s="10"/>
      <c r="I479" s="69"/>
      <c r="J479" s="69"/>
      <c r="K479" s="69"/>
      <c r="L479" s="69"/>
      <c r="P479" s="14"/>
      <c r="S479" s="14"/>
      <c r="AC479" s="15"/>
    </row>
    <row r="480" spans="5:29" ht="12.75" customHeight="1">
      <c r="E480" s="10"/>
      <c r="F480" s="10"/>
      <c r="I480" s="69"/>
      <c r="J480" s="69"/>
      <c r="K480" s="69"/>
      <c r="L480" s="69"/>
      <c r="P480" s="14"/>
      <c r="S480" s="14"/>
      <c r="AC480" s="15"/>
    </row>
    <row r="481" spans="5:29" ht="12.75" customHeight="1">
      <c r="E481" s="10"/>
      <c r="F481" s="10"/>
      <c r="I481" s="69"/>
      <c r="J481" s="69"/>
      <c r="K481" s="69"/>
      <c r="L481" s="69"/>
      <c r="P481" s="14"/>
      <c r="S481" s="14"/>
      <c r="AC481" s="15"/>
    </row>
    <row r="482" spans="5:29" ht="12.75" customHeight="1">
      <c r="E482" s="10"/>
      <c r="F482" s="10"/>
      <c r="I482" s="69"/>
      <c r="J482" s="69"/>
      <c r="K482" s="69"/>
      <c r="L482" s="69"/>
      <c r="P482" s="14"/>
      <c r="S482" s="14"/>
      <c r="AC482" s="15"/>
    </row>
    <row r="483" spans="5:29" ht="12.75" customHeight="1">
      <c r="E483" s="10"/>
      <c r="F483" s="10"/>
      <c r="I483" s="69"/>
      <c r="J483" s="69"/>
      <c r="K483" s="69"/>
      <c r="L483" s="69"/>
      <c r="P483" s="14"/>
      <c r="S483" s="14"/>
      <c r="AC483" s="15"/>
    </row>
    <row r="484" spans="5:29" ht="12.75" customHeight="1">
      <c r="E484" s="10"/>
      <c r="F484" s="10"/>
      <c r="I484" s="69"/>
      <c r="J484" s="69"/>
      <c r="K484" s="69"/>
      <c r="L484" s="69"/>
      <c r="P484" s="14"/>
      <c r="S484" s="14"/>
      <c r="AC484" s="15"/>
    </row>
    <row r="485" spans="5:29" ht="12.75" customHeight="1">
      <c r="E485" s="10"/>
      <c r="F485" s="10"/>
      <c r="I485" s="69"/>
      <c r="J485" s="69"/>
      <c r="K485" s="69"/>
      <c r="L485" s="69"/>
      <c r="P485" s="14"/>
      <c r="S485" s="14"/>
      <c r="AC485" s="15"/>
    </row>
    <row r="486" spans="5:29" ht="12.75" customHeight="1">
      <c r="E486" s="10"/>
      <c r="F486" s="10"/>
      <c r="I486" s="69"/>
      <c r="J486" s="69"/>
      <c r="K486" s="69"/>
      <c r="L486" s="69"/>
      <c r="P486" s="14"/>
      <c r="S486" s="14"/>
      <c r="AC486" s="15"/>
    </row>
    <row r="487" spans="5:29" ht="12.75" customHeight="1">
      <c r="E487" s="10"/>
      <c r="F487" s="10"/>
      <c r="I487" s="69"/>
      <c r="J487" s="69"/>
      <c r="K487" s="69"/>
      <c r="L487" s="69"/>
      <c r="P487" s="14"/>
      <c r="S487" s="14"/>
      <c r="AC487" s="15"/>
    </row>
    <row r="488" spans="5:29" ht="12.75" customHeight="1">
      <c r="E488" s="10"/>
      <c r="F488" s="10"/>
      <c r="I488" s="69"/>
      <c r="J488" s="69"/>
      <c r="K488" s="69"/>
      <c r="L488" s="69"/>
      <c r="P488" s="14"/>
      <c r="S488" s="14"/>
      <c r="AC488" s="15"/>
    </row>
    <row r="489" spans="5:29" ht="12.75" customHeight="1">
      <c r="E489" s="10"/>
      <c r="F489" s="10"/>
      <c r="I489" s="69"/>
      <c r="J489" s="69"/>
      <c r="K489" s="69"/>
      <c r="L489" s="69"/>
      <c r="P489" s="14"/>
      <c r="S489" s="14"/>
      <c r="AC489" s="15"/>
    </row>
    <row r="490" spans="5:29" ht="12.75" customHeight="1">
      <c r="E490" s="10"/>
      <c r="F490" s="10"/>
      <c r="I490" s="69"/>
      <c r="J490" s="69"/>
      <c r="K490" s="69"/>
      <c r="L490" s="69"/>
      <c r="P490" s="14"/>
      <c r="S490" s="14"/>
      <c r="AC490" s="15"/>
    </row>
    <row r="491" spans="5:29" ht="12.75" customHeight="1">
      <c r="E491" s="10"/>
      <c r="F491" s="10"/>
      <c r="I491" s="69"/>
      <c r="J491" s="69"/>
      <c r="K491" s="69"/>
      <c r="L491" s="69"/>
      <c r="P491" s="14"/>
      <c r="S491" s="14"/>
      <c r="AC491" s="15"/>
    </row>
    <row r="492" spans="5:29" ht="12.75" customHeight="1">
      <c r="E492" s="10"/>
      <c r="F492" s="10"/>
      <c r="I492" s="69"/>
      <c r="J492" s="69"/>
      <c r="K492" s="69"/>
      <c r="L492" s="69"/>
      <c r="P492" s="14"/>
      <c r="S492" s="14"/>
      <c r="AC492" s="15"/>
    </row>
    <row r="493" spans="5:29" ht="12.75" customHeight="1">
      <c r="E493" s="10"/>
      <c r="F493" s="10"/>
      <c r="I493" s="69"/>
      <c r="J493" s="69"/>
      <c r="K493" s="69"/>
      <c r="L493" s="69"/>
      <c r="P493" s="14"/>
      <c r="S493" s="14"/>
      <c r="AC493" s="15"/>
    </row>
    <row r="494" spans="5:29" ht="12.75" customHeight="1">
      <c r="E494" s="10"/>
      <c r="F494" s="10"/>
      <c r="I494" s="69"/>
      <c r="J494" s="69"/>
      <c r="K494" s="69"/>
      <c r="L494" s="69"/>
      <c r="P494" s="14"/>
      <c r="S494" s="14"/>
      <c r="AC494" s="15"/>
    </row>
    <row r="495" spans="5:29" ht="12.75" customHeight="1">
      <c r="E495" s="10"/>
      <c r="F495" s="10"/>
      <c r="I495" s="69"/>
      <c r="J495" s="69"/>
      <c r="K495" s="69"/>
      <c r="L495" s="69"/>
      <c r="P495" s="14"/>
      <c r="S495" s="14"/>
      <c r="AC495" s="15"/>
    </row>
    <row r="496" spans="5:29" ht="12.75" customHeight="1">
      <c r="E496" s="10"/>
      <c r="F496" s="10"/>
      <c r="I496" s="69"/>
      <c r="J496" s="69"/>
      <c r="K496" s="69"/>
      <c r="L496" s="69"/>
      <c r="P496" s="14"/>
      <c r="S496" s="14"/>
      <c r="AC496" s="15"/>
    </row>
    <row r="497" spans="5:29" ht="12.75" customHeight="1">
      <c r="E497" s="10"/>
      <c r="F497" s="10"/>
      <c r="I497" s="69"/>
      <c r="J497" s="69"/>
      <c r="K497" s="69"/>
      <c r="L497" s="69"/>
      <c r="P497" s="14"/>
      <c r="S497" s="14"/>
      <c r="AC497" s="15"/>
    </row>
    <row r="498" spans="5:29" ht="12.75" customHeight="1">
      <c r="E498" s="10"/>
      <c r="F498" s="10"/>
      <c r="I498" s="69"/>
      <c r="J498" s="69"/>
      <c r="K498" s="69"/>
      <c r="L498" s="69"/>
      <c r="P498" s="14"/>
      <c r="S498" s="14"/>
      <c r="AC498" s="15"/>
    </row>
    <row r="499" spans="5:29" ht="12.75" customHeight="1">
      <c r="E499" s="10"/>
      <c r="F499" s="10"/>
      <c r="I499" s="69"/>
      <c r="J499" s="69"/>
      <c r="K499" s="69"/>
      <c r="L499" s="69"/>
      <c r="P499" s="14"/>
      <c r="S499" s="14"/>
      <c r="AC499" s="15"/>
    </row>
    <row r="500" spans="5:29" ht="12.75" customHeight="1">
      <c r="E500" s="10"/>
      <c r="F500" s="10"/>
      <c r="I500" s="69"/>
      <c r="J500" s="69"/>
      <c r="K500" s="69"/>
      <c r="L500" s="69"/>
      <c r="P500" s="14"/>
      <c r="S500" s="14"/>
      <c r="AC500" s="15"/>
    </row>
    <row r="501" spans="5:29" ht="12.75" customHeight="1">
      <c r="E501" s="10"/>
      <c r="F501" s="10"/>
      <c r="I501" s="69"/>
      <c r="J501" s="69"/>
      <c r="K501" s="69"/>
      <c r="L501" s="69"/>
      <c r="P501" s="14"/>
      <c r="S501" s="14"/>
      <c r="AC501" s="15"/>
    </row>
    <row r="502" spans="5:29" ht="12.75" customHeight="1">
      <c r="E502" s="10"/>
      <c r="F502" s="10"/>
      <c r="I502" s="69"/>
      <c r="J502" s="69"/>
      <c r="K502" s="69"/>
      <c r="L502" s="69"/>
      <c r="P502" s="14"/>
      <c r="S502" s="14"/>
      <c r="AC502" s="15"/>
    </row>
    <row r="503" spans="5:29" ht="12.75" customHeight="1">
      <c r="E503" s="10"/>
      <c r="F503" s="10"/>
      <c r="I503" s="69"/>
      <c r="J503" s="69"/>
      <c r="K503" s="69"/>
      <c r="L503" s="69"/>
      <c r="P503" s="14"/>
      <c r="S503" s="14"/>
      <c r="AC503" s="15"/>
    </row>
    <row r="504" spans="5:29" ht="12.75" customHeight="1">
      <c r="E504" s="10"/>
      <c r="F504" s="10"/>
      <c r="I504" s="69"/>
      <c r="J504" s="69"/>
      <c r="K504" s="69"/>
      <c r="L504" s="69"/>
      <c r="P504" s="14"/>
      <c r="S504" s="14"/>
      <c r="AC504" s="15"/>
    </row>
    <row r="505" spans="5:29" ht="12.75" customHeight="1">
      <c r="E505" s="10"/>
      <c r="F505" s="10"/>
      <c r="I505" s="69"/>
      <c r="J505" s="69"/>
      <c r="K505" s="69"/>
      <c r="L505" s="69"/>
      <c r="P505" s="14"/>
      <c r="S505" s="14"/>
      <c r="AC505" s="15"/>
    </row>
    <row r="506" spans="5:29" ht="12.75" customHeight="1">
      <c r="E506" s="10"/>
      <c r="F506" s="10"/>
      <c r="I506" s="69"/>
      <c r="J506" s="69"/>
      <c r="K506" s="69"/>
      <c r="L506" s="69"/>
      <c r="P506" s="14"/>
      <c r="S506" s="14"/>
      <c r="AC506" s="15"/>
    </row>
    <row r="507" spans="5:29" ht="12.75" customHeight="1">
      <c r="E507" s="10"/>
      <c r="F507" s="10"/>
      <c r="I507" s="69"/>
      <c r="J507" s="69"/>
      <c r="K507" s="69"/>
      <c r="L507" s="69"/>
      <c r="P507" s="14"/>
      <c r="S507" s="14"/>
      <c r="AC507" s="15"/>
    </row>
    <row r="508" spans="5:29" ht="12.75" customHeight="1">
      <c r="E508" s="10"/>
      <c r="F508" s="10"/>
      <c r="I508" s="69"/>
      <c r="J508" s="69"/>
      <c r="K508" s="69"/>
      <c r="L508" s="69"/>
      <c r="P508" s="14"/>
      <c r="S508" s="14"/>
      <c r="AC508" s="15"/>
    </row>
    <row r="509" spans="5:29" ht="12.75" customHeight="1">
      <c r="E509" s="10"/>
      <c r="F509" s="10"/>
      <c r="I509" s="69"/>
      <c r="J509" s="69"/>
      <c r="K509" s="69"/>
      <c r="L509" s="69"/>
      <c r="P509" s="14"/>
      <c r="S509" s="14"/>
      <c r="AC509" s="15"/>
    </row>
    <row r="510" spans="5:29" ht="12.75" customHeight="1">
      <c r="E510" s="10"/>
      <c r="F510" s="10"/>
      <c r="I510" s="69"/>
      <c r="J510" s="69"/>
      <c r="K510" s="69"/>
      <c r="L510" s="69"/>
      <c r="P510" s="14"/>
      <c r="S510" s="14"/>
      <c r="AC510" s="15"/>
    </row>
    <row r="511" spans="5:29" ht="12.75" customHeight="1">
      <c r="E511" s="10"/>
      <c r="F511" s="10"/>
      <c r="I511" s="69"/>
      <c r="J511" s="69"/>
      <c r="K511" s="69"/>
      <c r="L511" s="69"/>
      <c r="P511" s="14"/>
      <c r="S511" s="14"/>
      <c r="AC511" s="15"/>
    </row>
    <row r="512" spans="5:29" ht="12.75" customHeight="1">
      <c r="E512" s="10"/>
      <c r="F512" s="10"/>
      <c r="I512" s="69"/>
      <c r="J512" s="69"/>
      <c r="K512" s="69"/>
      <c r="L512" s="69"/>
      <c r="P512" s="14"/>
      <c r="S512" s="14"/>
      <c r="AC512" s="15"/>
    </row>
    <row r="513" spans="5:29" ht="12.75" customHeight="1">
      <c r="E513" s="10"/>
      <c r="F513" s="10"/>
      <c r="I513" s="69"/>
      <c r="J513" s="69"/>
      <c r="K513" s="69"/>
      <c r="L513" s="69"/>
      <c r="P513" s="14"/>
      <c r="S513" s="14"/>
      <c r="AC513" s="15"/>
    </row>
    <row r="514" spans="5:29" ht="12.75" customHeight="1">
      <c r="E514" s="10"/>
      <c r="F514" s="10"/>
      <c r="I514" s="69"/>
      <c r="J514" s="69"/>
      <c r="K514" s="69"/>
      <c r="L514" s="69"/>
      <c r="P514" s="14"/>
      <c r="S514" s="14"/>
      <c r="AC514" s="15"/>
    </row>
    <row r="515" spans="5:29" ht="12.75" customHeight="1">
      <c r="E515" s="10"/>
      <c r="F515" s="10"/>
      <c r="I515" s="69"/>
      <c r="J515" s="69"/>
      <c r="K515" s="69"/>
      <c r="L515" s="69"/>
      <c r="P515" s="14"/>
      <c r="S515" s="14"/>
      <c r="AC515" s="15"/>
    </row>
    <row r="516" spans="5:29" ht="12.75" customHeight="1">
      <c r="E516" s="10"/>
      <c r="F516" s="10"/>
      <c r="I516" s="69"/>
      <c r="J516" s="69"/>
      <c r="K516" s="69"/>
      <c r="L516" s="69"/>
      <c r="P516" s="14"/>
      <c r="S516" s="14"/>
      <c r="AC516" s="15"/>
    </row>
    <row r="517" spans="5:29" ht="12.75" customHeight="1">
      <c r="E517" s="10"/>
      <c r="F517" s="10"/>
      <c r="I517" s="69"/>
      <c r="J517" s="69"/>
      <c r="K517" s="69"/>
      <c r="L517" s="69"/>
      <c r="P517" s="14"/>
      <c r="S517" s="14"/>
      <c r="AC517" s="15"/>
    </row>
    <row r="518" spans="5:29" ht="12.75" customHeight="1">
      <c r="E518" s="10"/>
      <c r="F518" s="10"/>
      <c r="I518" s="69"/>
      <c r="J518" s="69"/>
      <c r="K518" s="69"/>
      <c r="L518" s="69"/>
      <c r="P518" s="14"/>
      <c r="S518" s="14"/>
      <c r="AC518" s="15"/>
    </row>
    <row r="519" spans="5:29" ht="12.75" customHeight="1">
      <c r="E519" s="10"/>
      <c r="F519" s="10"/>
      <c r="I519" s="69"/>
      <c r="J519" s="69"/>
      <c r="K519" s="69"/>
      <c r="L519" s="69"/>
      <c r="P519" s="14"/>
      <c r="S519" s="14"/>
      <c r="AC519" s="15"/>
    </row>
    <row r="520" spans="5:29" ht="12.75" customHeight="1">
      <c r="E520" s="10"/>
      <c r="F520" s="10"/>
      <c r="I520" s="69"/>
      <c r="J520" s="69"/>
      <c r="K520" s="69"/>
      <c r="L520" s="69"/>
      <c r="P520" s="14"/>
      <c r="S520" s="14"/>
      <c r="AC520" s="15"/>
    </row>
    <row r="521" spans="5:29" ht="12.75" customHeight="1">
      <c r="E521" s="10"/>
      <c r="F521" s="10"/>
      <c r="I521" s="69"/>
      <c r="J521" s="69"/>
      <c r="K521" s="69"/>
      <c r="L521" s="69"/>
      <c r="P521" s="14"/>
      <c r="S521" s="14"/>
      <c r="AC521" s="15"/>
    </row>
    <row r="522" spans="5:29" ht="12.75" customHeight="1">
      <c r="E522" s="10"/>
      <c r="F522" s="10"/>
      <c r="I522" s="69"/>
      <c r="J522" s="69"/>
      <c r="K522" s="69"/>
      <c r="L522" s="69"/>
      <c r="P522" s="14"/>
      <c r="S522" s="14"/>
      <c r="AC522" s="15"/>
    </row>
    <row r="523" spans="5:29" ht="12.75" customHeight="1">
      <c r="E523" s="10"/>
      <c r="F523" s="10"/>
      <c r="I523" s="69"/>
      <c r="J523" s="69"/>
      <c r="K523" s="69"/>
      <c r="L523" s="69"/>
      <c r="P523" s="14"/>
      <c r="S523" s="14"/>
      <c r="AC523" s="15"/>
    </row>
    <row r="524" spans="5:29" ht="12.75" customHeight="1">
      <c r="E524" s="10"/>
      <c r="F524" s="10"/>
      <c r="I524" s="69"/>
      <c r="J524" s="69"/>
      <c r="K524" s="69"/>
      <c r="L524" s="69"/>
      <c r="P524" s="14"/>
      <c r="S524" s="14"/>
      <c r="AC524" s="15"/>
    </row>
    <row r="525" spans="5:29" ht="12.75" customHeight="1">
      <c r="E525" s="10"/>
      <c r="F525" s="10"/>
      <c r="I525" s="69"/>
      <c r="J525" s="69"/>
      <c r="K525" s="69"/>
      <c r="L525" s="69"/>
      <c r="P525" s="14"/>
      <c r="S525" s="14"/>
      <c r="AC525" s="15"/>
    </row>
    <row r="526" spans="5:29" ht="12.75" customHeight="1">
      <c r="E526" s="10"/>
      <c r="F526" s="10"/>
      <c r="I526" s="69"/>
      <c r="J526" s="69"/>
      <c r="K526" s="69"/>
      <c r="L526" s="69"/>
      <c r="P526" s="14"/>
      <c r="S526" s="14"/>
      <c r="AC526" s="15"/>
    </row>
    <row r="527" spans="5:29" ht="12.75" customHeight="1">
      <c r="E527" s="10"/>
      <c r="F527" s="10"/>
      <c r="I527" s="69"/>
      <c r="J527" s="69"/>
      <c r="K527" s="69"/>
      <c r="L527" s="69"/>
      <c r="P527" s="14"/>
      <c r="S527" s="14"/>
      <c r="AC527" s="15"/>
    </row>
    <row r="528" spans="5:29" ht="12.75" customHeight="1">
      <c r="E528" s="10"/>
      <c r="F528" s="10"/>
      <c r="I528" s="69"/>
      <c r="J528" s="69"/>
      <c r="K528" s="69"/>
      <c r="L528" s="69"/>
      <c r="P528" s="14"/>
      <c r="S528" s="14"/>
      <c r="AC528" s="15"/>
    </row>
    <row r="529" spans="5:29" ht="12.75" customHeight="1">
      <c r="E529" s="10"/>
      <c r="F529" s="10"/>
      <c r="I529" s="69"/>
      <c r="J529" s="69"/>
      <c r="K529" s="69"/>
      <c r="L529" s="69"/>
      <c r="P529" s="14"/>
      <c r="S529" s="14"/>
      <c r="AC529" s="15"/>
    </row>
    <row r="530" spans="5:29" ht="12.75" customHeight="1">
      <c r="E530" s="10"/>
      <c r="F530" s="10"/>
      <c r="I530" s="69"/>
      <c r="J530" s="69"/>
      <c r="K530" s="69"/>
      <c r="L530" s="69"/>
      <c r="P530" s="14"/>
      <c r="S530" s="14"/>
      <c r="AC530" s="15"/>
    </row>
    <row r="531" spans="5:29" ht="12.75" customHeight="1">
      <c r="E531" s="10"/>
      <c r="F531" s="10"/>
      <c r="I531" s="69"/>
      <c r="J531" s="69"/>
      <c r="K531" s="69"/>
      <c r="L531" s="69"/>
      <c r="P531" s="14"/>
      <c r="S531" s="14"/>
      <c r="AC531" s="15"/>
    </row>
    <row r="532" spans="5:29" ht="12.75" customHeight="1">
      <c r="E532" s="10"/>
      <c r="F532" s="10"/>
      <c r="I532" s="69"/>
      <c r="J532" s="69"/>
      <c r="K532" s="69"/>
      <c r="L532" s="69"/>
      <c r="P532" s="14"/>
      <c r="S532" s="14"/>
      <c r="AC532" s="15"/>
    </row>
    <row r="533" spans="5:29" ht="12.75" customHeight="1">
      <c r="E533" s="10"/>
      <c r="F533" s="10"/>
      <c r="I533" s="69"/>
      <c r="J533" s="69"/>
      <c r="K533" s="69"/>
      <c r="L533" s="69"/>
      <c r="P533" s="14"/>
      <c r="S533" s="14"/>
      <c r="AC533" s="15"/>
    </row>
    <row r="534" spans="5:29" ht="12.75" customHeight="1">
      <c r="E534" s="10"/>
      <c r="F534" s="10"/>
      <c r="I534" s="69"/>
      <c r="J534" s="69"/>
      <c r="K534" s="69"/>
      <c r="L534" s="69"/>
      <c r="P534" s="14"/>
      <c r="S534" s="14"/>
      <c r="AC534" s="15"/>
    </row>
    <row r="535" spans="5:29" ht="12.75" customHeight="1">
      <c r="E535" s="10"/>
      <c r="F535" s="10"/>
      <c r="I535" s="69"/>
      <c r="J535" s="69"/>
      <c r="K535" s="69"/>
      <c r="L535" s="69"/>
      <c r="P535" s="14"/>
      <c r="S535" s="14"/>
      <c r="AC535" s="15"/>
    </row>
    <row r="536" spans="5:29" ht="12.75" customHeight="1">
      <c r="E536" s="10"/>
      <c r="F536" s="10"/>
      <c r="I536" s="69"/>
      <c r="J536" s="69"/>
      <c r="K536" s="69"/>
      <c r="L536" s="69"/>
      <c r="P536" s="14"/>
      <c r="S536" s="14"/>
      <c r="AC536" s="15"/>
    </row>
    <row r="537" spans="5:29" ht="12.75" customHeight="1">
      <c r="E537" s="10"/>
      <c r="F537" s="10"/>
      <c r="I537" s="69"/>
      <c r="J537" s="69"/>
      <c r="K537" s="69"/>
      <c r="L537" s="69"/>
      <c r="P537" s="14"/>
      <c r="S537" s="14"/>
      <c r="AC537" s="15"/>
    </row>
    <row r="538" spans="5:29" ht="12.75" customHeight="1">
      <c r="E538" s="10"/>
      <c r="F538" s="10"/>
      <c r="I538" s="69"/>
      <c r="J538" s="69"/>
      <c r="K538" s="69"/>
      <c r="L538" s="69"/>
      <c r="P538" s="14"/>
      <c r="S538" s="14"/>
      <c r="AC538" s="15"/>
    </row>
    <row r="539" spans="5:29" ht="12.75" customHeight="1">
      <c r="E539" s="10"/>
      <c r="F539" s="10"/>
      <c r="I539" s="69"/>
      <c r="J539" s="69"/>
      <c r="K539" s="69"/>
      <c r="L539" s="69"/>
      <c r="P539" s="14"/>
      <c r="S539" s="14"/>
      <c r="AC539" s="15"/>
    </row>
    <row r="540" spans="5:29" ht="12.75" customHeight="1">
      <c r="E540" s="10"/>
      <c r="F540" s="10"/>
      <c r="I540" s="69"/>
      <c r="J540" s="69"/>
      <c r="K540" s="69"/>
      <c r="L540" s="69"/>
      <c r="P540" s="14"/>
      <c r="S540" s="14"/>
      <c r="AC540" s="15"/>
    </row>
    <row r="541" spans="5:29" ht="12.75" customHeight="1">
      <c r="E541" s="10"/>
      <c r="F541" s="10"/>
      <c r="I541" s="69"/>
      <c r="J541" s="69"/>
      <c r="K541" s="69"/>
      <c r="L541" s="69"/>
      <c r="P541" s="14"/>
      <c r="S541" s="14"/>
      <c r="AC541" s="15"/>
    </row>
    <row r="542" spans="5:29" ht="12.75" customHeight="1">
      <c r="E542" s="10"/>
      <c r="F542" s="10"/>
      <c r="I542" s="69"/>
      <c r="J542" s="69"/>
      <c r="K542" s="69"/>
      <c r="L542" s="69"/>
      <c r="P542" s="14"/>
      <c r="S542" s="14"/>
      <c r="AC542" s="15"/>
    </row>
    <row r="543" spans="5:29" ht="12.75" customHeight="1">
      <c r="E543" s="10"/>
      <c r="F543" s="10"/>
      <c r="I543" s="69"/>
      <c r="J543" s="69"/>
      <c r="K543" s="69"/>
      <c r="L543" s="69"/>
      <c r="P543" s="14"/>
      <c r="S543" s="14"/>
      <c r="AC543" s="15"/>
    </row>
    <row r="544" spans="5:29" ht="12.75" customHeight="1">
      <c r="E544" s="10"/>
      <c r="F544" s="10"/>
      <c r="I544" s="69"/>
      <c r="J544" s="69"/>
      <c r="K544" s="69"/>
      <c r="L544" s="69"/>
      <c r="P544" s="14"/>
      <c r="S544" s="14"/>
      <c r="AC544" s="15"/>
    </row>
    <row r="545" spans="5:29" ht="12.75" customHeight="1">
      <c r="E545" s="10"/>
      <c r="F545" s="10"/>
      <c r="I545" s="69"/>
      <c r="J545" s="69"/>
      <c r="K545" s="69"/>
      <c r="L545" s="69"/>
      <c r="P545" s="14"/>
      <c r="S545" s="14"/>
      <c r="AC545" s="15"/>
    </row>
    <row r="546" spans="5:29" ht="12.75" customHeight="1">
      <c r="E546" s="10"/>
      <c r="F546" s="10"/>
      <c r="I546" s="69"/>
      <c r="J546" s="69"/>
      <c r="K546" s="69"/>
      <c r="L546" s="69"/>
      <c r="P546" s="14"/>
      <c r="S546" s="14"/>
      <c r="AC546" s="15"/>
    </row>
    <row r="547" spans="5:29" ht="12.75" customHeight="1">
      <c r="E547" s="10"/>
      <c r="F547" s="10"/>
      <c r="I547" s="69"/>
      <c r="J547" s="69"/>
      <c r="K547" s="69"/>
      <c r="L547" s="69"/>
      <c r="P547" s="14"/>
      <c r="S547" s="14"/>
      <c r="AC547" s="15"/>
    </row>
    <row r="548" spans="5:29" ht="12.75" customHeight="1">
      <c r="E548" s="10"/>
      <c r="F548" s="10"/>
      <c r="I548" s="69"/>
      <c r="J548" s="69"/>
      <c r="K548" s="69"/>
      <c r="L548" s="69"/>
      <c r="P548" s="14"/>
      <c r="S548" s="14"/>
      <c r="AC548" s="15"/>
    </row>
    <row r="549" spans="5:29" ht="12.75" customHeight="1">
      <c r="E549" s="10"/>
      <c r="F549" s="10"/>
      <c r="I549" s="69"/>
      <c r="J549" s="69"/>
      <c r="K549" s="69"/>
      <c r="L549" s="69"/>
      <c r="P549" s="14"/>
      <c r="S549" s="14"/>
      <c r="AC549" s="15"/>
    </row>
    <row r="550" spans="5:29" ht="12.75" customHeight="1">
      <c r="E550" s="10"/>
      <c r="F550" s="10"/>
      <c r="I550" s="69"/>
      <c r="J550" s="69"/>
      <c r="K550" s="69"/>
      <c r="L550" s="69"/>
      <c r="P550" s="14"/>
      <c r="S550" s="14"/>
      <c r="AC550" s="15"/>
    </row>
    <row r="551" spans="5:29" ht="12.75" customHeight="1">
      <c r="E551" s="10"/>
      <c r="F551" s="10"/>
      <c r="I551" s="69"/>
      <c r="J551" s="69"/>
      <c r="K551" s="69"/>
      <c r="L551" s="69"/>
      <c r="P551" s="14"/>
      <c r="S551" s="14"/>
      <c r="AC551" s="15"/>
    </row>
    <row r="552" spans="5:29" ht="12.75" customHeight="1">
      <c r="E552" s="10"/>
      <c r="F552" s="10"/>
      <c r="I552" s="69"/>
      <c r="J552" s="69"/>
      <c r="K552" s="69"/>
      <c r="L552" s="69"/>
      <c r="P552" s="14"/>
      <c r="S552" s="14"/>
      <c r="AC552" s="15"/>
    </row>
    <row r="553" spans="5:29" ht="12.75" customHeight="1">
      <c r="E553" s="10"/>
      <c r="F553" s="10"/>
      <c r="I553" s="69"/>
      <c r="J553" s="69"/>
      <c r="K553" s="69"/>
      <c r="L553" s="69"/>
      <c r="P553" s="14"/>
      <c r="S553" s="14"/>
      <c r="AC553" s="15"/>
    </row>
    <row r="554" spans="5:29" ht="12.75" customHeight="1">
      <c r="E554" s="10"/>
      <c r="F554" s="10"/>
      <c r="I554" s="69"/>
      <c r="J554" s="69"/>
      <c r="K554" s="69"/>
      <c r="L554" s="69"/>
      <c r="P554" s="14"/>
      <c r="S554" s="14"/>
      <c r="AC554" s="15"/>
    </row>
    <row r="555" spans="5:29" ht="12.75" customHeight="1">
      <c r="E555" s="10"/>
      <c r="F555" s="10"/>
      <c r="I555" s="69"/>
      <c r="J555" s="69"/>
      <c r="K555" s="69"/>
      <c r="L555" s="69"/>
      <c r="P555" s="14"/>
      <c r="S555" s="14"/>
      <c r="AC555" s="15"/>
    </row>
    <row r="556" spans="5:29" ht="12.75" customHeight="1">
      <c r="E556" s="10"/>
      <c r="F556" s="10"/>
      <c r="I556" s="69"/>
      <c r="J556" s="69"/>
      <c r="K556" s="69"/>
      <c r="L556" s="69"/>
      <c r="P556" s="14"/>
      <c r="S556" s="14"/>
      <c r="AC556" s="15"/>
    </row>
    <row r="557" spans="5:29" ht="12.75" customHeight="1">
      <c r="E557" s="10"/>
      <c r="F557" s="10"/>
      <c r="I557" s="69"/>
      <c r="J557" s="69"/>
      <c r="K557" s="69"/>
      <c r="L557" s="69"/>
      <c r="P557" s="14"/>
      <c r="S557" s="14"/>
      <c r="AC557" s="15"/>
    </row>
    <row r="558" spans="5:29" ht="12.75" customHeight="1">
      <c r="E558" s="10"/>
      <c r="F558" s="10"/>
      <c r="I558" s="69"/>
      <c r="J558" s="69"/>
      <c r="K558" s="69"/>
      <c r="L558" s="69"/>
      <c r="P558" s="14"/>
      <c r="S558" s="14"/>
      <c r="AC558" s="15"/>
    </row>
    <row r="559" spans="5:29" ht="12.75" customHeight="1">
      <c r="E559" s="10"/>
      <c r="F559" s="10"/>
      <c r="I559" s="69"/>
      <c r="J559" s="69"/>
      <c r="K559" s="69"/>
      <c r="L559" s="69"/>
      <c r="P559" s="14"/>
      <c r="S559" s="14"/>
      <c r="AC559" s="15"/>
    </row>
    <row r="560" spans="5:29" ht="12.75" customHeight="1">
      <c r="E560" s="10"/>
      <c r="F560" s="10"/>
      <c r="I560" s="69"/>
      <c r="J560" s="69"/>
      <c r="K560" s="69"/>
      <c r="L560" s="69"/>
      <c r="P560" s="14"/>
      <c r="S560" s="14"/>
      <c r="AC560" s="15"/>
    </row>
    <row r="561" spans="5:29" ht="12.75" customHeight="1">
      <c r="E561" s="10"/>
      <c r="F561" s="10"/>
      <c r="I561" s="69"/>
      <c r="J561" s="69"/>
      <c r="K561" s="69"/>
      <c r="L561" s="69"/>
      <c r="P561" s="14"/>
      <c r="S561" s="14"/>
      <c r="AC561" s="15"/>
    </row>
    <row r="562" spans="5:29" ht="12.75" customHeight="1">
      <c r="E562" s="10"/>
      <c r="F562" s="10"/>
      <c r="I562" s="69"/>
      <c r="J562" s="69"/>
      <c r="K562" s="69"/>
      <c r="L562" s="69"/>
      <c r="P562" s="14"/>
      <c r="S562" s="14"/>
      <c r="AC562" s="15"/>
    </row>
    <row r="563" spans="5:29" ht="12.75" customHeight="1">
      <c r="E563" s="10"/>
      <c r="F563" s="10"/>
      <c r="I563" s="69"/>
      <c r="J563" s="69"/>
      <c r="K563" s="69"/>
      <c r="L563" s="69"/>
      <c r="P563" s="14"/>
      <c r="S563" s="14"/>
      <c r="AC563" s="15"/>
    </row>
    <row r="564" spans="5:29" ht="12.75" customHeight="1">
      <c r="E564" s="10"/>
      <c r="F564" s="10"/>
      <c r="I564" s="69"/>
      <c r="J564" s="69"/>
      <c r="K564" s="69"/>
      <c r="L564" s="69"/>
      <c r="P564" s="14"/>
      <c r="S564" s="14"/>
      <c r="AC564" s="15"/>
    </row>
    <row r="565" spans="5:29" ht="12.75" customHeight="1">
      <c r="E565" s="10"/>
      <c r="F565" s="10"/>
      <c r="I565" s="69"/>
      <c r="J565" s="69"/>
      <c r="K565" s="69"/>
      <c r="L565" s="69"/>
      <c r="P565" s="14"/>
      <c r="S565" s="14"/>
      <c r="AC565" s="15"/>
    </row>
    <row r="566" spans="5:29" ht="12.75" customHeight="1">
      <c r="E566" s="10"/>
      <c r="F566" s="10"/>
      <c r="I566" s="69"/>
      <c r="J566" s="69"/>
      <c r="K566" s="69"/>
      <c r="L566" s="69"/>
      <c r="P566" s="14"/>
      <c r="S566" s="14"/>
      <c r="AC566" s="15"/>
    </row>
    <row r="567" spans="5:29" ht="12.75" customHeight="1">
      <c r="E567" s="10"/>
      <c r="F567" s="10"/>
      <c r="I567" s="69"/>
      <c r="J567" s="69"/>
      <c r="K567" s="69"/>
      <c r="L567" s="69"/>
      <c r="P567" s="14"/>
      <c r="S567" s="14"/>
      <c r="AC567" s="15"/>
    </row>
    <row r="568" spans="5:29" ht="12.75" customHeight="1">
      <c r="E568" s="10"/>
      <c r="F568" s="10"/>
      <c r="I568" s="69"/>
      <c r="J568" s="69"/>
      <c r="K568" s="69"/>
      <c r="L568" s="69"/>
      <c r="P568" s="14"/>
      <c r="S568" s="14"/>
      <c r="AC568" s="15"/>
    </row>
    <row r="569" spans="5:29" ht="12.75" customHeight="1">
      <c r="E569" s="10"/>
      <c r="F569" s="10"/>
      <c r="I569" s="69"/>
      <c r="J569" s="69"/>
      <c r="K569" s="69"/>
      <c r="L569" s="69"/>
      <c r="P569" s="14"/>
      <c r="S569" s="14"/>
      <c r="AC569" s="15"/>
    </row>
    <row r="570" spans="5:29" ht="12.75" customHeight="1">
      <c r="E570" s="10"/>
      <c r="F570" s="10"/>
      <c r="I570" s="69"/>
      <c r="J570" s="69"/>
      <c r="K570" s="69"/>
      <c r="L570" s="69"/>
      <c r="P570" s="14"/>
      <c r="S570" s="14"/>
      <c r="AC570" s="15"/>
    </row>
    <row r="571" spans="5:29" ht="12.75" customHeight="1">
      <c r="E571" s="10"/>
      <c r="F571" s="10"/>
      <c r="I571" s="69"/>
      <c r="J571" s="69"/>
      <c r="K571" s="69"/>
      <c r="L571" s="69"/>
      <c r="P571" s="14"/>
      <c r="S571" s="14"/>
      <c r="AC571" s="15"/>
    </row>
    <row r="572" spans="5:29" ht="12.75" customHeight="1">
      <c r="E572" s="10"/>
      <c r="F572" s="10"/>
      <c r="I572" s="69"/>
      <c r="J572" s="69"/>
      <c r="K572" s="69"/>
      <c r="L572" s="69"/>
      <c r="P572" s="14"/>
      <c r="S572" s="14"/>
      <c r="AC572" s="15"/>
    </row>
    <row r="573" spans="5:29" ht="12.75" customHeight="1">
      <c r="E573" s="10"/>
      <c r="F573" s="10"/>
      <c r="I573" s="69"/>
      <c r="J573" s="69"/>
      <c r="K573" s="69"/>
      <c r="L573" s="69"/>
      <c r="P573" s="14"/>
      <c r="S573" s="14"/>
      <c r="AC573" s="15"/>
    </row>
    <row r="574" spans="5:29" ht="12.75" customHeight="1">
      <c r="E574" s="10"/>
      <c r="F574" s="10"/>
      <c r="I574" s="69"/>
      <c r="J574" s="69"/>
      <c r="K574" s="69"/>
      <c r="L574" s="69"/>
      <c r="P574" s="14"/>
      <c r="S574" s="14"/>
      <c r="AC574" s="15"/>
    </row>
    <row r="575" spans="5:29" ht="12.75" customHeight="1">
      <c r="E575" s="10"/>
      <c r="F575" s="10"/>
      <c r="I575" s="69"/>
      <c r="J575" s="69"/>
      <c r="K575" s="69"/>
      <c r="L575" s="69"/>
      <c r="P575" s="14"/>
      <c r="S575" s="14"/>
      <c r="AC575" s="15"/>
    </row>
    <row r="576" spans="5:29" ht="12.75" customHeight="1">
      <c r="E576" s="10"/>
      <c r="F576" s="10"/>
      <c r="I576" s="69"/>
      <c r="J576" s="69"/>
      <c r="K576" s="69"/>
      <c r="L576" s="69"/>
      <c r="P576" s="14"/>
      <c r="S576" s="14"/>
      <c r="AC576" s="15"/>
    </row>
    <row r="577" spans="5:29" ht="12.75" customHeight="1">
      <c r="E577" s="10"/>
      <c r="F577" s="10"/>
      <c r="I577" s="69"/>
      <c r="J577" s="69"/>
      <c r="K577" s="69"/>
      <c r="L577" s="69"/>
      <c r="P577" s="14"/>
      <c r="S577" s="14"/>
      <c r="AC577" s="15"/>
    </row>
    <row r="578" spans="5:29" ht="12.75" customHeight="1">
      <c r="E578" s="10"/>
      <c r="F578" s="10"/>
      <c r="I578" s="69"/>
      <c r="J578" s="69"/>
      <c r="K578" s="69"/>
      <c r="L578" s="69"/>
      <c r="P578" s="14"/>
      <c r="S578" s="14"/>
      <c r="AC578" s="15"/>
    </row>
    <row r="579" spans="5:29" ht="12.75" customHeight="1">
      <c r="E579" s="10"/>
      <c r="F579" s="10"/>
      <c r="I579" s="69"/>
      <c r="J579" s="69"/>
      <c r="K579" s="69"/>
      <c r="L579" s="69"/>
      <c r="P579" s="14"/>
      <c r="S579" s="14"/>
      <c r="AC579" s="15"/>
    </row>
    <row r="580" spans="5:29" ht="12.75" customHeight="1">
      <c r="E580" s="10"/>
      <c r="F580" s="10"/>
      <c r="I580" s="69"/>
      <c r="J580" s="69"/>
      <c r="K580" s="69"/>
      <c r="L580" s="69"/>
      <c r="P580" s="14"/>
      <c r="S580" s="14"/>
      <c r="AC580" s="15"/>
    </row>
    <row r="581" spans="5:29" ht="12.75" customHeight="1">
      <c r="E581" s="10"/>
      <c r="F581" s="10"/>
      <c r="I581" s="69"/>
      <c r="J581" s="69"/>
      <c r="K581" s="69"/>
      <c r="L581" s="69"/>
      <c r="P581" s="14"/>
      <c r="S581" s="14"/>
      <c r="AC581" s="15"/>
    </row>
    <row r="582" spans="5:29" ht="12.75" customHeight="1">
      <c r="E582" s="10"/>
      <c r="F582" s="10"/>
      <c r="I582" s="69"/>
      <c r="J582" s="69"/>
      <c r="K582" s="69"/>
      <c r="L582" s="69"/>
      <c r="P582" s="14"/>
      <c r="S582" s="14"/>
      <c r="AC582" s="15"/>
    </row>
    <row r="583" spans="5:29" ht="12.75" customHeight="1">
      <c r="E583" s="10"/>
      <c r="F583" s="10"/>
      <c r="I583" s="69"/>
      <c r="J583" s="69"/>
      <c r="K583" s="69"/>
      <c r="L583" s="69"/>
      <c r="P583" s="14"/>
      <c r="S583" s="14"/>
      <c r="AC583" s="15"/>
    </row>
    <row r="584" spans="5:29" ht="12.75" customHeight="1">
      <c r="E584" s="10"/>
      <c r="F584" s="10"/>
      <c r="I584" s="69"/>
      <c r="J584" s="69"/>
      <c r="K584" s="69"/>
      <c r="L584" s="69"/>
      <c r="P584" s="14"/>
      <c r="S584" s="14"/>
      <c r="AC584" s="15"/>
    </row>
    <row r="585" spans="5:29" ht="12.75" customHeight="1">
      <c r="E585" s="10"/>
      <c r="F585" s="10"/>
      <c r="I585" s="69"/>
      <c r="J585" s="69"/>
      <c r="K585" s="69"/>
      <c r="L585" s="69"/>
      <c r="P585" s="14"/>
      <c r="S585" s="14"/>
      <c r="AC585" s="15"/>
    </row>
    <row r="586" spans="5:29" ht="12.75" customHeight="1">
      <c r="E586" s="10"/>
      <c r="F586" s="10"/>
      <c r="I586" s="69"/>
      <c r="J586" s="69"/>
      <c r="K586" s="69"/>
      <c r="L586" s="69"/>
      <c r="P586" s="14"/>
      <c r="S586" s="14"/>
      <c r="AC586" s="15"/>
    </row>
    <row r="587" spans="5:29" ht="12.75" customHeight="1">
      <c r="E587" s="10"/>
      <c r="F587" s="10"/>
      <c r="I587" s="69"/>
      <c r="J587" s="69"/>
      <c r="K587" s="69"/>
      <c r="L587" s="69"/>
      <c r="P587" s="14"/>
      <c r="S587" s="14"/>
      <c r="AC587" s="15"/>
    </row>
    <row r="588" spans="5:29" ht="12.75" customHeight="1">
      <c r="E588" s="10"/>
      <c r="F588" s="10"/>
      <c r="I588" s="69"/>
      <c r="J588" s="69"/>
      <c r="K588" s="69"/>
      <c r="L588" s="69"/>
      <c r="P588" s="14"/>
      <c r="S588" s="14"/>
      <c r="AC588" s="15"/>
    </row>
    <row r="589" spans="5:29" ht="12.75" customHeight="1">
      <c r="E589" s="10"/>
      <c r="F589" s="10"/>
      <c r="I589" s="69"/>
      <c r="J589" s="69"/>
      <c r="K589" s="69"/>
      <c r="L589" s="69"/>
      <c r="P589" s="14"/>
      <c r="S589" s="14"/>
      <c r="AC589" s="15"/>
    </row>
    <row r="590" spans="5:29" ht="12.75" customHeight="1">
      <c r="E590" s="10"/>
      <c r="F590" s="10"/>
      <c r="I590" s="69"/>
      <c r="J590" s="69"/>
      <c r="K590" s="69"/>
      <c r="L590" s="69"/>
      <c r="P590" s="14"/>
      <c r="S590" s="14"/>
      <c r="AC590" s="15"/>
    </row>
    <row r="591" spans="5:29" ht="12.75" customHeight="1">
      <c r="E591" s="10"/>
      <c r="F591" s="10"/>
      <c r="I591" s="69"/>
      <c r="J591" s="69"/>
      <c r="K591" s="69"/>
      <c r="L591" s="69"/>
      <c r="P591" s="14"/>
      <c r="S591" s="14"/>
      <c r="AC591" s="15"/>
    </row>
    <row r="592" spans="5:29" ht="12.75" customHeight="1">
      <c r="E592" s="10"/>
      <c r="F592" s="10"/>
      <c r="I592" s="69"/>
      <c r="J592" s="69"/>
      <c r="K592" s="69"/>
      <c r="L592" s="69"/>
      <c r="P592" s="14"/>
      <c r="S592" s="14"/>
      <c r="AC592" s="15"/>
    </row>
    <row r="593" spans="5:29" ht="12.75" customHeight="1">
      <c r="E593" s="10"/>
      <c r="F593" s="10"/>
      <c r="I593" s="69"/>
      <c r="J593" s="69"/>
      <c r="K593" s="69"/>
      <c r="L593" s="69"/>
      <c r="P593" s="14"/>
      <c r="S593" s="14"/>
      <c r="AC593" s="15"/>
    </row>
    <row r="594" spans="5:29" ht="12.75" customHeight="1">
      <c r="E594" s="10"/>
      <c r="F594" s="10"/>
      <c r="I594" s="69"/>
      <c r="J594" s="69"/>
      <c r="K594" s="69"/>
      <c r="L594" s="69"/>
      <c r="P594" s="14"/>
      <c r="S594" s="14"/>
      <c r="AC594" s="15"/>
    </row>
    <row r="595" spans="5:29" ht="12.75" customHeight="1">
      <c r="E595" s="10"/>
      <c r="F595" s="10"/>
      <c r="I595" s="69"/>
      <c r="J595" s="69"/>
      <c r="K595" s="69"/>
      <c r="L595" s="69"/>
      <c r="P595" s="14"/>
      <c r="S595" s="14"/>
      <c r="AC595" s="15"/>
    </row>
    <row r="596" spans="5:29" ht="12.75" customHeight="1">
      <c r="E596" s="10"/>
      <c r="F596" s="10"/>
      <c r="I596" s="69"/>
      <c r="J596" s="69"/>
      <c r="K596" s="69"/>
      <c r="L596" s="69"/>
      <c r="P596" s="14"/>
      <c r="S596" s="14"/>
      <c r="AC596" s="15"/>
    </row>
    <row r="597" spans="5:29" ht="12.75" customHeight="1">
      <c r="E597" s="10"/>
      <c r="F597" s="10"/>
      <c r="I597" s="69"/>
      <c r="J597" s="69"/>
      <c r="K597" s="69"/>
      <c r="L597" s="69"/>
      <c r="P597" s="14"/>
      <c r="S597" s="14"/>
      <c r="AC597" s="15"/>
    </row>
    <row r="598" spans="5:29" ht="12.75" customHeight="1">
      <c r="E598" s="10"/>
      <c r="F598" s="10"/>
      <c r="I598" s="69"/>
      <c r="J598" s="69"/>
      <c r="K598" s="69"/>
      <c r="L598" s="69"/>
      <c r="P598" s="14"/>
      <c r="S598" s="14"/>
      <c r="AC598" s="15"/>
    </row>
    <row r="599" spans="5:29" ht="12.75" customHeight="1">
      <c r="E599" s="10"/>
      <c r="F599" s="10"/>
      <c r="I599" s="69"/>
      <c r="J599" s="69"/>
      <c r="K599" s="69"/>
      <c r="L599" s="69"/>
      <c r="P599" s="14"/>
      <c r="S599" s="14"/>
      <c r="AC599" s="15"/>
    </row>
    <row r="600" spans="5:29" ht="12.75" customHeight="1">
      <c r="E600" s="10"/>
      <c r="F600" s="10"/>
      <c r="I600" s="69"/>
      <c r="J600" s="69"/>
      <c r="K600" s="69"/>
      <c r="L600" s="69"/>
      <c r="P600" s="14"/>
      <c r="S600" s="14"/>
      <c r="AC600" s="15"/>
    </row>
    <row r="601" spans="5:29" ht="12.75" customHeight="1">
      <c r="E601" s="10"/>
      <c r="F601" s="10"/>
      <c r="I601" s="69"/>
      <c r="J601" s="69"/>
      <c r="K601" s="69"/>
      <c r="L601" s="69"/>
      <c r="P601" s="14"/>
      <c r="S601" s="14"/>
      <c r="AC601" s="15"/>
    </row>
    <row r="602" spans="5:29" ht="12.75" customHeight="1">
      <c r="E602" s="10"/>
      <c r="F602" s="10"/>
      <c r="I602" s="69"/>
      <c r="J602" s="69"/>
      <c r="K602" s="69"/>
      <c r="L602" s="69"/>
      <c r="P602" s="14"/>
      <c r="S602" s="14"/>
      <c r="AC602" s="15"/>
    </row>
    <row r="603" spans="5:29" ht="12.75" customHeight="1">
      <c r="E603" s="10"/>
      <c r="F603" s="10"/>
      <c r="I603" s="69"/>
      <c r="J603" s="69"/>
      <c r="K603" s="69"/>
      <c r="L603" s="69"/>
      <c r="P603" s="14"/>
      <c r="S603" s="14"/>
      <c r="AC603" s="15"/>
    </row>
    <row r="604" spans="5:29" ht="12.75" customHeight="1">
      <c r="E604" s="10"/>
      <c r="F604" s="10"/>
      <c r="I604" s="69"/>
      <c r="J604" s="69"/>
      <c r="K604" s="69"/>
      <c r="L604" s="69"/>
      <c r="P604" s="14"/>
      <c r="S604" s="14"/>
      <c r="AC604" s="15"/>
    </row>
    <row r="605" spans="5:29" ht="12.75" customHeight="1">
      <c r="E605" s="10"/>
      <c r="F605" s="10"/>
      <c r="I605" s="69"/>
      <c r="J605" s="69"/>
      <c r="K605" s="69"/>
      <c r="L605" s="69"/>
      <c r="P605" s="14"/>
      <c r="S605" s="14"/>
      <c r="AC605" s="15"/>
    </row>
    <row r="606" spans="5:29" ht="12.75" customHeight="1">
      <c r="E606" s="10"/>
      <c r="F606" s="10"/>
      <c r="I606" s="69"/>
      <c r="J606" s="69"/>
      <c r="K606" s="69"/>
      <c r="L606" s="69"/>
      <c r="P606" s="14"/>
      <c r="S606" s="14"/>
      <c r="AC606" s="15"/>
    </row>
    <row r="607" spans="5:29" ht="12.75" customHeight="1">
      <c r="E607" s="10"/>
      <c r="F607" s="10"/>
      <c r="I607" s="69"/>
      <c r="J607" s="69"/>
      <c r="K607" s="69"/>
      <c r="L607" s="69"/>
      <c r="P607" s="14"/>
      <c r="S607" s="14"/>
      <c r="AC607" s="15"/>
    </row>
    <row r="608" spans="5:29" ht="12.75" customHeight="1">
      <c r="E608" s="10"/>
      <c r="F608" s="10"/>
      <c r="I608" s="69"/>
      <c r="J608" s="69"/>
      <c r="K608" s="69"/>
      <c r="L608" s="69"/>
      <c r="P608" s="14"/>
      <c r="S608" s="14"/>
      <c r="AC608" s="15"/>
    </row>
    <row r="609" spans="5:29" ht="12.75" customHeight="1">
      <c r="E609" s="10"/>
      <c r="F609" s="10"/>
      <c r="I609" s="69"/>
      <c r="J609" s="69"/>
      <c r="K609" s="69"/>
      <c r="L609" s="69"/>
      <c r="P609" s="14"/>
      <c r="S609" s="14"/>
      <c r="AC609" s="15"/>
    </row>
    <row r="610" spans="5:29" ht="12.75" customHeight="1">
      <c r="E610" s="10"/>
      <c r="F610" s="10"/>
      <c r="I610" s="69"/>
      <c r="J610" s="69"/>
      <c r="K610" s="69"/>
      <c r="L610" s="69"/>
      <c r="P610" s="14"/>
      <c r="S610" s="14"/>
      <c r="AC610" s="15"/>
    </row>
    <row r="611" spans="5:29" ht="12.75" customHeight="1">
      <c r="E611" s="10"/>
      <c r="F611" s="10"/>
      <c r="I611" s="69"/>
      <c r="J611" s="69"/>
      <c r="K611" s="69"/>
      <c r="L611" s="69"/>
      <c r="P611" s="14"/>
      <c r="S611" s="14"/>
      <c r="AC611" s="15"/>
    </row>
    <row r="612" spans="5:29" ht="12.75" customHeight="1">
      <c r="E612" s="10"/>
      <c r="F612" s="10"/>
      <c r="I612" s="69"/>
      <c r="J612" s="69"/>
      <c r="K612" s="69"/>
      <c r="L612" s="69"/>
      <c r="P612" s="14"/>
      <c r="S612" s="14"/>
      <c r="AC612" s="15"/>
    </row>
    <row r="613" spans="5:29" ht="12.75" customHeight="1">
      <c r="E613" s="10"/>
      <c r="F613" s="10"/>
      <c r="I613" s="69"/>
      <c r="J613" s="69"/>
      <c r="K613" s="69"/>
      <c r="L613" s="69"/>
      <c r="P613" s="14"/>
      <c r="S613" s="14"/>
      <c r="AC613" s="15"/>
    </row>
    <row r="614" spans="5:29" ht="12.75" customHeight="1">
      <c r="E614" s="10"/>
      <c r="F614" s="10"/>
      <c r="I614" s="69"/>
      <c r="J614" s="69"/>
      <c r="K614" s="69"/>
      <c r="L614" s="69"/>
      <c r="P614" s="14"/>
      <c r="S614" s="14"/>
      <c r="AC614" s="15"/>
    </row>
    <row r="615" spans="5:29" ht="12.75" customHeight="1">
      <c r="E615" s="10"/>
      <c r="F615" s="10"/>
      <c r="I615" s="69"/>
      <c r="J615" s="69"/>
      <c r="K615" s="69"/>
      <c r="L615" s="69"/>
      <c r="P615" s="14"/>
      <c r="S615" s="14"/>
      <c r="AC615" s="15"/>
    </row>
    <row r="616" spans="5:29" ht="12.75" customHeight="1">
      <c r="E616" s="10"/>
      <c r="F616" s="10"/>
      <c r="I616" s="69"/>
      <c r="J616" s="69"/>
      <c r="K616" s="69"/>
      <c r="L616" s="69"/>
      <c r="P616" s="14"/>
      <c r="S616" s="14"/>
      <c r="AC616" s="15"/>
    </row>
    <row r="617" spans="5:29" ht="12.75" customHeight="1">
      <c r="E617" s="10"/>
      <c r="F617" s="10"/>
      <c r="I617" s="69"/>
      <c r="J617" s="69"/>
      <c r="K617" s="69"/>
      <c r="L617" s="69"/>
      <c r="P617" s="14"/>
      <c r="S617" s="14"/>
      <c r="AC617" s="15"/>
    </row>
    <row r="618" spans="5:29" ht="12.75" customHeight="1">
      <c r="E618" s="10"/>
      <c r="F618" s="10"/>
      <c r="I618" s="69"/>
      <c r="J618" s="69"/>
      <c r="K618" s="69"/>
      <c r="L618" s="69"/>
      <c r="P618" s="14"/>
      <c r="S618" s="14"/>
      <c r="AC618" s="15"/>
    </row>
    <row r="619" spans="5:29" ht="12.75" customHeight="1">
      <c r="E619" s="10"/>
      <c r="F619" s="10"/>
      <c r="I619" s="69"/>
      <c r="J619" s="69"/>
      <c r="K619" s="69"/>
      <c r="L619" s="69"/>
      <c r="P619" s="14"/>
      <c r="S619" s="14"/>
      <c r="AC619" s="15"/>
    </row>
    <row r="620" spans="5:29" ht="12.75" customHeight="1">
      <c r="E620" s="10"/>
      <c r="F620" s="10"/>
      <c r="I620" s="69"/>
      <c r="J620" s="69"/>
      <c r="K620" s="69"/>
      <c r="L620" s="69"/>
      <c r="P620" s="14"/>
      <c r="S620" s="14"/>
      <c r="AC620" s="15"/>
    </row>
    <row r="621" spans="5:29" ht="12.75" customHeight="1">
      <c r="E621" s="10"/>
      <c r="F621" s="10"/>
      <c r="I621" s="69"/>
      <c r="J621" s="69"/>
      <c r="K621" s="69"/>
      <c r="L621" s="69"/>
      <c r="P621" s="14"/>
      <c r="S621" s="14"/>
      <c r="AC621" s="15"/>
    </row>
    <row r="622" spans="5:29" ht="12.75" customHeight="1">
      <c r="E622" s="10"/>
      <c r="F622" s="10"/>
      <c r="I622" s="69"/>
      <c r="J622" s="69"/>
      <c r="K622" s="69"/>
      <c r="L622" s="69"/>
      <c r="P622" s="14"/>
      <c r="S622" s="14"/>
      <c r="AC622" s="15"/>
    </row>
    <row r="623" spans="5:29" ht="12.75" customHeight="1">
      <c r="E623" s="10"/>
      <c r="F623" s="10"/>
      <c r="I623" s="69"/>
      <c r="J623" s="69"/>
      <c r="K623" s="69"/>
      <c r="L623" s="69"/>
      <c r="P623" s="14"/>
      <c r="S623" s="14"/>
      <c r="AC623" s="15"/>
    </row>
    <row r="624" spans="5:29" ht="12.75" customHeight="1">
      <c r="E624" s="10"/>
      <c r="F624" s="10"/>
      <c r="I624" s="69"/>
      <c r="J624" s="69"/>
      <c r="K624" s="69"/>
      <c r="L624" s="69"/>
      <c r="P624" s="14"/>
      <c r="S624" s="14"/>
      <c r="AC624" s="15"/>
    </row>
    <row r="625" spans="5:29" ht="12.75" customHeight="1">
      <c r="E625" s="10"/>
      <c r="F625" s="10"/>
      <c r="I625" s="69"/>
      <c r="J625" s="69"/>
      <c r="K625" s="69"/>
      <c r="L625" s="69"/>
      <c r="P625" s="14"/>
      <c r="S625" s="14"/>
      <c r="AC625" s="15"/>
    </row>
    <row r="626" spans="5:29" ht="12.75" customHeight="1">
      <c r="E626" s="10"/>
      <c r="F626" s="10"/>
      <c r="I626" s="69"/>
      <c r="J626" s="69"/>
      <c r="K626" s="69"/>
      <c r="L626" s="69"/>
      <c r="P626" s="14"/>
      <c r="S626" s="14"/>
      <c r="AC626" s="15"/>
    </row>
    <row r="627" spans="5:29" ht="12.75" customHeight="1">
      <c r="E627" s="10"/>
      <c r="F627" s="10"/>
      <c r="I627" s="69"/>
      <c r="J627" s="69"/>
      <c r="K627" s="69"/>
      <c r="L627" s="69"/>
      <c r="P627" s="14"/>
      <c r="S627" s="14"/>
      <c r="AC627" s="15"/>
    </row>
    <row r="628" spans="5:29" ht="12.75" customHeight="1">
      <c r="E628" s="10"/>
      <c r="F628" s="10"/>
      <c r="I628" s="69"/>
      <c r="J628" s="69"/>
      <c r="K628" s="69"/>
      <c r="L628" s="69"/>
      <c r="P628" s="14"/>
      <c r="S628" s="14"/>
      <c r="AC628" s="15"/>
    </row>
    <row r="629" spans="5:29" ht="12.75" customHeight="1">
      <c r="E629" s="10"/>
      <c r="F629" s="10"/>
      <c r="I629" s="69"/>
      <c r="J629" s="69"/>
      <c r="K629" s="69"/>
      <c r="L629" s="69"/>
      <c r="P629" s="14"/>
      <c r="S629" s="14"/>
      <c r="AC629" s="15"/>
    </row>
    <row r="630" spans="5:29" ht="12.75" customHeight="1">
      <c r="E630" s="10"/>
      <c r="F630" s="10"/>
      <c r="I630" s="69"/>
      <c r="J630" s="69"/>
      <c r="K630" s="69"/>
      <c r="L630" s="69"/>
      <c r="P630" s="14"/>
      <c r="S630" s="14"/>
      <c r="AC630" s="15"/>
    </row>
    <row r="631" spans="5:29" ht="12.75" customHeight="1">
      <c r="E631" s="10"/>
      <c r="F631" s="10"/>
      <c r="I631" s="69"/>
      <c r="J631" s="69"/>
      <c r="K631" s="69"/>
      <c r="L631" s="69"/>
      <c r="P631" s="14"/>
      <c r="S631" s="14"/>
      <c r="AC631" s="15"/>
    </row>
    <row r="632" spans="5:29" ht="12.75" customHeight="1">
      <c r="E632" s="10"/>
      <c r="F632" s="10"/>
      <c r="I632" s="69"/>
      <c r="J632" s="69"/>
      <c r="K632" s="69"/>
      <c r="L632" s="69"/>
      <c r="P632" s="14"/>
      <c r="S632" s="14"/>
      <c r="AC632" s="15"/>
    </row>
    <row r="633" spans="5:29" ht="12.75" customHeight="1">
      <c r="E633" s="10"/>
      <c r="F633" s="10"/>
      <c r="I633" s="69"/>
      <c r="J633" s="69"/>
      <c r="K633" s="69"/>
      <c r="L633" s="69"/>
      <c r="P633" s="14"/>
      <c r="S633" s="14"/>
      <c r="AC633" s="15"/>
    </row>
    <row r="634" spans="5:29" ht="12.75" customHeight="1">
      <c r="E634" s="10"/>
      <c r="F634" s="10"/>
      <c r="I634" s="69"/>
      <c r="J634" s="69"/>
      <c r="K634" s="69"/>
      <c r="L634" s="69"/>
      <c r="P634" s="14"/>
      <c r="S634" s="14"/>
      <c r="AC634" s="15"/>
    </row>
    <row r="635" spans="5:29" ht="12.75" customHeight="1">
      <c r="E635" s="10"/>
      <c r="F635" s="10"/>
      <c r="I635" s="69"/>
      <c r="J635" s="69"/>
      <c r="K635" s="69"/>
      <c r="L635" s="69"/>
      <c r="P635" s="14"/>
      <c r="S635" s="14"/>
      <c r="AC635" s="15"/>
    </row>
    <row r="636" spans="5:29" ht="12.75" customHeight="1">
      <c r="E636" s="10"/>
      <c r="F636" s="10"/>
      <c r="I636" s="69"/>
      <c r="J636" s="69"/>
      <c r="K636" s="69"/>
      <c r="L636" s="69"/>
      <c r="P636" s="14"/>
      <c r="S636" s="14"/>
      <c r="AC636" s="15"/>
    </row>
    <row r="637" spans="5:29" ht="12.75" customHeight="1">
      <c r="E637" s="10"/>
      <c r="F637" s="10"/>
      <c r="I637" s="69"/>
      <c r="J637" s="69"/>
      <c r="K637" s="69"/>
      <c r="L637" s="69"/>
      <c r="P637" s="14"/>
      <c r="S637" s="14"/>
      <c r="AC637" s="15"/>
    </row>
    <row r="638" spans="5:29" ht="12.75" customHeight="1">
      <c r="E638" s="10"/>
      <c r="F638" s="10"/>
      <c r="I638" s="69"/>
      <c r="J638" s="69"/>
      <c r="K638" s="69"/>
      <c r="L638" s="69"/>
      <c r="P638" s="14"/>
      <c r="S638" s="14"/>
      <c r="AC638" s="15"/>
    </row>
    <row r="639" spans="5:29" ht="12.75" customHeight="1">
      <c r="E639" s="10"/>
      <c r="F639" s="10"/>
      <c r="I639" s="69"/>
      <c r="J639" s="69"/>
      <c r="K639" s="69"/>
      <c r="L639" s="69"/>
      <c r="P639" s="14"/>
      <c r="S639" s="14"/>
      <c r="AC639" s="15"/>
    </row>
    <row r="640" spans="5:29" ht="12.75" customHeight="1">
      <c r="E640" s="10"/>
      <c r="F640" s="10"/>
      <c r="I640" s="69"/>
      <c r="J640" s="69"/>
      <c r="K640" s="69"/>
      <c r="L640" s="69"/>
      <c r="P640" s="14"/>
      <c r="S640" s="14"/>
      <c r="AC640" s="15"/>
    </row>
    <row r="641" spans="5:29" ht="12.75" customHeight="1">
      <c r="E641" s="10"/>
      <c r="F641" s="10"/>
      <c r="I641" s="69"/>
      <c r="J641" s="69"/>
      <c r="K641" s="69"/>
      <c r="L641" s="69"/>
      <c r="P641" s="14"/>
      <c r="S641" s="14"/>
      <c r="AC641" s="15"/>
    </row>
    <row r="642" spans="5:29" ht="12.75" customHeight="1">
      <c r="E642" s="10"/>
      <c r="F642" s="10"/>
      <c r="I642" s="69"/>
      <c r="J642" s="69"/>
      <c r="K642" s="69"/>
      <c r="L642" s="69"/>
      <c r="P642" s="14"/>
      <c r="S642" s="14"/>
      <c r="AC642" s="15"/>
    </row>
    <row r="643" spans="5:29" ht="12.75" customHeight="1">
      <c r="E643" s="10"/>
      <c r="F643" s="10"/>
      <c r="I643" s="69"/>
      <c r="J643" s="69"/>
      <c r="K643" s="69"/>
      <c r="L643" s="69"/>
      <c r="P643" s="14"/>
      <c r="S643" s="14"/>
      <c r="AC643" s="15"/>
    </row>
    <row r="644" spans="5:29" ht="12.75" customHeight="1">
      <c r="E644" s="10"/>
      <c r="F644" s="10"/>
      <c r="I644" s="69"/>
      <c r="J644" s="69"/>
      <c r="K644" s="69"/>
      <c r="L644" s="69"/>
      <c r="P644" s="14"/>
      <c r="S644" s="14"/>
      <c r="AC644" s="15"/>
    </row>
    <row r="645" spans="5:29" ht="12.75" customHeight="1">
      <c r="E645" s="10"/>
      <c r="F645" s="10"/>
      <c r="I645" s="69"/>
      <c r="J645" s="69"/>
      <c r="K645" s="69"/>
      <c r="L645" s="69"/>
      <c r="P645" s="14"/>
      <c r="S645" s="14"/>
      <c r="AC645" s="15"/>
    </row>
    <row r="646" spans="5:29" ht="12.75" customHeight="1">
      <c r="E646" s="10"/>
      <c r="F646" s="10"/>
      <c r="I646" s="69"/>
      <c r="J646" s="69"/>
      <c r="K646" s="69"/>
      <c r="L646" s="69"/>
      <c r="P646" s="14"/>
      <c r="S646" s="14"/>
      <c r="AC646" s="15"/>
    </row>
    <row r="647" spans="5:29" ht="12.75" customHeight="1">
      <c r="E647" s="10"/>
      <c r="F647" s="10"/>
      <c r="I647" s="69"/>
      <c r="J647" s="69"/>
      <c r="K647" s="69"/>
      <c r="L647" s="69"/>
      <c r="P647" s="14"/>
      <c r="S647" s="14"/>
      <c r="AC647" s="15"/>
    </row>
    <row r="648" spans="5:29" ht="12.75" customHeight="1">
      <c r="E648" s="10"/>
      <c r="F648" s="10"/>
      <c r="I648" s="69"/>
      <c r="J648" s="69"/>
      <c r="K648" s="69"/>
      <c r="L648" s="69"/>
      <c r="P648" s="14"/>
      <c r="S648" s="14"/>
      <c r="AC648" s="15"/>
    </row>
    <row r="649" spans="5:29" ht="12.75" customHeight="1">
      <c r="E649" s="10"/>
      <c r="F649" s="10"/>
      <c r="I649" s="69"/>
      <c r="J649" s="69"/>
      <c r="K649" s="69"/>
      <c r="L649" s="69"/>
      <c r="P649" s="14"/>
      <c r="S649" s="14"/>
      <c r="AC649" s="15"/>
    </row>
    <row r="650" spans="5:29" ht="12.75" customHeight="1">
      <c r="E650" s="10"/>
      <c r="F650" s="10"/>
      <c r="I650" s="69"/>
      <c r="J650" s="69"/>
      <c r="K650" s="69"/>
      <c r="L650" s="69"/>
      <c r="P650" s="14"/>
      <c r="S650" s="14"/>
      <c r="AC650" s="15"/>
    </row>
    <row r="651" spans="5:29" ht="12.75" customHeight="1">
      <c r="E651" s="10"/>
      <c r="F651" s="10"/>
      <c r="I651" s="69"/>
      <c r="J651" s="69"/>
      <c r="K651" s="69"/>
      <c r="L651" s="69"/>
      <c r="P651" s="14"/>
      <c r="S651" s="14"/>
      <c r="AC651" s="15"/>
    </row>
    <row r="652" spans="5:29" ht="12.75" customHeight="1">
      <c r="E652" s="10"/>
      <c r="F652" s="10"/>
      <c r="I652" s="69"/>
      <c r="J652" s="69"/>
      <c r="K652" s="69"/>
      <c r="L652" s="69"/>
      <c r="P652" s="14"/>
      <c r="S652" s="14"/>
      <c r="AC652" s="15"/>
    </row>
    <row r="653" spans="5:29" ht="12.75" customHeight="1">
      <c r="E653" s="10"/>
      <c r="F653" s="10"/>
      <c r="I653" s="69"/>
      <c r="J653" s="69"/>
      <c r="K653" s="69"/>
      <c r="L653" s="69"/>
      <c r="P653" s="14"/>
      <c r="S653" s="14"/>
      <c r="AC653" s="15"/>
    </row>
    <row r="654" spans="5:29" ht="12.75" customHeight="1">
      <c r="E654" s="10"/>
      <c r="F654" s="10"/>
      <c r="I654" s="69"/>
      <c r="J654" s="69"/>
      <c r="K654" s="69"/>
      <c r="L654" s="69"/>
      <c r="P654" s="14"/>
      <c r="S654" s="14"/>
      <c r="AC654" s="15"/>
    </row>
    <row r="655" spans="5:29" ht="12.75" customHeight="1">
      <c r="E655" s="10"/>
      <c r="F655" s="10"/>
      <c r="I655" s="69"/>
      <c r="J655" s="69"/>
      <c r="K655" s="69"/>
      <c r="L655" s="69"/>
      <c r="P655" s="14"/>
      <c r="S655" s="14"/>
      <c r="AC655" s="15"/>
    </row>
    <row r="656" spans="5:29" ht="12.75" customHeight="1">
      <c r="E656" s="10"/>
      <c r="F656" s="10"/>
      <c r="I656" s="69"/>
      <c r="J656" s="69"/>
      <c r="K656" s="69"/>
      <c r="L656" s="69"/>
      <c r="P656" s="14"/>
      <c r="S656" s="14"/>
      <c r="AC656" s="15"/>
    </row>
    <row r="657" spans="5:29" ht="12.75" customHeight="1">
      <c r="E657" s="10"/>
      <c r="F657" s="10"/>
      <c r="I657" s="69"/>
      <c r="J657" s="69"/>
      <c r="K657" s="69"/>
      <c r="L657" s="69"/>
      <c r="P657" s="14"/>
      <c r="S657" s="14"/>
      <c r="AC657" s="15"/>
    </row>
    <row r="658" spans="5:29" ht="12.75" customHeight="1">
      <c r="E658" s="10"/>
      <c r="F658" s="10"/>
      <c r="I658" s="69"/>
      <c r="J658" s="69"/>
      <c r="K658" s="69"/>
      <c r="L658" s="69"/>
      <c r="P658" s="14"/>
      <c r="S658" s="14"/>
      <c r="AC658" s="15"/>
    </row>
    <row r="659" spans="5:29" ht="12.75" customHeight="1">
      <c r="E659" s="10"/>
      <c r="F659" s="10"/>
      <c r="I659" s="69"/>
      <c r="J659" s="69"/>
      <c r="K659" s="69"/>
      <c r="L659" s="69"/>
      <c r="P659" s="14"/>
      <c r="S659" s="14"/>
      <c r="AC659" s="15"/>
    </row>
    <row r="660" spans="5:29" ht="12.75" customHeight="1">
      <c r="E660" s="10"/>
      <c r="F660" s="10"/>
      <c r="I660" s="69"/>
      <c r="J660" s="69"/>
      <c r="K660" s="69"/>
      <c r="L660" s="69"/>
      <c r="P660" s="14"/>
      <c r="S660" s="14"/>
      <c r="AC660" s="15"/>
    </row>
    <row r="661" spans="5:29" ht="12.75" customHeight="1">
      <c r="E661" s="10"/>
      <c r="F661" s="10"/>
      <c r="I661" s="69"/>
      <c r="J661" s="69"/>
      <c r="K661" s="69"/>
      <c r="L661" s="69"/>
      <c r="P661" s="14"/>
      <c r="S661" s="14"/>
      <c r="AC661" s="15"/>
    </row>
    <row r="662" spans="5:29" ht="12.75" customHeight="1">
      <c r="E662" s="10"/>
      <c r="F662" s="10"/>
      <c r="I662" s="69"/>
      <c r="J662" s="69"/>
      <c r="K662" s="69"/>
      <c r="L662" s="69"/>
      <c r="P662" s="14"/>
      <c r="S662" s="14"/>
      <c r="AC662" s="15"/>
    </row>
    <row r="663" spans="5:29" ht="12.75" customHeight="1">
      <c r="E663" s="10"/>
      <c r="F663" s="10"/>
      <c r="I663" s="69"/>
      <c r="J663" s="69"/>
      <c r="K663" s="69"/>
      <c r="L663" s="69"/>
      <c r="P663" s="14"/>
      <c r="S663" s="14"/>
      <c r="AC663" s="15"/>
    </row>
    <row r="664" spans="5:29" ht="12.75" customHeight="1">
      <c r="E664" s="10"/>
      <c r="F664" s="10"/>
      <c r="I664" s="69"/>
      <c r="J664" s="69"/>
      <c r="K664" s="69"/>
      <c r="L664" s="69"/>
      <c r="P664" s="14"/>
      <c r="S664" s="14"/>
      <c r="AC664" s="15"/>
    </row>
    <row r="665" spans="5:29" ht="12.75" customHeight="1">
      <c r="E665" s="10"/>
      <c r="F665" s="10"/>
      <c r="I665" s="69"/>
      <c r="J665" s="69"/>
      <c r="K665" s="69"/>
      <c r="L665" s="69"/>
      <c r="P665" s="14"/>
      <c r="S665" s="14"/>
      <c r="AC665" s="15"/>
    </row>
    <row r="666" spans="5:29" ht="12.75" customHeight="1">
      <c r="E666" s="10"/>
      <c r="F666" s="10"/>
      <c r="I666" s="69"/>
      <c r="J666" s="69"/>
      <c r="K666" s="69"/>
      <c r="L666" s="69"/>
      <c r="P666" s="14"/>
      <c r="S666" s="14"/>
      <c r="AC666" s="15"/>
    </row>
    <row r="667" spans="5:29" ht="12.75" customHeight="1">
      <c r="E667" s="10"/>
      <c r="F667" s="10"/>
      <c r="I667" s="69"/>
      <c r="J667" s="69"/>
      <c r="K667" s="69"/>
      <c r="L667" s="69"/>
      <c r="P667" s="14"/>
      <c r="S667" s="14"/>
      <c r="AC667" s="15"/>
    </row>
    <row r="668" spans="5:29" ht="12.75" customHeight="1">
      <c r="E668" s="10"/>
      <c r="F668" s="10"/>
      <c r="I668" s="69"/>
      <c r="J668" s="69"/>
      <c r="K668" s="69"/>
      <c r="L668" s="69"/>
      <c r="P668" s="14"/>
      <c r="S668" s="14"/>
      <c r="AC668" s="15"/>
    </row>
    <row r="669" spans="5:29" ht="12.75" customHeight="1">
      <c r="E669" s="10"/>
      <c r="F669" s="10"/>
      <c r="I669" s="69"/>
      <c r="J669" s="69"/>
      <c r="K669" s="69"/>
      <c r="L669" s="69"/>
      <c r="P669" s="14"/>
      <c r="S669" s="14"/>
      <c r="AC669" s="15"/>
    </row>
    <row r="670" spans="5:29" ht="12.75" customHeight="1">
      <c r="E670" s="10"/>
      <c r="F670" s="10"/>
      <c r="I670" s="69"/>
      <c r="J670" s="69"/>
      <c r="K670" s="69"/>
      <c r="L670" s="69"/>
      <c r="P670" s="14"/>
      <c r="S670" s="14"/>
      <c r="AC670" s="15"/>
    </row>
    <row r="671" spans="5:29" ht="12.75" customHeight="1">
      <c r="E671" s="10"/>
      <c r="F671" s="10"/>
      <c r="I671" s="69"/>
      <c r="J671" s="69"/>
      <c r="K671" s="69"/>
      <c r="L671" s="69"/>
      <c r="P671" s="14"/>
      <c r="S671" s="14"/>
      <c r="AC671" s="15"/>
    </row>
    <row r="672" spans="5:29" ht="12.75" customHeight="1">
      <c r="E672" s="10"/>
      <c r="F672" s="10"/>
      <c r="I672" s="69"/>
      <c r="J672" s="69"/>
      <c r="K672" s="69"/>
      <c r="L672" s="69"/>
      <c r="P672" s="14"/>
      <c r="S672" s="14"/>
      <c r="AC672" s="15"/>
    </row>
    <row r="673" spans="5:29" ht="12.75" customHeight="1">
      <c r="E673" s="10"/>
      <c r="F673" s="10"/>
      <c r="I673" s="69"/>
      <c r="J673" s="69"/>
      <c r="K673" s="69"/>
      <c r="L673" s="69"/>
      <c r="P673" s="14"/>
      <c r="S673" s="14"/>
      <c r="AC673" s="15"/>
    </row>
    <row r="674" spans="5:29" ht="12.75" customHeight="1">
      <c r="E674" s="10"/>
      <c r="F674" s="10"/>
      <c r="I674" s="69"/>
      <c r="J674" s="69"/>
      <c r="K674" s="69"/>
      <c r="L674" s="69"/>
      <c r="P674" s="14"/>
      <c r="S674" s="14"/>
      <c r="AC674" s="15"/>
    </row>
    <row r="675" spans="5:29" ht="12.75" customHeight="1">
      <c r="E675" s="10"/>
      <c r="F675" s="10"/>
      <c r="I675" s="69"/>
      <c r="J675" s="69"/>
      <c r="K675" s="69"/>
      <c r="L675" s="69"/>
      <c r="P675" s="14"/>
      <c r="S675" s="14"/>
      <c r="AC675" s="15"/>
    </row>
    <row r="676" spans="5:29" ht="12.75" customHeight="1">
      <c r="E676" s="10"/>
      <c r="F676" s="10"/>
      <c r="I676" s="69"/>
      <c r="J676" s="69"/>
      <c r="K676" s="69"/>
      <c r="L676" s="69"/>
      <c r="P676" s="14"/>
      <c r="S676" s="14"/>
      <c r="AC676" s="15"/>
    </row>
    <row r="677" spans="5:29" ht="12.75" customHeight="1">
      <c r="E677" s="10"/>
      <c r="F677" s="10"/>
      <c r="I677" s="69"/>
      <c r="J677" s="69"/>
      <c r="K677" s="69"/>
      <c r="L677" s="69"/>
      <c r="P677" s="14"/>
      <c r="S677" s="14"/>
      <c r="AC677" s="15"/>
    </row>
    <row r="678" spans="5:29" ht="12.75" customHeight="1">
      <c r="E678" s="10"/>
      <c r="F678" s="10"/>
      <c r="I678" s="69"/>
      <c r="J678" s="69"/>
      <c r="K678" s="69"/>
      <c r="L678" s="69"/>
      <c r="P678" s="14"/>
      <c r="S678" s="14"/>
      <c r="AC678" s="15"/>
    </row>
    <row r="679" spans="5:29" ht="12.75" customHeight="1">
      <c r="E679" s="10"/>
      <c r="F679" s="10"/>
      <c r="I679" s="69"/>
      <c r="J679" s="69"/>
      <c r="K679" s="69"/>
      <c r="L679" s="69"/>
      <c r="P679" s="14"/>
      <c r="S679" s="14"/>
      <c r="AC679" s="15"/>
    </row>
    <row r="680" spans="5:29" ht="12.75" customHeight="1">
      <c r="E680" s="10"/>
      <c r="F680" s="10"/>
      <c r="I680" s="69"/>
      <c r="J680" s="69"/>
      <c r="K680" s="69"/>
      <c r="L680" s="69"/>
      <c r="P680" s="14"/>
      <c r="S680" s="14"/>
      <c r="AC680" s="15"/>
    </row>
    <row r="681" spans="5:29" ht="12.75" customHeight="1">
      <c r="E681" s="10"/>
      <c r="F681" s="10"/>
      <c r="I681" s="69"/>
      <c r="J681" s="69"/>
      <c r="K681" s="69"/>
      <c r="L681" s="69"/>
      <c r="P681" s="14"/>
      <c r="S681" s="14"/>
      <c r="AC681" s="15"/>
    </row>
    <row r="682" spans="5:29" ht="12.75" customHeight="1">
      <c r="E682" s="10"/>
      <c r="F682" s="10"/>
      <c r="I682" s="69"/>
      <c r="J682" s="69"/>
      <c r="K682" s="69"/>
      <c r="L682" s="69"/>
      <c r="P682" s="14"/>
      <c r="S682" s="14"/>
      <c r="AC682" s="15"/>
    </row>
    <row r="683" spans="5:29" ht="12.75" customHeight="1">
      <c r="E683" s="10"/>
      <c r="F683" s="10"/>
      <c r="I683" s="69"/>
      <c r="J683" s="69"/>
      <c r="K683" s="69"/>
      <c r="L683" s="69"/>
      <c r="P683" s="14"/>
      <c r="S683" s="14"/>
      <c r="AC683" s="15"/>
    </row>
    <row r="684" spans="5:29" ht="12.75" customHeight="1">
      <c r="E684" s="10"/>
      <c r="F684" s="10"/>
      <c r="I684" s="69"/>
      <c r="J684" s="69"/>
      <c r="K684" s="69"/>
      <c r="L684" s="69"/>
      <c r="P684" s="14"/>
      <c r="S684" s="14"/>
      <c r="AC684" s="15"/>
    </row>
    <row r="685" spans="5:29" ht="12.75" customHeight="1">
      <c r="E685" s="10"/>
      <c r="F685" s="10"/>
      <c r="I685" s="69"/>
      <c r="J685" s="69"/>
      <c r="K685" s="69"/>
      <c r="L685" s="69"/>
      <c r="P685" s="14"/>
      <c r="S685" s="14"/>
      <c r="AC685" s="15"/>
    </row>
    <row r="686" spans="5:29" ht="12.75" customHeight="1">
      <c r="E686" s="10"/>
      <c r="F686" s="10"/>
      <c r="I686" s="69"/>
      <c r="J686" s="69"/>
      <c r="K686" s="69"/>
      <c r="L686" s="69"/>
      <c r="P686" s="14"/>
      <c r="S686" s="14"/>
      <c r="AC686" s="15"/>
    </row>
    <row r="687" spans="5:29" ht="12.75" customHeight="1">
      <c r="E687" s="10"/>
      <c r="F687" s="10"/>
      <c r="I687" s="69"/>
      <c r="J687" s="69"/>
      <c r="K687" s="69"/>
      <c r="L687" s="69"/>
      <c r="P687" s="14"/>
      <c r="S687" s="14"/>
      <c r="AC687" s="15"/>
    </row>
    <row r="688" spans="5:29" ht="12.75" customHeight="1">
      <c r="E688" s="10"/>
      <c r="F688" s="10"/>
      <c r="I688" s="69"/>
      <c r="J688" s="69"/>
      <c r="K688" s="69"/>
      <c r="L688" s="69"/>
      <c r="P688" s="14"/>
      <c r="S688" s="14"/>
      <c r="AC688" s="15"/>
    </row>
    <row r="689" spans="5:29" ht="12.75" customHeight="1">
      <c r="E689" s="10"/>
      <c r="F689" s="10"/>
      <c r="I689" s="69"/>
      <c r="J689" s="69"/>
      <c r="K689" s="69"/>
      <c r="L689" s="69"/>
      <c r="P689" s="14"/>
      <c r="S689" s="14"/>
      <c r="AC689" s="15"/>
    </row>
    <row r="690" spans="5:29" ht="12.75" customHeight="1">
      <c r="E690" s="10"/>
      <c r="F690" s="10"/>
      <c r="I690" s="69"/>
      <c r="J690" s="69"/>
      <c r="K690" s="69"/>
      <c r="L690" s="69"/>
      <c r="P690" s="14"/>
      <c r="S690" s="14"/>
      <c r="AC690" s="15"/>
    </row>
    <row r="691" spans="5:29" ht="12.75" customHeight="1">
      <c r="E691" s="10"/>
      <c r="F691" s="10"/>
      <c r="I691" s="69"/>
      <c r="J691" s="69"/>
      <c r="K691" s="69"/>
      <c r="L691" s="69"/>
      <c r="P691" s="14"/>
      <c r="S691" s="14"/>
      <c r="AC691" s="15"/>
    </row>
    <row r="692" spans="5:29" ht="12.75" customHeight="1">
      <c r="E692" s="10"/>
      <c r="F692" s="10"/>
      <c r="I692" s="69"/>
      <c r="J692" s="69"/>
      <c r="K692" s="69"/>
      <c r="L692" s="69"/>
      <c r="P692" s="14"/>
      <c r="S692" s="14"/>
      <c r="AC692" s="15"/>
    </row>
    <row r="693" spans="5:29" ht="12.75" customHeight="1">
      <c r="E693" s="10"/>
      <c r="F693" s="10"/>
      <c r="I693" s="69"/>
      <c r="J693" s="69"/>
      <c r="K693" s="69"/>
      <c r="L693" s="69"/>
      <c r="P693" s="14"/>
      <c r="S693" s="14"/>
      <c r="AC693" s="15"/>
    </row>
    <row r="694" spans="5:29" ht="12.75" customHeight="1">
      <c r="E694" s="10"/>
      <c r="F694" s="10"/>
      <c r="I694" s="69"/>
      <c r="J694" s="69"/>
      <c r="K694" s="69"/>
      <c r="L694" s="69"/>
      <c r="P694" s="14"/>
      <c r="S694" s="14"/>
      <c r="AC694" s="15"/>
    </row>
    <row r="695" spans="5:29" ht="12.75" customHeight="1">
      <c r="E695" s="10"/>
      <c r="F695" s="10"/>
      <c r="I695" s="69"/>
      <c r="J695" s="69"/>
      <c r="K695" s="69"/>
      <c r="L695" s="69"/>
      <c r="P695" s="14"/>
      <c r="S695" s="14"/>
      <c r="AC695" s="15"/>
    </row>
    <row r="696" spans="5:29" ht="12.75" customHeight="1">
      <c r="E696" s="10"/>
      <c r="F696" s="10"/>
      <c r="I696" s="69"/>
      <c r="J696" s="69"/>
      <c r="K696" s="69"/>
      <c r="L696" s="69"/>
      <c r="P696" s="14"/>
      <c r="S696" s="14"/>
      <c r="AC696" s="15"/>
    </row>
    <row r="697" spans="5:29" ht="12.75" customHeight="1">
      <c r="E697" s="10"/>
      <c r="F697" s="10"/>
      <c r="I697" s="69"/>
      <c r="J697" s="69"/>
      <c r="K697" s="69"/>
      <c r="L697" s="69"/>
      <c r="P697" s="14"/>
      <c r="S697" s="14"/>
      <c r="AC697" s="15"/>
    </row>
    <row r="698" spans="5:29" ht="12.75" customHeight="1">
      <c r="E698" s="10"/>
      <c r="F698" s="10"/>
      <c r="I698" s="69"/>
      <c r="J698" s="69"/>
      <c r="K698" s="69"/>
      <c r="L698" s="69"/>
      <c r="P698" s="14"/>
      <c r="S698" s="14"/>
      <c r="AC698" s="15"/>
    </row>
    <row r="699" spans="5:29" ht="12.75" customHeight="1">
      <c r="E699" s="10"/>
      <c r="F699" s="10"/>
      <c r="I699" s="69"/>
      <c r="J699" s="69"/>
      <c r="K699" s="69"/>
      <c r="L699" s="69"/>
      <c r="P699" s="14"/>
      <c r="S699" s="14"/>
      <c r="AC699" s="15"/>
    </row>
    <row r="700" spans="5:29" ht="12.75" customHeight="1">
      <c r="E700" s="10"/>
      <c r="F700" s="10"/>
      <c r="I700" s="69"/>
      <c r="J700" s="69"/>
      <c r="K700" s="69"/>
      <c r="L700" s="69"/>
      <c r="P700" s="14"/>
      <c r="S700" s="14"/>
      <c r="AC700" s="15"/>
    </row>
    <row r="701" spans="5:29" ht="12.75" customHeight="1">
      <c r="E701" s="10"/>
      <c r="F701" s="10"/>
      <c r="I701" s="69"/>
      <c r="J701" s="69"/>
      <c r="K701" s="69"/>
      <c r="L701" s="69"/>
      <c r="P701" s="14"/>
      <c r="S701" s="14"/>
      <c r="AC701" s="15"/>
    </row>
    <row r="702" spans="5:29" ht="12.75" customHeight="1">
      <c r="E702" s="10"/>
      <c r="F702" s="10"/>
      <c r="I702" s="69"/>
      <c r="J702" s="69"/>
      <c r="K702" s="69"/>
      <c r="L702" s="69"/>
      <c r="P702" s="14"/>
      <c r="S702" s="14"/>
      <c r="AC702" s="15"/>
    </row>
    <row r="703" spans="5:29" ht="12.75" customHeight="1">
      <c r="E703" s="10"/>
      <c r="F703" s="10"/>
      <c r="I703" s="69"/>
      <c r="J703" s="69"/>
      <c r="K703" s="69"/>
      <c r="L703" s="69"/>
      <c r="P703" s="14"/>
      <c r="S703" s="14"/>
      <c r="AC703" s="15"/>
    </row>
    <row r="704" spans="5:29" ht="12.75" customHeight="1">
      <c r="E704" s="10"/>
      <c r="F704" s="10"/>
      <c r="I704" s="69"/>
      <c r="J704" s="69"/>
      <c r="K704" s="69"/>
      <c r="L704" s="69"/>
      <c r="P704" s="14"/>
      <c r="S704" s="14"/>
      <c r="AC704" s="15"/>
    </row>
    <row r="705" spans="5:29" ht="12.75" customHeight="1">
      <c r="E705" s="10"/>
      <c r="F705" s="10"/>
      <c r="I705" s="69"/>
      <c r="J705" s="69"/>
      <c r="K705" s="69"/>
      <c r="L705" s="69"/>
      <c r="P705" s="14"/>
      <c r="S705" s="14"/>
      <c r="AC705" s="15"/>
    </row>
    <row r="706" spans="5:29" ht="12.75" customHeight="1">
      <c r="E706" s="10"/>
      <c r="F706" s="10"/>
      <c r="I706" s="69"/>
      <c r="J706" s="69"/>
      <c r="K706" s="69"/>
      <c r="L706" s="69"/>
      <c r="P706" s="14"/>
      <c r="S706" s="14"/>
      <c r="AC706" s="15"/>
    </row>
    <row r="707" spans="5:29" ht="12.75" customHeight="1">
      <c r="E707" s="10"/>
      <c r="F707" s="10"/>
      <c r="I707" s="69"/>
      <c r="J707" s="69"/>
      <c r="K707" s="69"/>
      <c r="L707" s="69"/>
      <c r="P707" s="14"/>
      <c r="S707" s="14"/>
      <c r="AC707" s="15"/>
    </row>
    <row r="708" spans="5:29" ht="12.75" customHeight="1">
      <c r="E708" s="10"/>
      <c r="F708" s="10"/>
      <c r="I708" s="69"/>
      <c r="J708" s="69"/>
      <c r="K708" s="69"/>
      <c r="L708" s="69"/>
      <c r="P708" s="14"/>
      <c r="S708" s="14"/>
      <c r="AC708" s="15"/>
    </row>
    <row r="709" spans="5:29" ht="12.75" customHeight="1">
      <c r="E709" s="10"/>
      <c r="F709" s="10"/>
      <c r="I709" s="69"/>
      <c r="J709" s="69"/>
      <c r="K709" s="69"/>
      <c r="L709" s="69"/>
      <c r="P709" s="14"/>
      <c r="S709" s="14"/>
      <c r="AC709" s="15"/>
    </row>
    <row r="710" spans="5:29" ht="12.75" customHeight="1">
      <c r="E710" s="10"/>
      <c r="F710" s="10"/>
      <c r="I710" s="69"/>
      <c r="J710" s="69"/>
      <c r="K710" s="69"/>
      <c r="L710" s="69"/>
      <c r="P710" s="14"/>
      <c r="S710" s="14"/>
      <c r="AC710" s="15"/>
    </row>
    <row r="711" spans="5:29" ht="12.75" customHeight="1">
      <c r="E711" s="10"/>
      <c r="F711" s="10"/>
      <c r="I711" s="69"/>
      <c r="J711" s="69"/>
      <c r="K711" s="69"/>
      <c r="L711" s="69"/>
      <c r="P711" s="14"/>
      <c r="S711" s="14"/>
      <c r="AC711" s="15"/>
    </row>
    <row r="712" spans="5:29" ht="12.75" customHeight="1">
      <c r="E712" s="10"/>
      <c r="F712" s="10"/>
      <c r="I712" s="69"/>
      <c r="J712" s="69"/>
      <c r="K712" s="69"/>
      <c r="L712" s="69"/>
      <c r="P712" s="14"/>
      <c r="S712" s="14"/>
      <c r="AC712" s="15"/>
    </row>
    <row r="713" spans="5:29" ht="12.75" customHeight="1">
      <c r="E713" s="10"/>
      <c r="F713" s="10"/>
      <c r="I713" s="69"/>
      <c r="J713" s="69"/>
      <c r="K713" s="69"/>
      <c r="L713" s="69"/>
      <c r="P713" s="14"/>
      <c r="S713" s="14"/>
      <c r="AC713" s="15"/>
    </row>
    <row r="714" spans="5:29" ht="12.75" customHeight="1">
      <c r="E714" s="10"/>
      <c r="F714" s="10"/>
      <c r="I714" s="69"/>
      <c r="J714" s="69"/>
      <c r="K714" s="69"/>
      <c r="L714" s="69"/>
      <c r="P714" s="14"/>
      <c r="S714" s="14"/>
      <c r="AC714" s="15"/>
    </row>
    <row r="715" spans="5:29" ht="12.75" customHeight="1">
      <c r="E715" s="10"/>
      <c r="F715" s="10"/>
      <c r="I715" s="69"/>
      <c r="J715" s="69"/>
      <c r="K715" s="69"/>
      <c r="L715" s="69"/>
      <c r="P715" s="14"/>
      <c r="S715" s="14"/>
      <c r="AC715" s="15"/>
    </row>
    <row r="716" spans="5:29" ht="12.75" customHeight="1">
      <c r="E716" s="10"/>
      <c r="F716" s="10"/>
      <c r="I716" s="69"/>
      <c r="J716" s="69"/>
      <c r="K716" s="69"/>
      <c r="L716" s="69"/>
      <c r="P716" s="14"/>
      <c r="S716" s="14"/>
      <c r="AC716" s="15"/>
    </row>
    <row r="717" spans="5:29" ht="12.75" customHeight="1">
      <c r="E717" s="10"/>
      <c r="F717" s="10"/>
      <c r="I717" s="69"/>
      <c r="J717" s="69"/>
      <c r="K717" s="69"/>
      <c r="L717" s="69"/>
      <c r="P717" s="14"/>
      <c r="S717" s="14"/>
      <c r="AC717" s="15"/>
    </row>
    <row r="718" spans="5:29" ht="12.75" customHeight="1">
      <c r="E718" s="10"/>
      <c r="F718" s="10"/>
      <c r="I718" s="69"/>
      <c r="J718" s="69"/>
      <c r="K718" s="69"/>
      <c r="L718" s="69"/>
      <c r="P718" s="14"/>
      <c r="S718" s="14"/>
      <c r="AC718" s="15"/>
    </row>
    <row r="719" spans="5:29" ht="12.75" customHeight="1">
      <c r="E719" s="10"/>
      <c r="F719" s="10"/>
      <c r="I719" s="69"/>
      <c r="J719" s="69"/>
      <c r="K719" s="69"/>
      <c r="L719" s="69"/>
      <c r="P719" s="14"/>
      <c r="S719" s="14"/>
      <c r="AC719" s="15"/>
    </row>
    <row r="720" spans="5:29" ht="12.75" customHeight="1">
      <c r="E720" s="10"/>
      <c r="F720" s="10"/>
      <c r="I720" s="69"/>
      <c r="J720" s="69"/>
      <c r="K720" s="69"/>
      <c r="L720" s="69"/>
      <c r="P720" s="14"/>
      <c r="S720" s="14"/>
      <c r="AC720" s="15"/>
    </row>
    <row r="721" spans="5:29" ht="12.75" customHeight="1">
      <c r="E721" s="10"/>
      <c r="F721" s="10"/>
      <c r="I721" s="69"/>
      <c r="J721" s="69"/>
      <c r="K721" s="69"/>
      <c r="L721" s="69"/>
      <c r="P721" s="14"/>
      <c r="S721" s="14"/>
      <c r="AC721" s="15"/>
    </row>
    <row r="722" spans="5:29" ht="12.75" customHeight="1">
      <c r="E722" s="10"/>
      <c r="F722" s="10"/>
      <c r="I722" s="69"/>
      <c r="J722" s="69"/>
      <c r="K722" s="69"/>
      <c r="L722" s="69"/>
      <c r="P722" s="14"/>
      <c r="S722" s="14"/>
      <c r="AC722" s="15"/>
    </row>
    <row r="723" spans="5:29" ht="12.75" customHeight="1">
      <c r="E723" s="10"/>
      <c r="F723" s="10"/>
      <c r="I723" s="69"/>
      <c r="J723" s="69"/>
      <c r="K723" s="69"/>
      <c r="L723" s="69"/>
      <c r="P723" s="14"/>
      <c r="S723" s="14"/>
      <c r="AC723" s="15"/>
    </row>
    <row r="724" spans="5:29" ht="12.75" customHeight="1">
      <c r="E724" s="10"/>
      <c r="F724" s="10"/>
      <c r="I724" s="69"/>
      <c r="J724" s="69"/>
      <c r="K724" s="69"/>
      <c r="L724" s="69"/>
      <c r="P724" s="14"/>
      <c r="S724" s="14"/>
      <c r="AC724" s="15"/>
    </row>
    <row r="725" spans="5:29" ht="12.75" customHeight="1">
      <c r="E725" s="10"/>
      <c r="F725" s="10"/>
      <c r="I725" s="69"/>
      <c r="J725" s="69"/>
      <c r="K725" s="69"/>
      <c r="L725" s="69"/>
      <c r="P725" s="14"/>
      <c r="S725" s="14"/>
      <c r="AC725" s="15"/>
    </row>
    <row r="726" spans="5:29" ht="12.75" customHeight="1">
      <c r="E726" s="10"/>
      <c r="F726" s="10"/>
      <c r="I726" s="69"/>
      <c r="J726" s="69"/>
      <c r="K726" s="69"/>
      <c r="L726" s="69"/>
      <c r="P726" s="14"/>
      <c r="S726" s="14"/>
      <c r="AC726" s="15"/>
    </row>
    <row r="727" spans="5:29" ht="12.75" customHeight="1">
      <c r="E727" s="10"/>
      <c r="F727" s="10"/>
      <c r="I727" s="69"/>
      <c r="J727" s="69"/>
      <c r="K727" s="69"/>
      <c r="L727" s="69"/>
      <c r="P727" s="14"/>
      <c r="S727" s="14"/>
      <c r="AC727" s="15"/>
    </row>
    <row r="728" spans="5:29" ht="12.75" customHeight="1">
      <c r="E728" s="10"/>
      <c r="F728" s="10"/>
      <c r="I728" s="69"/>
      <c r="J728" s="69"/>
      <c r="K728" s="69"/>
      <c r="L728" s="69"/>
      <c r="P728" s="14"/>
      <c r="S728" s="14"/>
      <c r="AC728" s="15"/>
    </row>
    <row r="729" spans="5:29" ht="12.75" customHeight="1">
      <c r="E729" s="10"/>
      <c r="F729" s="10"/>
      <c r="I729" s="69"/>
      <c r="J729" s="69"/>
      <c r="K729" s="69"/>
      <c r="L729" s="69"/>
      <c r="P729" s="14"/>
      <c r="S729" s="14"/>
      <c r="AC729" s="15"/>
    </row>
    <row r="730" spans="5:29" ht="12.75" customHeight="1">
      <c r="E730" s="10"/>
      <c r="F730" s="10"/>
      <c r="I730" s="69"/>
      <c r="J730" s="69"/>
      <c r="K730" s="69"/>
      <c r="L730" s="69"/>
      <c r="P730" s="14"/>
      <c r="S730" s="14"/>
      <c r="AC730" s="15"/>
    </row>
    <row r="731" spans="5:29" ht="12.75" customHeight="1">
      <c r="E731" s="10"/>
      <c r="F731" s="10"/>
      <c r="I731" s="69"/>
      <c r="J731" s="69"/>
      <c r="K731" s="69"/>
      <c r="L731" s="69"/>
      <c r="P731" s="14"/>
      <c r="S731" s="14"/>
      <c r="AC731" s="15"/>
    </row>
    <row r="732" spans="5:29" ht="12.75" customHeight="1">
      <c r="E732" s="10"/>
      <c r="F732" s="10"/>
      <c r="I732" s="69"/>
      <c r="J732" s="69"/>
      <c r="K732" s="69"/>
      <c r="L732" s="69"/>
      <c r="P732" s="14"/>
      <c r="S732" s="14"/>
      <c r="AC732" s="15"/>
    </row>
    <row r="733" spans="5:29" ht="12.75" customHeight="1">
      <c r="E733" s="10"/>
      <c r="F733" s="10"/>
      <c r="I733" s="69"/>
      <c r="J733" s="69"/>
      <c r="K733" s="69"/>
      <c r="L733" s="69"/>
      <c r="P733" s="14"/>
      <c r="S733" s="14"/>
      <c r="AC733" s="15"/>
    </row>
    <row r="734" spans="5:29" ht="12.75" customHeight="1">
      <c r="E734" s="10"/>
      <c r="F734" s="10"/>
      <c r="I734" s="69"/>
      <c r="J734" s="69"/>
      <c r="K734" s="69"/>
      <c r="L734" s="69"/>
      <c r="P734" s="14"/>
      <c r="S734" s="14"/>
      <c r="AC734" s="15"/>
    </row>
    <row r="735" spans="5:29" ht="12.75" customHeight="1">
      <c r="E735" s="10"/>
      <c r="F735" s="10"/>
      <c r="I735" s="69"/>
      <c r="J735" s="69"/>
      <c r="K735" s="69"/>
      <c r="L735" s="69"/>
      <c r="P735" s="14"/>
      <c r="S735" s="14"/>
      <c r="AC735" s="15"/>
    </row>
    <row r="736" spans="5:29" ht="12.75" customHeight="1">
      <c r="E736" s="10"/>
      <c r="F736" s="10"/>
      <c r="I736" s="69"/>
      <c r="J736" s="69"/>
      <c r="K736" s="69"/>
      <c r="L736" s="69"/>
      <c r="P736" s="14"/>
      <c r="S736" s="14"/>
      <c r="AC736" s="15"/>
    </row>
    <row r="737" spans="5:29" ht="12.75" customHeight="1">
      <c r="E737" s="10"/>
      <c r="F737" s="10"/>
      <c r="I737" s="69"/>
      <c r="J737" s="69"/>
      <c r="K737" s="69"/>
      <c r="L737" s="69"/>
      <c r="P737" s="14"/>
      <c r="S737" s="14"/>
      <c r="AC737" s="15"/>
    </row>
    <row r="738" spans="5:29" ht="12.75" customHeight="1">
      <c r="E738" s="10"/>
      <c r="F738" s="10"/>
      <c r="I738" s="69"/>
      <c r="J738" s="69"/>
      <c r="K738" s="69"/>
      <c r="L738" s="69"/>
      <c r="P738" s="14"/>
      <c r="S738" s="14"/>
      <c r="AC738" s="15"/>
    </row>
    <row r="739" spans="5:29" ht="12.75" customHeight="1">
      <c r="E739" s="10"/>
      <c r="F739" s="10"/>
      <c r="I739" s="69"/>
      <c r="J739" s="69"/>
      <c r="K739" s="69"/>
      <c r="L739" s="69"/>
      <c r="P739" s="14"/>
      <c r="S739" s="14"/>
      <c r="AC739" s="15"/>
    </row>
    <row r="740" spans="5:29" ht="12.75" customHeight="1">
      <c r="E740" s="10"/>
      <c r="F740" s="10"/>
      <c r="I740" s="69"/>
      <c r="J740" s="69"/>
      <c r="K740" s="69"/>
      <c r="L740" s="69"/>
      <c r="P740" s="14"/>
      <c r="S740" s="14"/>
      <c r="AC740" s="15"/>
    </row>
    <row r="741" spans="5:29" ht="12.75" customHeight="1">
      <c r="E741" s="10"/>
      <c r="F741" s="10"/>
      <c r="I741" s="69"/>
      <c r="J741" s="69"/>
      <c r="K741" s="69"/>
      <c r="L741" s="69"/>
      <c r="P741" s="14"/>
      <c r="S741" s="14"/>
      <c r="AC741" s="15"/>
    </row>
    <row r="742" spans="5:29" ht="12.75" customHeight="1">
      <c r="E742" s="10"/>
      <c r="F742" s="10"/>
      <c r="I742" s="69"/>
      <c r="J742" s="69"/>
      <c r="K742" s="69"/>
      <c r="L742" s="69"/>
      <c r="P742" s="14"/>
      <c r="S742" s="14"/>
      <c r="AC742" s="15"/>
    </row>
    <row r="743" spans="5:29" ht="12.75" customHeight="1">
      <c r="E743" s="10"/>
      <c r="F743" s="10"/>
      <c r="I743" s="69"/>
      <c r="J743" s="69"/>
      <c r="K743" s="69"/>
      <c r="L743" s="69"/>
      <c r="P743" s="14"/>
      <c r="S743" s="14"/>
      <c r="AC743" s="15"/>
    </row>
    <row r="744" spans="5:29" ht="12.75" customHeight="1">
      <c r="E744" s="10"/>
      <c r="F744" s="10"/>
      <c r="I744" s="69"/>
      <c r="J744" s="69"/>
      <c r="K744" s="69"/>
      <c r="L744" s="69"/>
      <c r="P744" s="14"/>
      <c r="S744" s="14"/>
      <c r="AC744" s="15"/>
    </row>
    <row r="745" spans="5:29" ht="12.75" customHeight="1">
      <c r="E745" s="10"/>
      <c r="F745" s="10"/>
      <c r="I745" s="69"/>
      <c r="J745" s="69"/>
      <c r="K745" s="69"/>
      <c r="L745" s="69"/>
      <c r="P745" s="14"/>
      <c r="S745" s="14"/>
      <c r="AC745" s="15"/>
    </row>
    <row r="746" spans="5:29" ht="12.75" customHeight="1">
      <c r="E746" s="10"/>
      <c r="F746" s="10"/>
      <c r="I746" s="69"/>
      <c r="J746" s="69"/>
      <c r="K746" s="69"/>
      <c r="L746" s="69"/>
      <c r="P746" s="14"/>
      <c r="S746" s="14"/>
      <c r="AC746" s="15"/>
    </row>
    <row r="747" spans="5:29" ht="12.75" customHeight="1">
      <c r="E747" s="10"/>
      <c r="F747" s="10"/>
      <c r="I747" s="69"/>
      <c r="J747" s="69"/>
      <c r="K747" s="69"/>
      <c r="L747" s="69"/>
      <c r="P747" s="14"/>
      <c r="S747" s="14"/>
      <c r="AC747" s="15"/>
    </row>
    <row r="748" spans="5:29" ht="12.75" customHeight="1">
      <c r="E748" s="10"/>
      <c r="F748" s="10"/>
      <c r="I748" s="69"/>
      <c r="J748" s="69"/>
      <c r="K748" s="69"/>
      <c r="L748" s="69"/>
      <c r="P748" s="14"/>
      <c r="S748" s="14"/>
      <c r="AC748" s="15"/>
    </row>
    <row r="749" spans="5:29" ht="12.75" customHeight="1">
      <c r="E749" s="10"/>
      <c r="F749" s="10"/>
      <c r="I749" s="69"/>
      <c r="J749" s="69"/>
      <c r="K749" s="69"/>
      <c r="L749" s="69"/>
      <c r="P749" s="14"/>
      <c r="S749" s="14"/>
      <c r="AC749" s="15"/>
    </row>
    <row r="750" spans="5:29" ht="12.75" customHeight="1">
      <c r="E750" s="10"/>
      <c r="F750" s="10"/>
      <c r="I750" s="69"/>
      <c r="J750" s="69"/>
      <c r="K750" s="69"/>
      <c r="L750" s="69"/>
      <c r="P750" s="14"/>
      <c r="S750" s="14"/>
      <c r="AC750" s="15"/>
    </row>
    <row r="751" spans="5:29" ht="12.75" customHeight="1">
      <c r="E751" s="10"/>
      <c r="F751" s="10"/>
      <c r="I751" s="69"/>
      <c r="J751" s="69"/>
      <c r="K751" s="69"/>
      <c r="L751" s="69"/>
      <c r="P751" s="14"/>
      <c r="S751" s="14"/>
      <c r="AC751" s="15"/>
    </row>
    <row r="752" spans="5:29" ht="12.75" customHeight="1">
      <c r="E752" s="10"/>
      <c r="F752" s="10"/>
      <c r="I752" s="69"/>
      <c r="J752" s="69"/>
      <c r="K752" s="69"/>
      <c r="L752" s="69"/>
      <c r="P752" s="14"/>
      <c r="S752" s="14"/>
      <c r="AC752" s="15"/>
    </row>
    <row r="753" spans="5:29" ht="12.75" customHeight="1">
      <c r="E753" s="10"/>
      <c r="F753" s="10"/>
      <c r="I753" s="69"/>
      <c r="J753" s="69"/>
      <c r="K753" s="69"/>
      <c r="L753" s="69"/>
      <c r="P753" s="14"/>
      <c r="S753" s="14"/>
      <c r="AC753" s="15"/>
    </row>
    <row r="754" spans="5:29" ht="12.75" customHeight="1">
      <c r="E754" s="10"/>
      <c r="F754" s="10"/>
      <c r="I754" s="69"/>
      <c r="J754" s="69"/>
      <c r="K754" s="69"/>
      <c r="L754" s="69"/>
      <c r="P754" s="14"/>
      <c r="S754" s="14"/>
      <c r="AC754" s="15"/>
    </row>
    <row r="755" spans="5:29" ht="12.75" customHeight="1">
      <c r="E755" s="10"/>
      <c r="F755" s="10"/>
      <c r="I755" s="69"/>
      <c r="J755" s="69"/>
      <c r="K755" s="69"/>
      <c r="L755" s="69"/>
      <c r="P755" s="14"/>
      <c r="S755" s="14"/>
      <c r="AC755" s="15"/>
    </row>
    <row r="756" spans="5:29" ht="12.75" customHeight="1">
      <c r="E756" s="10"/>
      <c r="F756" s="10"/>
      <c r="I756" s="69"/>
      <c r="J756" s="69"/>
      <c r="K756" s="69"/>
      <c r="L756" s="69"/>
      <c r="P756" s="14"/>
      <c r="S756" s="14"/>
      <c r="AC756" s="15"/>
    </row>
    <row r="757" spans="5:29" ht="12.75" customHeight="1">
      <c r="E757" s="10"/>
      <c r="F757" s="10"/>
      <c r="I757" s="69"/>
      <c r="J757" s="69"/>
      <c r="K757" s="69"/>
      <c r="L757" s="69"/>
      <c r="P757" s="14"/>
      <c r="S757" s="14"/>
      <c r="AC757" s="15"/>
    </row>
    <row r="758" spans="5:29" ht="12.75" customHeight="1">
      <c r="E758" s="10"/>
      <c r="F758" s="10"/>
      <c r="I758" s="69"/>
      <c r="J758" s="69"/>
      <c r="K758" s="69"/>
      <c r="L758" s="69"/>
      <c r="P758" s="14"/>
      <c r="S758" s="14"/>
      <c r="AC758" s="15"/>
    </row>
    <row r="759" spans="5:29" ht="12.75" customHeight="1">
      <c r="E759" s="10"/>
      <c r="F759" s="10"/>
      <c r="I759" s="69"/>
      <c r="J759" s="69"/>
      <c r="K759" s="69"/>
      <c r="L759" s="69"/>
      <c r="P759" s="14"/>
      <c r="S759" s="14"/>
      <c r="AC759" s="15"/>
    </row>
    <row r="760" spans="5:29" ht="12.75" customHeight="1">
      <c r="E760" s="10"/>
      <c r="F760" s="10"/>
      <c r="I760" s="69"/>
      <c r="J760" s="69"/>
      <c r="K760" s="69"/>
      <c r="L760" s="69"/>
      <c r="P760" s="14"/>
      <c r="S760" s="14"/>
      <c r="AC760" s="15"/>
    </row>
    <row r="761" spans="5:29" ht="12.75" customHeight="1">
      <c r="E761" s="10"/>
      <c r="F761" s="10"/>
      <c r="I761" s="69"/>
      <c r="J761" s="69"/>
      <c r="K761" s="69"/>
      <c r="L761" s="69"/>
      <c r="P761" s="14"/>
      <c r="S761" s="14"/>
      <c r="AC761" s="15"/>
    </row>
    <row r="762" spans="5:29" ht="12.75" customHeight="1">
      <c r="E762" s="10"/>
      <c r="F762" s="10"/>
      <c r="I762" s="69"/>
      <c r="J762" s="69"/>
      <c r="K762" s="69"/>
      <c r="L762" s="69"/>
      <c r="P762" s="14"/>
      <c r="S762" s="14"/>
      <c r="AC762" s="15"/>
    </row>
    <row r="763" spans="5:29" ht="12.75" customHeight="1">
      <c r="E763" s="10"/>
      <c r="F763" s="10"/>
      <c r="I763" s="69"/>
      <c r="J763" s="69"/>
      <c r="K763" s="69"/>
      <c r="L763" s="69"/>
      <c r="P763" s="14"/>
      <c r="S763" s="14"/>
      <c r="AC763" s="15"/>
    </row>
    <row r="764" spans="5:29" ht="12.75" customHeight="1">
      <c r="E764" s="10"/>
      <c r="F764" s="10"/>
      <c r="I764" s="69"/>
      <c r="J764" s="69"/>
      <c r="K764" s="69"/>
      <c r="L764" s="69"/>
      <c r="P764" s="14"/>
      <c r="S764" s="14"/>
      <c r="AC764" s="15"/>
    </row>
    <row r="765" spans="5:29" ht="12.75" customHeight="1">
      <c r="E765" s="10"/>
      <c r="F765" s="10"/>
      <c r="I765" s="69"/>
      <c r="J765" s="69"/>
      <c r="K765" s="69"/>
      <c r="L765" s="69"/>
      <c r="P765" s="14"/>
      <c r="S765" s="14"/>
      <c r="AC765" s="15"/>
    </row>
    <row r="766" spans="5:29" ht="12.75" customHeight="1">
      <c r="E766" s="10"/>
      <c r="F766" s="10"/>
      <c r="I766" s="69"/>
      <c r="J766" s="69"/>
      <c r="K766" s="69"/>
      <c r="L766" s="69"/>
      <c r="P766" s="14"/>
      <c r="S766" s="14"/>
      <c r="AC766" s="15"/>
    </row>
    <row r="767" spans="5:29" ht="12.75" customHeight="1">
      <c r="E767" s="10"/>
      <c r="F767" s="10"/>
      <c r="I767" s="69"/>
      <c r="J767" s="69"/>
      <c r="K767" s="69"/>
      <c r="L767" s="69"/>
      <c r="P767" s="14"/>
      <c r="S767" s="14"/>
      <c r="AC767" s="15"/>
    </row>
    <row r="768" spans="5:29" ht="12.75" customHeight="1">
      <c r="E768" s="10"/>
      <c r="F768" s="10"/>
      <c r="I768" s="69"/>
      <c r="J768" s="69"/>
      <c r="K768" s="69"/>
      <c r="L768" s="69"/>
      <c r="P768" s="14"/>
      <c r="S768" s="14"/>
      <c r="AC768" s="15"/>
    </row>
    <row r="769" spans="5:29" ht="12.75" customHeight="1">
      <c r="E769" s="10"/>
      <c r="F769" s="10"/>
      <c r="I769" s="69"/>
      <c r="J769" s="69"/>
      <c r="K769" s="69"/>
      <c r="L769" s="69"/>
      <c r="P769" s="14"/>
      <c r="S769" s="14"/>
      <c r="AC769" s="15"/>
    </row>
    <row r="770" spans="5:29" ht="12.75" customHeight="1">
      <c r="E770" s="10"/>
      <c r="F770" s="10"/>
      <c r="I770" s="69"/>
      <c r="J770" s="69"/>
      <c r="K770" s="69"/>
      <c r="L770" s="69"/>
      <c r="P770" s="14"/>
      <c r="S770" s="14"/>
      <c r="AC770" s="15"/>
    </row>
    <row r="771" spans="5:29" ht="12.75" customHeight="1">
      <c r="E771" s="10"/>
      <c r="F771" s="10"/>
      <c r="I771" s="69"/>
      <c r="J771" s="69"/>
      <c r="K771" s="69"/>
      <c r="L771" s="69"/>
      <c r="P771" s="14"/>
      <c r="S771" s="14"/>
      <c r="AC771" s="15"/>
    </row>
    <row r="772" spans="5:29" ht="12.75" customHeight="1">
      <c r="E772" s="10"/>
      <c r="F772" s="10"/>
      <c r="I772" s="69"/>
      <c r="J772" s="69"/>
      <c r="K772" s="69"/>
      <c r="L772" s="69"/>
      <c r="P772" s="14"/>
      <c r="S772" s="14"/>
      <c r="AC772" s="15"/>
    </row>
    <row r="773" spans="5:29" ht="12.75" customHeight="1">
      <c r="E773" s="10"/>
      <c r="F773" s="10"/>
      <c r="I773" s="69"/>
      <c r="J773" s="69"/>
      <c r="K773" s="69"/>
      <c r="L773" s="69"/>
      <c r="P773" s="14"/>
      <c r="S773" s="14"/>
      <c r="AC773" s="15"/>
    </row>
    <row r="774" spans="5:29" ht="12.75" customHeight="1">
      <c r="E774" s="10"/>
      <c r="F774" s="10"/>
      <c r="I774" s="69"/>
      <c r="J774" s="69"/>
      <c r="K774" s="69"/>
      <c r="L774" s="69"/>
      <c r="P774" s="14"/>
      <c r="S774" s="14"/>
      <c r="AC774" s="15"/>
    </row>
    <row r="775" spans="5:29" ht="12.75" customHeight="1">
      <c r="E775" s="10"/>
      <c r="F775" s="10"/>
      <c r="I775" s="69"/>
      <c r="J775" s="69"/>
      <c r="K775" s="69"/>
      <c r="L775" s="69"/>
      <c r="P775" s="14"/>
      <c r="S775" s="14"/>
      <c r="AC775" s="15"/>
    </row>
    <row r="776" spans="5:29" ht="12.75" customHeight="1">
      <c r="E776" s="10"/>
      <c r="F776" s="10"/>
      <c r="I776" s="69"/>
      <c r="J776" s="69"/>
      <c r="K776" s="69"/>
      <c r="L776" s="69"/>
      <c r="P776" s="14"/>
      <c r="S776" s="14"/>
      <c r="AC776" s="15"/>
    </row>
    <row r="777" spans="5:29" ht="12.75" customHeight="1">
      <c r="E777" s="10"/>
      <c r="F777" s="10"/>
      <c r="I777" s="69"/>
      <c r="J777" s="69"/>
      <c r="K777" s="69"/>
      <c r="L777" s="69"/>
      <c r="P777" s="14"/>
      <c r="S777" s="14"/>
      <c r="AC777" s="15"/>
    </row>
    <row r="778" spans="5:29" ht="12.75" customHeight="1">
      <c r="E778" s="10"/>
      <c r="F778" s="10"/>
      <c r="I778" s="69"/>
      <c r="J778" s="69"/>
      <c r="K778" s="69"/>
      <c r="L778" s="69"/>
      <c r="P778" s="14"/>
      <c r="S778" s="14"/>
      <c r="AC778" s="15"/>
    </row>
    <row r="779" spans="5:29" ht="12.75" customHeight="1">
      <c r="E779" s="10"/>
      <c r="F779" s="10"/>
      <c r="I779" s="69"/>
      <c r="J779" s="69"/>
      <c r="K779" s="69"/>
      <c r="L779" s="69"/>
      <c r="P779" s="14"/>
      <c r="S779" s="14"/>
      <c r="AC779" s="15"/>
    </row>
    <row r="780" spans="5:29" ht="12.75" customHeight="1">
      <c r="E780" s="10"/>
      <c r="F780" s="10"/>
      <c r="I780" s="69"/>
      <c r="J780" s="69"/>
      <c r="K780" s="69"/>
      <c r="L780" s="69"/>
      <c r="P780" s="14"/>
      <c r="S780" s="14"/>
      <c r="AC780" s="15"/>
    </row>
    <row r="781" spans="5:29" ht="12.75" customHeight="1">
      <c r="E781" s="10"/>
      <c r="F781" s="10"/>
      <c r="I781" s="69"/>
      <c r="J781" s="69"/>
      <c r="K781" s="69"/>
      <c r="L781" s="69"/>
      <c r="P781" s="14"/>
      <c r="S781" s="14"/>
      <c r="AC781" s="15"/>
    </row>
    <row r="782" spans="5:29" ht="12.75" customHeight="1">
      <c r="E782" s="10"/>
      <c r="F782" s="10"/>
      <c r="I782" s="69"/>
      <c r="J782" s="69"/>
      <c r="K782" s="69"/>
      <c r="L782" s="69"/>
      <c r="P782" s="14"/>
      <c r="S782" s="14"/>
      <c r="AC782" s="15"/>
    </row>
    <row r="783" spans="5:29" ht="12.75" customHeight="1">
      <c r="E783" s="10"/>
      <c r="F783" s="10"/>
      <c r="I783" s="69"/>
      <c r="J783" s="69"/>
      <c r="K783" s="69"/>
      <c r="L783" s="69"/>
      <c r="P783" s="14"/>
      <c r="S783" s="14"/>
      <c r="AC783" s="15"/>
    </row>
    <row r="784" spans="5:29" ht="12.75" customHeight="1">
      <c r="E784" s="10"/>
      <c r="F784" s="10"/>
      <c r="I784" s="69"/>
      <c r="J784" s="69"/>
      <c r="K784" s="69"/>
      <c r="L784" s="69"/>
      <c r="P784" s="14"/>
      <c r="S784" s="14"/>
      <c r="AC784" s="15"/>
    </row>
    <row r="785" spans="5:29" ht="12.75" customHeight="1">
      <c r="E785" s="10"/>
      <c r="F785" s="10"/>
      <c r="I785" s="69"/>
      <c r="J785" s="69"/>
      <c r="K785" s="69"/>
      <c r="L785" s="69"/>
      <c r="P785" s="14"/>
      <c r="S785" s="14"/>
      <c r="AC785" s="15"/>
    </row>
    <row r="786" spans="5:29" ht="12.75" customHeight="1">
      <c r="E786" s="10"/>
      <c r="F786" s="10"/>
      <c r="I786" s="69"/>
      <c r="J786" s="69"/>
      <c r="K786" s="69"/>
      <c r="L786" s="69"/>
      <c r="P786" s="14"/>
      <c r="S786" s="14"/>
      <c r="AC786" s="15"/>
    </row>
    <row r="787" spans="5:29" ht="12.75" customHeight="1">
      <c r="E787" s="10"/>
      <c r="F787" s="10"/>
      <c r="I787" s="69"/>
      <c r="J787" s="69"/>
      <c r="K787" s="69"/>
      <c r="L787" s="69"/>
      <c r="P787" s="14"/>
      <c r="S787" s="14"/>
      <c r="AC787" s="15"/>
    </row>
    <row r="788" spans="5:29" ht="12.75" customHeight="1">
      <c r="E788" s="10"/>
      <c r="F788" s="10"/>
      <c r="I788" s="69"/>
      <c r="J788" s="69"/>
      <c r="K788" s="69"/>
      <c r="L788" s="69"/>
      <c r="P788" s="14"/>
      <c r="S788" s="14"/>
      <c r="AC788" s="15"/>
    </row>
    <row r="789" spans="5:29" ht="12.75" customHeight="1">
      <c r="E789" s="10"/>
      <c r="F789" s="10"/>
      <c r="I789" s="69"/>
      <c r="J789" s="69"/>
      <c r="K789" s="69"/>
      <c r="L789" s="69"/>
      <c r="P789" s="14"/>
      <c r="S789" s="14"/>
      <c r="AC789" s="15"/>
    </row>
    <row r="790" spans="5:29" ht="12.75" customHeight="1">
      <c r="E790" s="10"/>
      <c r="F790" s="10"/>
      <c r="I790" s="69"/>
      <c r="J790" s="69"/>
      <c r="K790" s="69"/>
      <c r="L790" s="69"/>
      <c r="P790" s="14"/>
      <c r="S790" s="14"/>
      <c r="AC790" s="15"/>
    </row>
    <row r="791" spans="5:29" ht="12.75" customHeight="1">
      <c r="E791" s="10"/>
      <c r="F791" s="10"/>
      <c r="I791" s="69"/>
      <c r="J791" s="69"/>
      <c r="K791" s="69"/>
      <c r="L791" s="69"/>
      <c r="P791" s="14"/>
      <c r="S791" s="14"/>
      <c r="AC791" s="15"/>
    </row>
    <row r="792" spans="5:29" ht="12.75" customHeight="1">
      <c r="E792" s="10"/>
      <c r="F792" s="10"/>
      <c r="I792" s="69"/>
      <c r="J792" s="69"/>
      <c r="K792" s="69"/>
      <c r="L792" s="69"/>
      <c r="P792" s="14"/>
      <c r="S792" s="14"/>
      <c r="AC792" s="15"/>
    </row>
    <row r="793" spans="5:29" ht="12.75" customHeight="1">
      <c r="E793" s="10"/>
      <c r="F793" s="10"/>
      <c r="I793" s="69"/>
      <c r="J793" s="69"/>
      <c r="K793" s="69"/>
      <c r="L793" s="69"/>
      <c r="P793" s="14"/>
      <c r="S793" s="14"/>
      <c r="AC793" s="15"/>
    </row>
    <row r="794" spans="5:29" ht="12.75" customHeight="1">
      <c r="E794" s="10"/>
      <c r="F794" s="10"/>
      <c r="I794" s="69"/>
      <c r="J794" s="69"/>
      <c r="K794" s="69"/>
      <c r="L794" s="69"/>
      <c r="P794" s="14"/>
      <c r="S794" s="14"/>
      <c r="AC794" s="15"/>
    </row>
    <row r="795" spans="5:29" ht="12.75" customHeight="1">
      <c r="E795" s="10"/>
      <c r="F795" s="10"/>
      <c r="I795" s="69"/>
      <c r="J795" s="69"/>
      <c r="K795" s="69"/>
      <c r="L795" s="69"/>
      <c r="P795" s="14"/>
      <c r="S795" s="14"/>
      <c r="AC795" s="15"/>
    </row>
    <row r="796" spans="5:29" ht="12.75" customHeight="1">
      <c r="E796" s="10"/>
      <c r="F796" s="10"/>
      <c r="I796" s="69"/>
      <c r="J796" s="69"/>
      <c r="K796" s="69"/>
      <c r="L796" s="69"/>
      <c r="P796" s="14"/>
      <c r="S796" s="14"/>
      <c r="AC796" s="15"/>
    </row>
    <row r="797" spans="5:29" ht="12.75" customHeight="1">
      <c r="E797" s="10"/>
      <c r="F797" s="10"/>
      <c r="I797" s="69"/>
      <c r="J797" s="69"/>
      <c r="K797" s="69"/>
      <c r="L797" s="69"/>
      <c r="P797" s="14"/>
      <c r="S797" s="14"/>
      <c r="AC797" s="15"/>
    </row>
    <row r="798" spans="5:29" ht="12.75" customHeight="1">
      <c r="E798" s="10"/>
      <c r="F798" s="10"/>
      <c r="I798" s="69"/>
      <c r="J798" s="69"/>
      <c r="K798" s="69"/>
      <c r="L798" s="69"/>
      <c r="P798" s="14"/>
      <c r="S798" s="14"/>
      <c r="AC798" s="15"/>
    </row>
    <row r="799" spans="5:29" ht="12.75" customHeight="1">
      <c r="E799" s="10"/>
      <c r="F799" s="10"/>
      <c r="I799" s="69"/>
      <c r="J799" s="69"/>
      <c r="K799" s="69"/>
      <c r="L799" s="69"/>
      <c r="P799" s="14"/>
      <c r="S799" s="14"/>
      <c r="AC799" s="15"/>
    </row>
    <row r="800" spans="5:29" ht="12.75" customHeight="1">
      <c r="E800" s="10"/>
      <c r="F800" s="10"/>
      <c r="I800" s="69"/>
      <c r="J800" s="69"/>
      <c r="K800" s="69"/>
      <c r="L800" s="69"/>
      <c r="P800" s="14"/>
      <c r="S800" s="14"/>
      <c r="AC800" s="15"/>
    </row>
    <row r="801" spans="5:29" ht="12.75" customHeight="1">
      <c r="E801" s="10"/>
      <c r="F801" s="10"/>
      <c r="I801" s="69"/>
      <c r="J801" s="69"/>
      <c r="K801" s="69"/>
      <c r="L801" s="69"/>
      <c r="P801" s="14"/>
      <c r="S801" s="14"/>
      <c r="AC801" s="15"/>
    </row>
    <row r="802" spans="5:29" ht="12.75" customHeight="1">
      <c r="E802" s="10"/>
      <c r="F802" s="10"/>
      <c r="I802" s="69"/>
      <c r="J802" s="69"/>
      <c r="K802" s="69"/>
      <c r="L802" s="69"/>
      <c r="P802" s="14"/>
      <c r="S802" s="14"/>
      <c r="AC802" s="15"/>
    </row>
    <row r="803" spans="5:29" ht="12.75" customHeight="1">
      <c r="E803" s="10"/>
      <c r="F803" s="10"/>
      <c r="I803" s="69"/>
      <c r="J803" s="69"/>
      <c r="K803" s="69"/>
      <c r="L803" s="69"/>
      <c r="P803" s="14"/>
      <c r="S803" s="14"/>
      <c r="AC803" s="15"/>
    </row>
    <row r="804" spans="5:29" ht="12.75" customHeight="1">
      <c r="E804" s="10"/>
      <c r="F804" s="10"/>
      <c r="I804" s="69"/>
      <c r="J804" s="69"/>
      <c r="K804" s="69"/>
      <c r="L804" s="69"/>
      <c r="P804" s="14"/>
      <c r="S804" s="14"/>
      <c r="AC804" s="15"/>
    </row>
    <row r="805" spans="5:29" ht="12.75" customHeight="1">
      <c r="E805" s="10"/>
      <c r="F805" s="10"/>
      <c r="I805" s="69"/>
      <c r="J805" s="69"/>
      <c r="K805" s="69"/>
      <c r="L805" s="69"/>
      <c r="P805" s="14"/>
      <c r="S805" s="14"/>
      <c r="AC805" s="15"/>
    </row>
    <row r="806" spans="5:29" ht="12.75" customHeight="1">
      <c r="E806" s="10"/>
      <c r="F806" s="10"/>
      <c r="I806" s="69"/>
      <c r="J806" s="69"/>
      <c r="K806" s="69"/>
      <c r="L806" s="69"/>
      <c r="P806" s="14"/>
      <c r="S806" s="14"/>
      <c r="AC806" s="15"/>
    </row>
    <row r="807" spans="5:29" ht="12.75" customHeight="1">
      <c r="E807" s="10"/>
      <c r="F807" s="10"/>
      <c r="I807" s="69"/>
      <c r="J807" s="69"/>
      <c r="K807" s="69"/>
      <c r="L807" s="69"/>
      <c r="P807" s="14"/>
      <c r="S807" s="14"/>
      <c r="AC807" s="15"/>
    </row>
    <row r="808" spans="5:29" ht="12.75" customHeight="1">
      <c r="E808" s="10"/>
      <c r="F808" s="10"/>
      <c r="I808" s="69"/>
      <c r="J808" s="69"/>
      <c r="K808" s="69"/>
      <c r="L808" s="69"/>
      <c r="P808" s="14"/>
      <c r="S808" s="14"/>
      <c r="AC808" s="15"/>
    </row>
    <row r="809" spans="5:29" ht="12.75" customHeight="1">
      <c r="E809" s="10"/>
      <c r="F809" s="10"/>
      <c r="I809" s="69"/>
      <c r="J809" s="69"/>
      <c r="K809" s="69"/>
      <c r="L809" s="69"/>
      <c r="P809" s="14"/>
      <c r="S809" s="14"/>
      <c r="AC809" s="15"/>
    </row>
    <row r="810" spans="5:29" ht="12.75" customHeight="1">
      <c r="E810" s="10"/>
      <c r="F810" s="10"/>
      <c r="I810" s="69"/>
      <c r="J810" s="69"/>
      <c r="K810" s="69"/>
      <c r="L810" s="69"/>
      <c r="P810" s="14"/>
      <c r="S810" s="14"/>
      <c r="AC810" s="15"/>
    </row>
    <row r="811" spans="5:29" ht="12.75" customHeight="1">
      <c r="E811" s="10"/>
      <c r="F811" s="10"/>
      <c r="I811" s="69"/>
      <c r="J811" s="69"/>
      <c r="K811" s="69"/>
      <c r="L811" s="69"/>
      <c r="P811" s="14"/>
      <c r="S811" s="14"/>
      <c r="AC811" s="15"/>
    </row>
    <row r="812" spans="5:29" ht="12.75" customHeight="1">
      <c r="E812" s="10"/>
      <c r="F812" s="10"/>
      <c r="I812" s="69"/>
      <c r="J812" s="69"/>
      <c r="K812" s="69"/>
      <c r="L812" s="69"/>
      <c r="P812" s="14"/>
      <c r="S812" s="14"/>
      <c r="AC812" s="15"/>
    </row>
    <row r="813" spans="5:29" ht="12.75" customHeight="1">
      <c r="E813" s="10"/>
      <c r="F813" s="10"/>
      <c r="I813" s="69"/>
      <c r="J813" s="69"/>
      <c r="K813" s="69"/>
      <c r="L813" s="69"/>
      <c r="P813" s="14"/>
      <c r="S813" s="14"/>
      <c r="AC813" s="15"/>
    </row>
    <row r="814" spans="5:29" ht="12.75" customHeight="1">
      <c r="E814" s="10"/>
      <c r="F814" s="10"/>
      <c r="I814" s="69"/>
      <c r="J814" s="69"/>
      <c r="K814" s="69"/>
      <c r="L814" s="69"/>
      <c r="P814" s="14"/>
      <c r="S814" s="14"/>
      <c r="AC814" s="15"/>
    </row>
    <row r="815" spans="5:29" ht="12.75" customHeight="1">
      <c r="E815" s="10"/>
      <c r="F815" s="10"/>
      <c r="I815" s="69"/>
      <c r="J815" s="69"/>
      <c r="K815" s="69"/>
      <c r="L815" s="69"/>
      <c r="P815" s="14"/>
      <c r="S815" s="14"/>
      <c r="AC815" s="15"/>
    </row>
    <row r="816" spans="5:29" ht="12.75" customHeight="1">
      <c r="E816" s="10"/>
      <c r="F816" s="10"/>
      <c r="I816" s="69"/>
      <c r="J816" s="69"/>
      <c r="K816" s="69"/>
      <c r="L816" s="69"/>
      <c r="P816" s="14"/>
      <c r="S816" s="14"/>
      <c r="AC816" s="15"/>
    </row>
    <row r="817" spans="5:29" ht="12.75" customHeight="1">
      <c r="E817" s="10"/>
      <c r="F817" s="10"/>
      <c r="I817" s="69"/>
      <c r="J817" s="69"/>
      <c r="K817" s="69"/>
      <c r="L817" s="69"/>
      <c r="P817" s="14"/>
      <c r="S817" s="14"/>
      <c r="AC817" s="15"/>
    </row>
    <row r="818" spans="5:29" ht="12.75" customHeight="1">
      <c r="E818" s="10"/>
      <c r="F818" s="10"/>
      <c r="I818" s="69"/>
      <c r="J818" s="69"/>
      <c r="K818" s="69"/>
      <c r="L818" s="69"/>
      <c r="P818" s="14"/>
      <c r="S818" s="14"/>
      <c r="AC818" s="15"/>
    </row>
    <row r="819" spans="5:29" ht="12.75" customHeight="1">
      <c r="E819" s="10"/>
      <c r="F819" s="10"/>
      <c r="I819" s="69"/>
      <c r="J819" s="69"/>
      <c r="K819" s="69"/>
      <c r="L819" s="69"/>
      <c r="P819" s="14"/>
      <c r="S819" s="14"/>
      <c r="AC819" s="15"/>
    </row>
    <row r="820" spans="5:29" ht="12.75" customHeight="1">
      <c r="E820" s="10"/>
      <c r="F820" s="10"/>
      <c r="I820" s="69"/>
      <c r="J820" s="69"/>
      <c r="K820" s="69"/>
      <c r="L820" s="69"/>
      <c r="P820" s="14"/>
      <c r="S820" s="14"/>
      <c r="AC820" s="15"/>
    </row>
    <row r="821" spans="5:29" ht="12.75" customHeight="1">
      <c r="E821" s="10"/>
      <c r="F821" s="10"/>
      <c r="I821" s="69"/>
      <c r="J821" s="69"/>
      <c r="K821" s="69"/>
      <c r="L821" s="69"/>
      <c r="P821" s="14"/>
      <c r="S821" s="14"/>
      <c r="AC821" s="15"/>
    </row>
    <row r="822" spans="5:29" ht="12.75" customHeight="1">
      <c r="E822" s="10"/>
      <c r="F822" s="10"/>
      <c r="I822" s="69"/>
      <c r="J822" s="69"/>
      <c r="K822" s="69"/>
      <c r="L822" s="69"/>
      <c r="P822" s="14"/>
      <c r="S822" s="14"/>
      <c r="AC822" s="15"/>
    </row>
    <row r="823" spans="5:29" ht="12.75" customHeight="1">
      <c r="E823" s="10"/>
      <c r="F823" s="10"/>
      <c r="I823" s="69"/>
      <c r="J823" s="69"/>
      <c r="K823" s="69"/>
      <c r="L823" s="69"/>
      <c r="P823" s="14"/>
      <c r="S823" s="14"/>
      <c r="AC823" s="15"/>
    </row>
    <row r="824" spans="5:29" ht="12.75" customHeight="1">
      <c r="E824" s="10"/>
      <c r="F824" s="10"/>
      <c r="I824" s="69"/>
      <c r="J824" s="69"/>
      <c r="K824" s="69"/>
      <c r="L824" s="69"/>
      <c r="P824" s="14"/>
      <c r="S824" s="14"/>
      <c r="AC824" s="15"/>
    </row>
    <row r="825" spans="5:29" ht="12.75" customHeight="1">
      <c r="E825" s="10"/>
      <c r="F825" s="10"/>
      <c r="I825" s="69"/>
      <c r="J825" s="69"/>
      <c r="K825" s="69"/>
      <c r="L825" s="69"/>
      <c r="P825" s="14"/>
      <c r="S825" s="14"/>
      <c r="AC825" s="15"/>
    </row>
    <row r="826" spans="5:29" ht="12.75" customHeight="1">
      <c r="E826" s="10"/>
      <c r="F826" s="10"/>
      <c r="I826" s="69"/>
      <c r="J826" s="69"/>
      <c r="K826" s="69"/>
      <c r="L826" s="69"/>
      <c r="P826" s="14"/>
      <c r="S826" s="14"/>
      <c r="AC826" s="15"/>
    </row>
    <row r="827" spans="5:29" ht="12.75" customHeight="1">
      <c r="E827" s="10"/>
      <c r="F827" s="10"/>
      <c r="I827" s="69"/>
      <c r="J827" s="69"/>
      <c r="K827" s="69"/>
      <c r="L827" s="69"/>
      <c r="P827" s="14"/>
      <c r="S827" s="14"/>
      <c r="AC827" s="15"/>
    </row>
    <row r="828" spans="5:29" ht="12.75" customHeight="1">
      <c r="E828" s="10"/>
      <c r="F828" s="10"/>
      <c r="I828" s="69"/>
      <c r="J828" s="69"/>
      <c r="K828" s="69"/>
      <c r="L828" s="69"/>
      <c r="P828" s="14"/>
      <c r="S828" s="14"/>
      <c r="AC828" s="15"/>
    </row>
    <row r="829" spans="5:29" ht="12.75" customHeight="1">
      <c r="E829" s="10"/>
      <c r="F829" s="10"/>
      <c r="I829" s="69"/>
      <c r="J829" s="69"/>
      <c r="K829" s="69"/>
      <c r="L829" s="69"/>
      <c r="P829" s="14"/>
      <c r="S829" s="14"/>
      <c r="AC829" s="15"/>
    </row>
    <row r="830" spans="5:29" ht="12.75" customHeight="1">
      <c r="E830" s="10"/>
      <c r="F830" s="10"/>
      <c r="I830" s="69"/>
      <c r="J830" s="69"/>
      <c r="K830" s="69"/>
      <c r="L830" s="69"/>
      <c r="P830" s="14"/>
      <c r="S830" s="14"/>
      <c r="AC830" s="15"/>
    </row>
    <row r="831" spans="5:29" ht="12.75" customHeight="1">
      <c r="E831" s="10"/>
      <c r="F831" s="10"/>
      <c r="I831" s="69"/>
      <c r="J831" s="69"/>
      <c r="K831" s="69"/>
      <c r="L831" s="69"/>
      <c r="P831" s="14"/>
      <c r="S831" s="14"/>
      <c r="AC831" s="15"/>
    </row>
    <row r="832" spans="5:29" ht="12.75" customHeight="1">
      <c r="E832" s="10"/>
      <c r="F832" s="10"/>
      <c r="I832" s="69"/>
      <c r="J832" s="69"/>
      <c r="K832" s="69"/>
      <c r="L832" s="69"/>
      <c r="P832" s="14"/>
      <c r="S832" s="14"/>
      <c r="AC832" s="15"/>
    </row>
    <row r="833" spans="5:29" ht="12.75" customHeight="1">
      <c r="E833" s="10"/>
      <c r="F833" s="10"/>
      <c r="I833" s="69"/>
      <c r="J833" s="69"/>
      <c r="K833" s="69"/>
      <c r="L833" s="69"/>
      <c r="P833" s="14"/>
      <c r="S833" s="14"/>
      <c r="AC833" s="15"/>
    </row>
    <row r="834" spans="5:29" ht="12.75" customHeight="1">
      <c r="E834" s="10"/>
      <c r="F834" s="10"/>
      <c r="I834" s="69"/>
      <c r="J834" s="69"/>
      <c r="K834" s="69"/>
      <c r="L834" s="69"/>
      <c r="P834" s="14"/>
      <c r="S834" s="14"/>
      <c r="AC834" s="15"/>
    </row>
    <row r="835" spans="5:29" ht="12.75" customHeight="1">
      <c r="E835" s="10"/>
      <c r="F835" s="10"/>
      <c r="I835" s="69"/>
      <c r="J835" s="69"/>
      <c r="K835" s="69"/>
      <c r="L835" s="69"/>
      <c r="P835" s="14"/>
      <c r="S835" s="14"/>
      <c r="AC835" s="15"/>
    </row>
    <row r="836" spans="5:29" ht="12.75" customHeight="1">
      <c r="E836" s="10"/>
      <c r="F836" s="10"/>
      <c r="I836" s="69"/>
      <c r="J836" s="69"/>
      <c r="K836" s="69"/>
      <c r="L836" s="69"/>
      <c r="P836" s="14"/>
      <c r="S836" s="14"/>
      <c r="AC836" s="15"/>
    </row>
    <row r="837" spans="5:29" ht="12.75" customHeight="1">
      <c r="E837" s="10"/>
      <c r="F837" s="10"/>
      <c r="I837" s="69"/>
      <c r="J837" s="69"/>
      <c r="K837" s="69"/>
      <c r="L837" s="69"/>
      <c r="P837" s="14"/>
      <c r="S837" s="14"/>
      <c r="AC837" s="15"/>
    </row>
    <row r="838" spans="5:29" ht="12.75" customHeight="1">
      <c r="E838" s="10"/>
      <c r="F838" s="10"/>
      <c r="I838" s="69"/>
      <c r="J838" s="69"/>
      <c r="K838" s="69"/>
      <c r="L838" s="69"/>
      <c r="P838" s="14"/>
      <c r="S838" s="14"/>
      <c r="AC838" s="15"/>
    </row>
    <row r="839" spans="5:29" ht="12.75" customHeight="1">
      <c r="E839" s="10"/>
      <c r="F839" s="10"/>
      <c r="I839" s="69"/>
      <c r="J839" s="69"/>
      <c r="K839" s="69"/>
      <c r="L839" s="69"/>
      <c r="P839" s="14"/>
      <c r="S839" s="14"/>
      <c r="AC839" s="15"/>
    </row>
    <row r="840" spans="5:29" ht="12.75" customHeight="1">
      <c r="E840" s="10"/>
      <c r="F840" s="10"/>
      <c r="I840" s="69"/>
      <c r="J840" s="69"/>
      <c r="K840" s="69"/>
      <c r="L840" s="69"/>
      <c r="P840" s="14"/>
      <c r="S840" s="14"/>
      <c r="AC840" s="15"/>
    </row>
    <row r="841" spans="5:29" ht="12.75" customHeight="1">
      <c r="E841" s="10"/>
      <c r="F841" s="10"/>
      <c r="I841" s="69"/>
      <c r="J841" s="69"/>
      <c r="K841" s="69"/>
      <c r="L841" s="69"/>
      <c r="P841" s="14"/>
      <c r="S841" s="14"/>
      <c r="AC841" s="15"/>
    </row>
    <row r="842" spans="5:29" ht="12.75" customHeight="1">
      <c r="E842" s="10"/>
      <c r="F842" s="10"/>
      <c r="I842" s="69"/>
      <c r="J842" s="69"/>
      <c r="K842" s="69"/>
      <c r="L842" s="69"/>
      <c r="P842" s="14"/>
      <c r="S842" s="14"/>
      <c r="AC842" s="15"/>
    </row>
    <row r="843" spans="5:29" ht="12.75" customHeight="1">
      <c r="E843" s="10"/>
      <c r="F843" s="10"/>
      <c r="I843" s="69"/>
      <c r="J843" s="69"/>
      <c r="K843" s="69"/>
      <c r="L843" s="69"/>
      <c r="P843" s="14"/>
      <c r="S843" s="14"/>
      <c r="AC843" s="15"/>
    </row>
    <row r="844" spans="5:29" ht="12.75" customHeight="1">
      <c r="E844" s="10"/>
      <c r="F844" s="10"/>
      <c r="I844" s="69"/>
      <c r="J844" s="69"/>
      <c r="K844" s="69"/>
      <c r="L844" s="69"/>
      <c r="P844" s="14"/>
      <c r="S844" s="14"/>
      <c r="AC844" s="15"/>
    </row>
    <row r="845" spans="5:29" ht="12.75" customHeight="1">
      <c r="E845" s="10"/>
      <c r="F845" s="10"/>
      <c r="I845" s="69"/>
      <c r="J845" s="69"/>
      <c r="K845" s="69"/>
      <c r="L845" s="69"/>
      <c r="P845" s="14"/>
      <c r="S845" s="14"/>
      <c r="AC845" s="15"/>
    </row>
    <row r="846" spans="5:29" ht="12.75" customHeight="1">
      <c r="E846" s="10"/>
      <c r="F846" s="10"/>
      <c r="I846" s="69"/>
      <c r="J846" s="69"/>
      <c r="K846" s="69"/>
      <c r="L846" s="69"/>
      <c r="P846" s="14"/>
      <c r="S846" s="14"/>
      <c r="AC846" s="15"/>
    </row>
    <row r="847" spans="5:29" ht="12.75" customHeight="1">
      <c r="E847" s="10"/>
      <c r="F847" s="10"/>
      <c r="I847" s="69"/>
      <c r="J847" s="69"/>
      <c r="K847" s="69"/>
      <c r="L847" s="69"/>
      <c r="P847" s="14"/>
      <c r="S847" s="14"/>
      <c r="AC847" s="15"/>
    </row>
    <row r="848" spans="5:29" ht="12.75" customHeight="1">
      <c r="E848" s="10"/>
      <c r="F848" s="10"/>
      <c r="I848" s="69"/>
      <c r="J848" s="69"/>
      <c r="K848" s="69"/>
      <c r="L848" s="69"/>
      <c r="P848" s="14"/>
      <c r="S848" s="14"/>
      <c r="AC848" s="15"/>
    </row>
    <row r="849" spans="5:29" ht="12.75" customHeight="1">
      <c r="E849" s="10"/>
      <c r="F849" s="10"/>
      <c r="I849" s="69"/>
      <c r="J849" s="69"/>
      <c r="K849" s="69"/>
      <c r="L849" s="69"/>
      <c r="P849" s="14"/>
      <c r="S849" s="14"/>
      <c r="AC849" s="15"/>
    </row>
    <row r="850" spans="5:29" ht="12.75" customHeight="1">
      <c r="E850" s="10"/>
      <c r="F850" s="10"/>
      <c r="I850" s="69"/>
      <c r="J850" s="69"/>
      <c r="K850" s="69"/>
      <c r="L850" s="69"/>
      <c r="P850" s="14"/>
      <c r="S850" s="14"/>
      <c r="AC850" s="15"/>
    </row>
    <row r="851" spans="5:29" ht="12.75" customHeight="1">
      <c r="E851" s="10"/>
      <c r="F851" s="10"/>
      <c r="I851" s="69"/>
      <c r="J851" s="69"/>
      <c r="K851" s="69"/>
      <c r="L851" s="69"/>
      <c r="P851" s="14"/>
      <c r="S851" s="14"/>
      <c r="AC851" s="15"/>
    </row>
    <row r="852" spans="5:29" ht="12.75" customHeight="1">
      <c r="E852" s="10"/>
      <c r="F852" s="10"/>
      <c r="I852" s="69"/>
      <c r="J852" s="69"/>
      <c r="K852" s="69"/>
      <c r="L852" s="69"/>
      <c r="P852" s="14"/>
      <c r="S852" s="14"/>
      <c r="AC852" s="15"/>
    </row>
    <row r="853" spans="5:29" ht="12.75" customHeight="1">
      <c r="E853" s="10"/>
      <c r="F853" s="10"/>
      <c r="I853" s="69"/>
      <c r="J853" s="69"/>
      <c r="K853" s="69"/>
      <c r="L853" s="69"/>
      <c r="P853" s="14"/>
      <c r="S853" s="14"/>
      <c r="AC853" s="15"/>
    </row>
    <row r="854" spans="5:29" ht="12.75" customHeight="1">
      <c r="E854" s="10"/>
      <c r="F854" s="10"/>
      <c r="I854" s="69"/>
      <c r="J854" s="69"/>
      <c r="K854" s="69"/>
      <c r="L854" s="69"/>
      <c r="P854" s="14"/>
      <c r="S854" s="14"/>
      <c r="AC854" s="15"/>
    </row>
    <row r="855" spans="5:29" ht="12.75" customHeight="1">
      <c r="E855" s="10"/>
      <c r="F855" s="10"/>
      <c r="I855" s="69"/>
      <c r="J855" s="69"/>
      <c r="K855" s="69"/>
      <c r="L855" s="69"/>
      <c r="P855" s="14"/>
      <c r="S855" s="14"/>
      <c r="AC855" s="15"/>
    </row>
    <row r="856" spans="5:29" ht="12.75" customHeight="1">
      <c r="E856" s="10"/>
      <c r="F856" s="10"/>
      <c r="I856" s="69"/>
      <c r="J856" s="69"/>
      <c r="K856" s="69"/>
      <c r="L856" s="69"/>
      <c r="P856" s="14"/>
      <c r="S856" s="14"/>
      <c r="AC856" s="15"/>
    </row>
    <row r="857" spans="5:29" ht="12.75" customHeight="1">
      <c r="E857" s="10"/>
      <c r="F857" s="10"/>
      <c r="I857" s="69"/>
      <c r="J857" s="69"/>
      <c r="K857" s="69"/>
      <c r="L857" s="69"/>
      <c r="P857" s="14"/>
      <c r="S857" s="14"/>
      <c r="AC857" s="15"/>
    </row>
    <row r="858" spans="5:29" ht="12.75" customHeight="1">
      <c r="E858" s="10"/>
      <c r="F858" s="10"/>
      <c r="I858" s="69"/>
      <c r="J858" s="69"/>
      <c r="K858" s="69"/>
      <c r="L858" s="69"/>
      <c r="P858" s="14"/>
      <c r="S858" s="14"/>
      <c r="AC858" s="15"/>
    </row>
    <row r="859" spans="5:29" ht="12.75" customHeight="1">
      <c r="E859" s="10"/>
      <c r="F859" s="10"/>
      <c r="I859" s="69"/>
      <c r="J859" s="69"/>
      <c r="K859" s="69"/>
      <c r="L859" s="69"/>
      <c r="P859" s="14"/>
      <c r="S859" s="14"/>
      <c r="AC859" s="15"/>
    </row>
    <row r="860" spans="5:29" ht="12.75" customHeight="1">
      <c r="E860" s="10"/>
      <c r="F860" s="10"/>
      <c r="I860" s="69"/>
      <c r="J860" s="69"/>
      <c r="K860" s="69"/>
      <c r="L860" s="69"/>
      <c r="P860" s="14"/>
      <c r="S860" s="14"/>
      <c r="AC860" s="15"/>
    </row>
    <row r="861" spans="5:29" ht="12.75" customHeight="1">
      <c r="E861" s="10"/>
      <c r="F861" s="10"/>
      <c r="I861" s="69"/>
      <c r="J861" s="69"/>
      <c r="K861" s="69"/>
      <c r="L861" s="69"/>
      <c r="P861" s="14"/>
      <c r="S861" s="14"/>
      <c r="AC861" s="15"/>
    </row>
    <row r="862" spans="5:29" ht="12.75" customHeight="1">
      <c r="E862" s="10"/>
      <c r="F862" s="10"/>
      <c r="I862" s="69"/>
      <c r="J862" s="69"/>
      <c r="K862" s="69"/>
      <c r="L862" s="69"/>
      <c r="P862" s="14"/>
      <c r="S862" s="14"/>
      <c r="AC862" s="15"/>
    </row>
    <row r="863" spans="5:29" ht="12.75" customHeight="1">
      <c r="E863" s="10"/>
      <c r="F863" s="10"/>
      <c r="I863" s="69"/>
      <c r="J863" s="69"/>
      <c r="K863" s="69"/>
      <c r="L863" s="69"/>
      <c r="P863" s="14"/>
      <c r="S863" s="14"/>
      <c r="AC863" s="15"/>
    </row>
    <row r="864" spans="5:29" ht="12.75" customHeight="1">
      <c r="E864" s="10"/>
      <c r="F864" s="10"/>
      <c r="I864" s="69"/>
      <c r="J864" s="69"/>
      <c r="K864" s="69"/>
      <c r="L864" s="69"/>
      <c r="P864" s="14"/>
      <c r="S864" s="14"/>
      <c r="AC864" s="15"/>
    </row>
    <row r="865" spans="5:29" ht="12.75" customHeight="1">
      <c r="E865" s="10"/>
      <c r="F865" s="10"/>
      <c r="I865" s="69"/>
      <c r="J865" s="69"/>
      <c r="K865" s="69"/>
      <c r="L865" s="69"/>
      <c r="P865" s="14"/>
      <c r="S865" s="14"/>
      <c r="AC865" s="15"/>
    </row>
    <row r="866" spans="5:29" ht="12.75" customHeight="1">
      <c r="E866" s="10"/>
      <c r="F866" s="10"/>
      <c r="I866" s="69"/>
      <c r="J866" s="69"/>
      <c r="K866" s="69"/>
      <c r="L866" s="69"/>
      <c r="P866" s="14"/>
      <c r="S866" s="14"/>
      <c r="AC866" s="15"/>
    </row>
    <row r="867" spans="5:29" ht="12.75" customHeight="1">
      <c r="E867" s="10"/>
      <c r="F867" s="10"/>
      <c r="I867" s="69"/>
      <c r="J867" s="69"/>
      <c r="K867" s="69"/>
      <c r="L867" s="69"/>
      <c r="P867" s="14"/>
      <c r="S867" s="14"/>
      <c r="AC867" s="15"/>
    </row>
    <row r="868" spans="5:29" ht="12.75" customHeight="1">
      <c r="E868" s="10"/>
      <c r="F868" s="10"/>
      <c r="I868" s="69"/>
      <c r="J868" s="69"/>
      <c r="K868" s="69"/>
      <c r="L868" s="69"/>
      <c r="P868" s="14"/>
      <c r="S868" s="14"/>
      <c r="AC868" s="15"/>
    </row>
    <row r="869" spans="5:29" ht="12.75" customHeight="1">
      <c r="E869" s="10"/>
      <c r="F869" s="10"/>
      <c r="I869" s="69"/>
      <c r="J869" s="69"/>
      <c r="K869" s="69"/>
      <c r="L869" s="69"/>
      <c r="P869" s="14"/>
      <c r="S869" s="14"/>
      <c r="AC869" s="15"/>
    </row>
    <row r="870" spans="5:29" ht="12.75" customHeight="1">
      <c r="E870" s="10"/>
      <c r="F870" s="10"/>
      <c r="I870" s="69"/>
      <c r="J870" s="69"/>
      <c r="K870" s="69"/>
      <c r="L870" s="69"/>
      <c r="P870" s="14"/>
      <c r="S870" s="14"/>
      <c r="AC870" s="15"/>
    </row>
    <row r="871" spans="5:29" ht="12.75" customHeight="1">
      <c r="E871" s="10"/>
      <c r="F871" s="10"/>
      <c r="I871" s="69"/>
      <c r="J871" s="69"/>
      <c r="K871" s="69"/>
      <c r="L871" s="69"/>
      <c r="P871" s="14"/>
      <c r="S871" s="14"/>
      <c r="AC871" s="15"/>
    </row>
    <row r="872" spans="5:29" ht="12.75" customHeight="1">
      <c r="E872" s="10"/>
      <c r="F872" s="10"/>
      <c r="I872" s="69"/>
      <c r="J872" s="69"/>
      <c r="K872" s="69"/>
      <c r="L872" s="69"/>
      <c r="P872" s="14"/>
      <c r="S872" s="14"/>
      <c r="AC872" s="15"/>
    </row>
    <row r="873" spans="5:29" ht="12.75" customHeight="1">
      <c r="E873" s="10"/>
      <c r="F873" s="10"/>
      <c r="I873" s="69"/>
      <c r="J873" s="69"/>
      <c r="K873" s="69"/>
      <c r="L873" s="69"/>
      <c r="P873" s="14"/>
      <c r="S873" s="14"/>
      <c r="AC873" s="15"/>
    </row>
    <row r="874" spans="5:29" ht="12.75" customHeight="1">
      <c r="E874" s="10"/>
      <c r="F874" s="10"/>
      <c r="I874" s="69"/>
      <c r="J874" s="69"/>
      <c r="K874" s="69"/>
      <c r="L874" s="69"/>
      <c r="P874" s="14"/>
      <c r="S874" s="14"/>
      <c r="AC874" s="15"/>
    </row>
    <row r="875" spans="5:29" ht="12.75" customHeight="1">
      <c r="E875" s="10"/>
      <c r="F875" s="10"/>
      <c r="I875" s="69"/>
      <c r="J875" s="69"/>
      <c r="K875" s="69"/>
      <c r="L875" s="69"/>
      <c r="P875" s="14"/>
      <c r="S875" s="14"/>
      <c r="AC875" s="15"/>
    </row>
    <row r="876" spans="5:29" ht="12.75" customHeight="1">
      <c r="E876" s="10"/>
      <c r="F876" s="10"/>
      <c r="I876" s="69"/>
      <c r="J876" s="69"/>
      <c r="K876" s="69"/>
      <c r="L876" s="69"/>
      <c r="P876" s="14"/>
      <c r="S876" s="14"/>
      <c r="AC876" s="15"/>
    </row>
    <row r="877" spans="5:29" ht="12.75" customHeight="1">
      <c r="E877" s="10"/>
      <c r="F877" s="10"/>
      <c r="I877" s="69"/>
      <c r="J877" s="69"/>
      <c r="K877" s="69"/>
      <c r="L877" s="69"/>
      <c r="P877" s="14"/>
      <c r="S877" s="14"/>
      <c r="AC877" s="15"/>
    </row>
    <row r="878" spans="5:29" ht="12.75" customHeight="1">
      <c r="E878" s="10"/>
      <c r="F878" s="10"/>
      <c r="I878" s="69"/>
      <c r="J878" s="69"/>
      <c r="K878" s="69"/>
      <c r="L878" s="69"/>
      <c r="P878" s="14"/>
      <c r="S878" s="14"/>
      <c r="AC878" s="15"/>
    </row>
    <row r="879" spans="5:29" ht="12.75" customHeight="1">
      <c r="E879" s="10"/>
      <c r="F879" s="10"/>
      <c r="I879" s="69"/>
      <c r="J879" s="69"/>
      <c r="K879" s="69"/>
      <c r="L879" s="69"/>
      <c r="P879" s="14"/>
      <c r="S879" s="14"/>
      <c r="AC879" s="15"/>
    </row>
    <row r="880" spans="5:29" ht="12.75" customHeight="1">
      <c r="E880" s="10"/>
      <c r="F880" s="10"/>
      <c r="I880" s="69"/>
      <c r="J880" s="69"/>
      <c r="K880" s="69"/>
      <c r="L880" s="69"/>
      <c r="P880" s="14"/>
      <c r="S880" s="14"/>
      <c r="AC880" s="15"/>
    </row>
    <row r="881" spans="5:29" ht="12.75" customHeight="1">
      <c r="E881" s="10"/>
      <c r="F881" s="10"/>
      <c r="I881" s="69"/>
      <c r="J881" s="69"/>
      <c r="K881" s="69"/>
      <c r="L881" s="69"/>
      <c r="P881" s="14"/>
      <c r="S881" s="14"/>
      <c r="AC881" s="15"/>
    </row>
    <row r="882" spans="5:29" ht="12.75" customHeight="1">
      <c r="E882" s="10"/>
      <c r="F882" s="10"/>
      <c r="I882" s="69"/>
      <c r="J882" s="69"/>
      <c r="K882" s="69"/>
      <c r="L882" s="69"/>
      <c r="P882" s="14"/>
      <c r="S882" s="14"/>
      <c r="AC882" s="15"/>
    </row>
    <row r="883" spans="5:29" ht="12.75" customHeight="1">
      <c r="E883" s="10"/>
      <c r="F883" s="10"/>
      <c r="I883" s="69"/>
      <c r="J883" s="69"/>
      <c r="K883" s="69"/>
      <c r="L883" s="69"/>
      <c r="P883" s="14"/>
      <c r="S883" s="14"/>
      <c r="AC883" s="15"/>
    </row>
    <row r="884" spans="5:29" ht="12.75" customHeight="1">
      <c r="E884" s="10"/>
      <c r="F884" s="10"/>
      <c r="I884" s="69"/>
      <c r="J884" s="69"/>
      <c r="K884" s="69"/>
      <c r="L884" s="69"/>
      <c r="P884" s="14"/>
      <c r="S884" s="14"/>
      <c r="AC884" s="15"/>
    </row>
    <row r="885" spans="5:29" ht="12.75" customHeight="1">
      <c r="E885" s="10"/>
      <c r="F885" s="10"/>
      <c r="I885" s="69"/>
      <c r="J885" s="69"/>
      <c r="K885" s="69"/>
      <c r="L885" s="69"/>
      <c r="P885" s="14"/>
      <c r="S885" s="14"/>
      <c r="AC885" s="15"/>
    </row>
    <row r="886" spans="5:29" ht="12.75" customHeight="1">
      <c r="E886" s="10"/>
      <c r="F886" s="10"/>
      <c r="I886" s="69"/>
      <c r="J886" s="69"/>
      <c r="K886" s="69"/>
      <c r="L886" s="69"/>
      <c r="P886" s="14"/>
      <c r="S886" s="14"/>
      <c r="AC886" s="15"/>
    </row>
    <row r="887" spans="5:29" ht="12.75" customHeight="1">
      <c r="E887" s="10"/>
      <c r="F887" s="10"/>
      <c r="I887" s="69"/>
      <c r="J887" s="69"/>
      <c r="K887" s="69"/>
      <c r="L887" s="69"/>
      <c r="P887" s="14"/>
      <c r="S887" s="14"/>
      <c r="AC887" s="15"/>
    </row>
    <row r="888" spans="5:29" ht="12.75" customHeight="1">
      <c r="E888" s="10"/>
      <c r="F888" s="10"/>
      <c r="I888" s="69"/>
      <c r="J888" s="69"/>
      <c r="K888" s="69"/>
      <c r="L888" s="69"/>
      <c r="P888" s="14"/>
      <c r="S888" s="14"/>
      <c r="AC888" s="15"/>
    </row>
    <row r="889" spans="5:29" ht="12.75" customHeight="1">
      <c r="E889" s="10"/>
      <c r="F889" s="10"/>
      <c r="I889" s="69"/>
      <c r="J889" s="69"/>
      <c r="K889" s="69"/>
      <c r="L889" s="69"/>
      <c r="P889" s="14"/>
      <c r="S889" s="14"/>
      <c r="AC889" s="15"/>
    </row>
    <row r="890" spans="5:29" ht="12.75" customHeight="1">
      <c r="E890" s="10"/>
      <c r="F890" s="10"/>
      <c r="I890" s="69"/>
      <c r="J890" s="69"/>
      <c r="K890" s="69"/>
      <c r="L890" s="69"/>
      <c r="P890" s="14"/>
      <c r="S890" s="14"/>
      <c r="AC890" s="15"/>
    </row>
    <row r="891" spans="5:29" ht="12.75" customHeight="1">
      <c r="E891" s="10"/>
      <c r="F891" s="10"/>
      <c r="I891" s="69"/>
      <c r="J891" s="69"/>
      <c r="K891" s="69"/>
      <c r="L891" s="69"/>
      <c r="P891" s="14"/>
      <c r="S891" s="14"/>
      <c r="AC891" s="15"/>
    </row>
    <row r="892" spans="5:29" ht="12.75" customHeight="1">
      <c r="E892" s="10"/>
      <c r="F892" s="10"/>
      <c r="I892" s="69"/>
      <c r="J892" s="69"/>
      <c r="K892" s="69"/>
      <c r="L892" s="69"/>
      <c r="P892" s="14"/>
      <c r="S892" s="14"/>
      <c r="AC892" s="15"/>
    </row>
    <row r="893" spans="5:29" ht="12.75" customHeight="1">
      <c r="E893" s="10"/>
      <c r="F893" s="10"/>
      <c r="I893" s="69"/>
      <c r="J893" s="69"/>
      <c r="K893" s="69"/>
      <c r="L893" s="69"/>
      <c r="P893" s="14"/>
      <c r="S893" s="14"/>
      <c r="AC893" s="15"/>
    </row>
    <row r="894" spans="5:29" ht="12.75" customHeight="1">
      <c r="E894" s="10"/>
      <c r="F894" s="10"/>
      <c r="I894" s="69"/>
      <c r="J894" s="69"/>
      <c r="K894" s="69"/>
      <c r="L894" s="69"/>
      <c r="P894" s="14"/>
      <c r="S894" s="14"/>
      <c r="AC894" s="15"/>
    </row>
    <row r="895" spans="5:29" ht="12.75" customHeight="1">
      <c r="E895" s="10"/>
      <c r="F895" s="10"/>
      <c r="I895" s="69"/>
      <c r="J895" s="69"/>
      <c r="K895" s="69"/>
      <c r="L895" s="69"/>
      <c r="P895" s="14"/>
      <c r="S895" s="14"/>
      <c r="AC895" s="15"/>
    </row>
    <row r="896" spans="5:29" ht="12.75" customHeight="1">
      <c r="E896" s="10"/>
      <c r="F896" s="10"/>
      <c r="I896" s="69"/>
      <c r="J896" s="69"/>
      <c r="K896" s="69"/>
      <c r="L896" s="69"/>
      <c r="P896" s="14"/>
      <c r="S896" s="14"/>
      <c r="AC896" s="15"/>
    </row>
    <row r="897" spans="5:29" ht="12.75" customHeight="1">
      <c r="E897" s="10"/>
      <c r="F897" s="10"/>
      <c r="I897" s="69"/>
      <c r="J897" s="69"/>
      <c r="K897" s="69"/>
      <c r="L897" s="69"/>
      <c r="P897" s="14"/>
      <c r="S897" s="14"/>
      <c r="AC897" s="15"/>
    </row>
    <row r="898" spans="5:29" ht="12.75" customHeight="1">
      <c r="E898" s="10"/>
      <c r="F898" s="10"/>
      <c r="I898" s="69"/>
      <c r="J898" s="69"/>
      <c r="K898" s="69"/>
      <c r="L898" s="69"/>
      <c r="P898" s="14"/>
      <c r="S898" s="14"/>
      <c r="AC898" s="15"/>
    </row>
    <row r="899" spans="5:29" ht="12.75" customHeight="1">
      <c r="E899" s="10"/>
      <c r="F899" s="10"/>
      <c r="I899" s="69"/>
      <c r="J899" s="69"/>
      <c r="K899" s="69"/>
      <c r="L899" s="69"/>
      <c r="P899" s="14"/>
      <c r="S899" s="14"/>
      <c r="AC899" s="15"/>
    </row>
    <row r="900" spans="5:29" ht="12.75" customHeight="1">
      <c r="E900" s="10"/>
      <c r="F900" s="10"/>
      <c r="I900" s="69"/>
      <c r="J900" s="69"/>
      <c r="K900" s="69"/>
      <c r="L900" s="69"/>
      <c r="P900" s="14"/>
      <c r="S900" s="14"/>
      <c r="AC900" s="15"/>
    </row>
    <row r="901" spans="5:29" ht="12.75" customHeight="1">
      <c r="E901" s="10"/>
      <c r="F901" s="10"/>
      <c r="I901" s="69"/>
      <c r="J901" s="69"/>
      <c r="K901" s="69"/>
      <c r="L901" s="69"/>
      <c r="P901" s="14"/>
      <c r="S901" s="14"/>
      <c r="AC901" s="15"/>
    </row>
    <row r="902" spans="5:29" ht="12.75" customHeight="1">
      <c r="E902" s="10"/>
      <c r="F902" s="10"/>
      <c r="I902" s="69"/>
      <c r="J902" s="69"/>
      <c r="K902" s="69"/>
      <c r="L902" s="69"/>
      <c r="P902" s="14"/>
      <c r="S902" s="14"/>
      <c r="AC902" s="15"/>
    </row>
    <row r="903" spans="5:29" ht="12.75" customHeight="1">
      <c r="E903" s="10"/>
      <c r="F903" s="10"/>
      <c r="I903" s="69"/>
      <c r="J903" s="69"/>
      <c r="K903" s="69"/>
      <c r="L903" s="69"/>
      <c r="P903" s="14"/>
      <c r="S903" s="14"/>
      <c r="AC903" s="15"/>
    </row>
    <row r="904" spans="5:29" ht="12.75" customHeight="1">
      <c r="E904" s="10"/>
      <c r="F904" s="10"/>
      <c r="I904" s="69"/>
      <c r="J904" s="69"/>
      <c r="K904" s="69"/>
      <c r="L904" s="69"/>
      <c r="P904" s="14"/>
      <c r="S904" s="14"/>
      <c r="AC904" s="15"/>
    </row>
    <row r="905" spans="5:29" ht="12.75" customHeight="1">
      <c r="E905" s="10"/>
      <c r="F905" s="10"/>
      <c r="I905" s="69"/>
      <c r="J905" s="69"/>
      <c r="K905" s="69"/>
      <c r="L905" s="69"/>
      <c r="P905" s="14"/>
      <c r="S905" s="14"/>
      <c r="AC905" s="15"/>
    </row>
    <row r="906" spans="5:29" ht="12.75" customHeight="1">
      <c r="E906" s="10"/>
      <c r="F906" s="10"/>
      <c r="I906" s="69"/>
      <c r="J906" s="69"/>
      <c r="K906" s="69"/>
      <c r="L906" s="69"/>
      <c r="P906" s="14"/>
      <c r="S906" s="14"/>
      <c r="AC906" s="15"/>
    </row>
    <row r="907" spans="5:29" ht="12.75" customHeight="1">
      <c r="E907" s="10"/>
      <c r="F907" s="10"/>
      <c r="I907" s="69"/>
      <c r="J907" s="69"/>
      <c r="K907" s="69"/>
      <c r="L907" s="69"/>
      <c r="P907" s="14"/>
      <c r="S907" s="14"/>
      <c r="AC907" s="15"/>
    </row>
    <row r="908" spans="5:29" ht="12.75" customHeight="1">
      <c r="E908" s="10"/>
      <c r="F908" s="10"/>
      <c r="I908" s="69"/>
      <c r="J908" s="69"/>
      <c r="K908" s="69"/>
      <c r="L908" s="69"/>
      <c r="P908" s="14"/>
      <c r="S908" s="14"/>
      <c r="AC908" s="15"/>
    </row>
    <row r="909" spans="5:29" ht="12.75" customHeight="1">
      <c r="E909" s="10"/>
      <c r="F909" s="10"/>
      <c r="I909" s="69"/>
      <c r="J909" s="69"/>
      <c r="K909" s="69"/>
      <c r="L909" s="69"/>
      <c r="P909" s="14"/>
      <c r="S909" s="14"/>
      <c r="AC909" s="15"/>
    </row>
    <row r="910" spans="5:29" ht="12.75" customHeight="1">
      <c r="E910" s="10"/>
      <c r="F910" s="10"/>
      <c r="I910" s="69"/>
      <c r="J910" s="69"/>
      <c r="K910" s="69"/>
      <c r="L910" s="69"/>
      <c r="P910" s="14"/>
      <c r="S910" s="14"/>
      <c r="AC910" s="15"/>
    </row>
    <row r="911" spans="5:29" ht="12.75" customHeight="1">
      <c r="E911" s="10"/>
      <c r="F911" s="10"/>
      <c r="I911" s="69"/>
      <c r="J911" s="69"/>
      <c r="K911" s="69"/>
      <c r="L911" s="69"/>
      <c r="P911" s="14"/>
      <c r="S911" s="14"/>
      <c r="AC911" s="15"/>
    </row>
    <row r="912" spans="5:29" ht="12.75" customHeight="1">
      <c r="E912" s="10"/>
      <c r="F912" s="10"/>
      <c r="I912" s="69"/>
      <c r="J912" s="69"/>
      <c r="K912" s="69"/>
      <c r="L912" s="69"/>
      <c r="P912" s="14"/>
      <c r="S912" s="14"/>
      <c r="AC912" s="15"/>
    </row>
    <row r="913" spans="5:29" ht="12.75" customHeight="1">
      <c r="E913" s="10"/>
      <c r="F913" s="10"/>
      <c r="I913" s="69"/>
      <c r="J913" s="69"/>
      <c r="K913" s="69"/>
      <c r="L913" s="69"/>
      <c r="P913" s="14"/>
      <c r="S913" s="14"/>
      <c r="AC913" s="15"/>
    </row>
    <row r="914" spans="5:29" ht="12.75" customHeight="1">
      <c r="E914" s="10"/>
      <c r="F914" s="10"/>
      <c r="I914" s="69"/>
      <c r="J914" s="69"/>
      <c r="K914" s="69"/>
      <c r="L914" s="69"/>
      <c r="P914" s="14"/>
      <c r="S914" s="14"/>
      <c r="AC914" s="15"/>
    </row>
    <row r="915" spans="5:29" ht="12.75" customHeight="1">
      <c r="E915" s="10"/>
      <c r="F915" s="10"/>
      <c r="I915" s="69"/>
      <c r="J915" s="69"/>
      <c r="K915" s="69"/>
      <c r="L915" s="69"/>
      <c r="P915" s="14"/>
      <c r="S915" s="14"/>
      <c r="AC915" s="15"/>
    </row>
    <row r="916" spans="5:29" ht="12.75" customHeight="1">
      <c r="E916" s="10"/>
      <c r="F916" s="10"/>
      <c r="I916" s="69"/>
      <c r="J916" s="69"/>
      <c r="K916" s="69"/>
      <c r="L916" s="69"/>
      <c r="P916" s="14"/>
      <c r="S916" s="14"/>
      <c r="AC916" s="15"/>
    </row>
    <row r="917" spans="5:29" ht="12.75" customHeight="1">
      <c r="E917" s="10"/>
      <c r="F917" s="10"/>
      <c r="I917" s="69"/>
      <c r="J917" s="69"/>
      <c r="K917" s="69"/>
      <c r="L917" s="69"/>
      <c r="P917" s="14"/>
      <c r="S917" s="14"/>
      <c r="AC917" s="15"/>
    </row>
    <row r="918" spans="5:29" ht="12.75" customHeight="1">
      <c r="E918" s="10"/>
      <c r="F918" s="10"/>
      <c r="I918" s="69"/>
      <c r="J918" s="69"/>
      <c r="K918" s="69"/>
      <c r="L918" s="69"/>
      <c r="P918" s="14"/>
      <c r="S918" s="14"/>
      <c r="AC918" s="15"/>
    </row>
    <row r="919" spans="5:29" ht="12.75" customHeight="1">
      <c r="E919" s="10"/>
      <c r="F919" s="10"/>
      <c r="I919" s="69"/>
      <c r="J919" s="69"/>
      <c r="K919" s="69"/>
      <c r="L919" s="69"/>
      <c r="P919" s="14"/>
      <c r="S919" s="14"/>
      <c r="AC919" s="15"/>
    </row>
    <row r="920" spans="5:29" ht="12.75" customHeight="1">
      <c r="E920" s="10"/>
      <c r="F920" s="10"/>
      <c r="I920" s="69"/>
      <c r="J920" s="69"/>
      <c r="K920" s="69"/>
      <c r="L920" s="69"/>
      <c r="P920" s="14"/>
      <c r="S920" s="14"/>
      <c r="AC920" s="15"/>
    </row>
    <row r="921" spans="5:29" ht="12.75" customHeight="1">
      <c r="E921" s="10"/>
      <c r="F921" s="10"/>
      <c r="I921" s="69"/>
      <c r="J921" s="69"/>
      <c r="K921" s="69"/>
      <c r="L921" s="69"/>
      <c r="P921" s="14"/>
      <c r="S921" s="14"/>
      <c r="AC921" s="15"/>
    </row>
    <row r="922" spans="5:29" ht="12.75" customHeight="1">
      <c r="E922" s="10"/>
      <c r="F922" s="10"/>
      <c r="I922" s="69"/>
      <c r="J922" s="69"/>
      <c r="K922" s="69"/>
      <c r="L922" s="69"/>
      <c r="P922" s="14"/>
      <c r="S922" s="14"/>
      <c r="AC922" s="15"/>
    </row>
    <row r="923" spans="5:29" ht="12.75" customHeight="1">
      <c r="E923" s="10"/>
      <c r="F923" s="10"/>
      <c r="I923" s="69"/>
      <c r="J923" s="69"/>
      <c r="K923" s="69"/>
      <c r="L923" s="69"/>
      <c r="P923" s="14"/>
      <c r="S923" s="14"/>
      <c r="AC923" s="15"/>
    </row>
    <row r="924" spans="5:29" ht="12.75" customHeight="1">
      <c r="E924" s="10"/>
      <c r="F924" s="10"/>
      <c r="I924" s="69"/>
      <c r="J924" s="69"/>
      <c r="K924" s="69"/>
      <c r="L924" s="69"/>
      <c r="P924" s="14"/>
      <c r="S924" s="14"/>
      <c r="AC924" s="15"/>
    </row>
    <row r="925" spans="5:29" ht="12.75" customHeight="1">
      <c r="E925" s="10"/>
      <c r="F925" s="10"/>
      <c r="I925" s="69"/>
      <c r="J925" s="69"/>
      <c r="K925" s="69"/>
      <c r="L925" s="69"/>
      <c r="P925" s="14"/>
      <c r="S925" s="14"/>
      <c r="AC925" s="15"/>
    </row>
    <row r="926" spans="5:29" ht="12.75" customHeight="1">
      <c r="E926" s="10"/>
      <c r="F926" s="10"/>
      <c r="I926" s="69"/>
      <c r="J926" s="69"/>
      <c r="K926" s="69"/>
      <c r="L926" s="69"/>
      <c r="P926" s="14"/>
      <c r="S926" s="14"/>
      <c r="AC926" s="15"/>
    </row>
    <row r="927" spans="5:29" ht="12.75" customHeight="1">
      <c r="E927" s="10"/>
      <c r="F927" s="10"/>
      <c r="I927" s="69"/>
      <c r="J927" s="69"/>
      <c r="K927" s="69"/>
      <c r="L927" s="69"/>
      <c r="P927" s="14"/>
      <c r="S927" s="14"/>
      <c r="AC927" s="15"/>
    </row>
    <row r="928" spans="5:29" ht="12.75" customHeight="1">
      <c r="E928" s="10"/>
      <c r="F928" s="10"/>
      <c r="I928" s="69"/>
      <c r="J928" s="69"/>
      <c r="K928" s="69"/>
      <c r="L928" s="69"/>
      <c r="P928" s="14"/>
      <c r="S928" s="14"/>
      <c r="AC928" s="15"/>
    </row>
    <row r="929" spans="5:29" ht="12.75" customHeight="1">
      <c r="E929" s="10"/>
      <c r="F929" s="10"/>
      <c r="I929" s="69"/>
      <c r="J929" s="69"/>
      <c r="K929" s="69"/>
      <c r="L929" s="69"/>
      <c r="P929" s="14"/>
      <c r="S929" s="14"/>
      <c r="AC929" s="15"/>
    </row>
    <row r="930" spans="5:29" ht="12.75" customHeight="1">
      <c r="E930" s="10"/>
      <c r="F930" s="10"/>
      <c r="I930" s="69"/>
      <c r="J930" s="69"/>
      <c r="K930" s="69"/>
      <c r="L930" s="69"/>
      <c r="P930" s="14"/>
      <c r="S930" s="14"/>
      <c r="AC930" s="15"/>
    </row>
    <row r="931" spans="5:29" ht="12.75" customHeight="1">
      <c r="E931" s="10"/>
      <c r="F931" s="10"/>
      <c r="I931" s="69"/>
      <c r="J931" s="69"/>
      <c r="K931" s="69"/>
      <c r="L931" s="69"/>
      <c r="P931" s="14"/>
      <c r="S931" s="14"/>
      <c r="AC931" s="15"/>
    </row>
    <row r="932" spans="5:29" ht="12.75" customHeight="1">
      <c r="E932" s="10"/>
      <c r="F932" s="10"/>
      <c r="I932" s="69"/>
      <c r="J932" s="69"/>
      <c r="K932" s="69"/>
      <c r="L932" s="69"/>
      <c r="P932" s="14"/>
      <c r="S932" s="14"/>
      <c r="AC932" s="15"/>
    </row>
    <row r="933" spans="5:29" ht="12.75" customHeight="1">
      <c r="E933" s="10"/>
      <c r="F933" s="10"/>
      <c r="I933" s="69"/>
      <c r="J933" s="69"/>
      <c r="K933" s="69"/>
      <c r="L933" s="69"/>
      <c r="P933" s="14"/>
      <c r="S933" s="14"/>
      <c r="AC933" s="15"/>
    </row>
    <row r="934" spans="5:29" ht="12.75" customHeight="1">
      <c r="E934" s="10"/>
      <c r="F934" s="10"/>
      <c r="I934" s="69"/>
      <c r="J934" s="69"/>
      <c r="K934" s="69"/>
      <c r="L934" s="69"/>
      <c r="P934" s="14"/>
      <c r="S934" s="14"/>
      <c r="AC934" s="15"/>
    </row>
    <row r="935" spans="5:29" ht="12.75" customHeight="1">
      <c r="E935" s="10"/>
      <c r="F935" s="10"/>
      <c r="I935" s="69"/>
      <c r="J935" s="69"/>
      <c r="K935" s="69"/>
      <c r="L935" s="69"/>
      <c r="P935" s="14"/>
      <c r="S935" s="14"/>
      <c r="AC935" s="15"/>
    </row>
    <row r="936" spans="5:29" ht="12.75" customHeight="1">
      <c r="E936" s="10"/>
      <c r="F936" s="10"/>
      <c r="I936" s="69"/>
      <c r="J936" s="69"/>
      <c r="K936" s="69"/>
      <c r="L936" s="69"/>
      <c r="P936" s="14"/>
      <c r="S936" s="14"/>
      <c r="AC936" s="15"/>
    </row>
    <row r="937" spans="5:29" ht="12.75" customHeight="1">
      <c r="E937" s="10"/>
      <c r="F937" s="10"/>
      <c r="I937" s="69"/>
      <c r="J937" s="69"/>
      <c r="K937" s="69"/>
      <c r="L937" s="69"/>
      <c r="P937" s="14"/>
      <c r="S937" s="14"/>
      <c r="AC937" s="15"/>
    </row>
    <row r="938" spans="5:29" ht="12.75" customHeight="1">
      <c r="E938" s="10"/>
      <c r="F938" s="10"/>
      <c r="I938" s="69"/>
      <c r="J938" s="69"/>
      <c r="K938" s="69"/>
      <c r="L938" s="69"/>
      <c r="P938" s="14"/>
      <c r="S938" s="14"/>
      <c r="AC938" s="15"/>
    </row>
    <row r="939" spans="5:29" ht="12.75" customHeight="1">
      <c r="E939" s="10"/>
      <c r="F939" s="10"/>
      <c r="I939" s="69"/>
      <c r="J939" s="69"/>
      <c r="K939" s="69"/>
      <c r="L939" s="69"/>
      <c r="P939" s="14"/>
      <c r="S939" s="14"/>
      <c r="AC939" s="15"/>
    </row>
    <row r="940" spans="5:29" ht="12.75" customHeight="1">
      <c r="E940" s="10"/>
      <c r="F940" s="10"/>
      <c r="I940" s="69"/>
      <c r="J940" s="69"/>
      <c r="K940" s="69"/>
      <c r="L940" s="69"/>
      <c r="P940" s="14"/>
      <c r="S940" s="14"/>
      <c r="AC940" s="15"/>
    </row>
    <row r="941" spans="5:29" ht="12.75" customHeight="1">
      <c r="E941" s="10"/>
      <c r="F941" s="10"/>
      <c r="I941" s="69"/>
      <c r="J941" s="69"/>
      <c r="K941" s="69"/>
      <c r="L941" s="69"/>
      <c r="P941" s="14"/>
      <c r="S941" s="14"/>
      <c r="AC941" s="15"/>
    </row>
    <row r="942" spans="5:29" ht="12.75" customHeight="1">
      <c r="E942" s="10"/>
      <c r="F942" s="10"/>
      <c r="I942" s="69"/>
      <c r="J942" s="69"/>
      <c r="K942" s="69"/>
      <c r="L942" s="69"/>
      <c r="P942" s="14"/>
      <c r="S942" s="14"/>
      <c r="AC942" s="15"/>
    </row>
    <row r="943" spans="5:29" ht="12.75" customHeight="1">
      <c r="E943" s="10"/>
      <c r="F943" s="10"/>
      <c r="I943" s="69"/>
      <c r="J943" s="69"/>
      <c r="K943" s="69"/>
      <c r="L943" s="69"/>
      <c r="P943" s="14"/>
      <c r="S943" s="14"/>
      <c r="AC943" s="15"/>
    </row>
    <row r="944" spans="5:29" ht="12.75" customHeight="1">
      <c r="E944" s="10"/>
      <c r="F944" s="10"/>
      <c r="I944" s="69"/>
      <c r="J944" s="69"/>
      <c r="K944" s="69"/>
      <c r="L944" s="69"/>
      <c r="P944" s="14"/>
      <c r="S944" s="14"/>
      <c r="AC944" s="15"/>
    </row>
    <row r="945" spans="5:29" ht="12.75" customHeight="1">
      <c r="E945" s="10"/>
      <c r="F945" s="10"/>
      <c r="I945" s="69"/>
      <c r="J945" s="69"/>
      <c r="K945" s="69"/>
      <c r="L945" s="69"/>
      <c r="P945" s="14"/>
      <c r="S945" s="14"/>
      <c r="AC945" s="15"/>
    </row>
    <row r="946" spans="5:29" ht="12.75" customHeight="1">
      <c r="E946" s="10"/>
      <c r="F946" s="10"/>
      <c r="I946" s="69"/>
      <c r="J946" s="69"/>
      <c r="K946" s="69"/>
      <c r="L946" s="69"/>
      <c r="P946" s="14"/>
      <c r="S946" s="14"/>
      <c r="AC946" s="15"/>
    </row>
    <row r="947" spans="5:29" ht="12.75" customHeight="1">
      <c r="E947" s="10"/>
      <c r="F947" s="10"/>
      <c r="I947" s="69"/>
      <c r="J947" s="69"/>
      <c r="K947" s="69"/>
      <c r="L947" s="69"/>
      <c r="P947" s="14"/>
      <c r="S947" s="14"/>
      <c r="AC947" s="15"/>
    </row>
    <row r="948" spans="5:29" ht="12.75" customHeight="1">
      <c r="E948" s="10"/>
      <c r="F948" s="10"/>
      <c r="I948" s="69"/>
      <c r="J948" s="69"/>
      <c r="K948" s="69"/>
      <c r="L948" s="69"/>
      <c r="P948" s="14"/>
      <c r="S948" s="14"/>
      <c r="AC948" s="15"/>
    </row>
    <row r="949" spans="5:29" ht="12.75" customHeight="1">
      <c r="E949" s="10"/>
      <c r="F949" s="10"/>
      <c r="I949" s="69"/>
      <c r="J949" s="69"/>
      <c r="K949" s="69"/>
      <c r="L949" s="69"/>
      <c r="P949" s="14"/>
      <c r="S949" s="14"/>
      <c r="AC949" s="15"/>
    </row>
    <row r="950" spans="5:29" ht="12.75" customHeight="1">
      <c r="E950" s="10"/>
      <c r="F950" s="10"/>
      <c r="I950" s="69"/>
      <c r="J950" s="69"/>
      <c r="K950" s="69"/>
      <c r="L950" s="69"/>
      <c r="P950" s="14"/>
      <c r="S950" s="14"/>
      <c r="AC950" s="15"/>
    </row>
    <row r="951" spans="5:29" ht="12.75" customHeight="1">
      <c r="E951" s="10"/>
      <c r="F951" s="10"/>
      <c r="I951" s="69"/>
      <c r="J951" s="69"/>
      <c r="K951" s="69"/>
      <c r="L951" s="69"/>
      <c r="P951" s="14"/>
      <c r="S951" s="14"/>
      <c r="AC951" s="15"/>
    </row>
    <row r="952" spans="5:29" ht="12.75" customHeight="1">
      <c r="E952" s="10"/>
      <c r="F952" s="10"/>
      <c r="I952" s="69"/>
      <c r="J952" s="69"/>
      <c r="K952" s="69"/>
      <c r="L952" s="69"/>
      <c r="P952" s="14"/>
      <c r="S952" s="14"/>
      <c r="AC952" s="15"/>
    </row>
    <row r="953" spans="5:29" ht="12.75" customHeight="1">
      <c r="E953" s="10"/>
      <c r="F953" s="10"/>
      <c r="I953" s="69"/>
      <c r="J953" s="69"/>
      <c r="K953" s="69"/>
      <c r="L953" s="69"/>
      <c r="P953" s="14"/>
      <c r="S953" s="14"/>
      <c r="AC953" s="15"/>
    </row>
    <row r="954" spans="5:29" ht="12.75" customHeight="1">
      <c r="E954" s="10"/>
      <c r="F954" s="10"/>
      <c r="I954" s="69"/>
      <c r="J954" s="69"/>
      <c r="K954" s="69"/>
      <c r="L954" s="69"/>
      <c r="P954" s="14"/>
      <c r="S954" s="14"/>
      <c r="AC954" s="15"/>
    </row>
    <row r="955" spans="5:29" ht="12.75" customHeight="1">
      <c r="E955" s="10"/>
      <c r="F955" s="10"/>
      <c r="I955" s="69"/>
      <c r="J955" s="69"/>
      <c r="K955" s="69"/>
      <c r="L955" s="69"/>
      <c r="P955" s="14"/>
      <c r="S955" s="14"/>
      <c r="AC955" s="15"/>
    </row>
    <row r="956" spans="5:29" ht="12.75" customHeight="1">
      <c r="E956" s="10"/>
      <c r="F956" s="10"/>
      <c r="I956" s="69"/>
      <c r="J956" s="69"/>
      <c r="K956" s="69"/>
      <c r="L956" s="69"/>
      <c r="P956" s="14"/>
      <c r="S956" s="14"/>
      <c r="AC956" s="15"/>
    </row>
    <row r="957" spans="5:29" ht="12.75" customHeight="1">
      <c r="E957" s="10"/>
      <c r="F957" s="10"/>
      <c r="I957" s="69"/>
      <c r="J957" s="69"/>
      <c r="K957" s="69"/>
      <c r="L957" s="69"/>
      <c r="P957" s="14"/>
      <c r="S957" s="14"/>
      <c r="AC957" s="15"/>
    </row>
    <row r="958" spans="5:29" ht="12.75" customHeight="1">
      <c r="E958" s="10"/>
      <c r="F958" s="10"/>
      <c r="I958" s="69"/>
      <c r="J958" s="69"/>
      <c r="K958" s="69"/>
      <c r="L958" s="69"/>
      <c r="P958" s="14"/>
      <c r="S958" s="14"/>
      <c r="AC958" s="15"/>
    </row>
    <row r="959" spans="5:29" ht="12.75" customHeight="1">
      <c r="E959" s="10"/>
      <c r="F959" s="10"/>
      <c r="I959" s="69"/>
      <c r="J959" s="69"/>
      <c r="K959" s="69"/>
      <c r="L959" s="69"/>
      <c r="P959" s="14"/>
      <c r="S959" s="14"/>
      <c r="AC959" s="15"/>
    </row>
    <row r="960" spans="5:29" ht="12.75" customHeight="1">
      <c r="E960" s="10"/>
      <c r="F960" s="10"/>
      <c r="I960" s="69"/>
      <c r="J960" s="69"/>
      <c r="K960" s="69"/>
      <c r="L960" s="69"/>
      <c r="P960" s="14"/>
      <c r="S960" s="14"/>
      <c r="AC960" s="15"/>
    </row>
    <row r="961" spans="5:29" ht="12.75" customHeight="1">
      <c r="E961" s="10"/>
      <c r="F961" s="10"/>
      <c r="I961" s="69"/>
      <c r="J961" s="69"/>
      <c r="K961" s="69"/>
      <c r="L961" s="69"/>
      <c r="P961" s="14"/>
      <c r="S961" s="14"/>
      <c r="AC961" s="15"/>
    </row>
    <row r="962" spans="5:29" ht="12.75" customHeight="1">
      <c r="E962" s="10"/>
      <c r="F962" s="10"/>
      <c r="I962" s="69"/>
      <c r="J962" s="69"/>
      <c r="K962" s="69"/>
      <c r="L962" s="69"/>
      <c r="P962" s="14"/>
      <c r="S962" s="14"/>
      <c r="AC962" s="15"/>
    </row>
    <row r="963" spans="5:29" ht="12.75" customHeight="1">
      <c r="E963" s="10"/>
      <c r="F963" s="10"/>
      <c r="I963" s="69"/>
      <c r="J963" s="69"/>
      <c r="K963" s="69"/>
      <c r="L963" s="69"/>
      <c r="P963" s="14"/>
      <c r="S963" s="14"/>
      <c r="AC963" s="15"/>
    </row>
    <row r="964" spans="5:29" ht="12.75" customHeight="1">
      <c r="E964" s="10"/>
      <c r="F964" s="10"/>
      <c r="I964" s="69"/>
      <c r="J964" s="69"/>
      <c r="K964" s="69"/>
      <c r="L964" s="69"/>
      <c r="P964" s="14"/>
      <c r="S964" s="14"/>
      <c r="AC964" s="15"/>
    </row>
    <row r="965" spans="5:29" ht="12.75" customHeight="1">
      <c r="E965" s="10"/>
      <c r="F965" s="10"/>
      <c r="I965" s="69"/>
      <c r="J965" s="69"/>
      <c r="K965" s="69"/>
      <c r="L965" s="69"/>
      <c r="P965" s="14"/>
      <c r="S965" s="14"/>
      <c r="AC965" s="15"/>
    </row>
    <row r="966" spans="5:29" ht="12.75" customHeight="1">
      <c r="E966" s="10"/>
      <c r="F966" s="10"/>
      <c r="I966" s="69"/>
      <c r="J966" s="69"/>
      <c r="K966" s="69"/>
      <c r="L966" s="69"/>
      <c r="P966" s="14"/>
      <c r="S966" s="14"/>
      <c r="AC966" s="15"/>
    </row>
    <row r="967" spans="5:29" ht="12.75" customHeight="1">
      <c r="E967" s="10"/>
      <c r="F967" s="10"/>
      <c r="I967" s="69"/>
      <c r="J967" s="69"/>
      <c r="K967" s="69"/>
      <c r="L967" s="69"/>
      <c r="P967" s="14"/>
      <c r="S967" s="14"/>
      <c r="AC967" s="15"/>
    </row>
    <row r="968" spans="5:29" ht="12.75" customHeight="1">
      <c r="E968" s="10"/>
      <c r="F968" s="10"/>
      <c r="I968" s="69"/>
      <c r="J968" s="69"/>
      <c r="K968" s="69"/>
      <c r="L968" s="69"/>
      <c r="P968" s="14"/>
      <c r="S968" s="14"/>
      <c r="AC968" s="15"/>
    </row>
    <row r="969" spans="5:29" ht="12.75" customHeight="1">
      <c r="E969" s="10"/>
      <c r="F969" s="10"/>
      <c r="I969" s="69"/>
      <c r="J969" s="69"/>
      <c r="K969" s="69"/>
      <c r="L969" s="69"/>
      <c r="P969" s="14"/>
      <c r="S969" s="14"/>
      <c r="AC969" s="15"/>
    </row>
    <row r="970" spans="5:29" ht="12.75" customHeight="1">
      <c r="E970" s="10"/>
      <c r="F970" s="10"/>
      <c r="I970" s="69"/>
      <c r="J970" s="69"/>
      <c r="K970" s="69"/>
      <c r="L970" s="69"/>
      <c r="P970" s="14"/>
      <c r="S970" s="14"/>
      <c r="AC970" s="15"/>
    </row>
    <row r="971" spans="5:29" ht="12.75" customHeight="1">
      <c r="E971" s="10"/>
      <c r="F971" s="10"/>
      <c r="I971" s="69"/>
      <c r="J971" s="69"/>
      <c r="K971" s="69"/>
      <c r="L971" s="69"/>
      <c r="P971" s="14"/>
      <c r="S971" s="14"/>
      <c r="AC971" s="15"/>
    </row>
    <row r="972" spans="5:29" ht="12.75" customHeight="1">
      <c r="E972" s="10"/>
      <c r="F972" s="10"/>
      <c r="I972" s="69"/>
      <c r="J972" s="69"/>
      <c r="K972" s="69"/>
      <c r="L972" s="69"/>
      <c r="P972" s="14"/>
      <c r="S972" s="14"/>
      <c r="AC972" s="15"/>
    </row>
    <row r="973" spans="5:29" ht="12.75" customHeight="1">
      <c r="E973" s="10"/>
      <c r="F973" s="10"/>
      <c r="I973" s="69"/>
      <c r="J973" s="69"/>
      <c r="K973" s="69"/>
      <c r="L973" s="69"/>
      <c r="P973" s="14"/>
      <c r="S973" s="14"/>
      <c r="AC973" s="15"/>
    </row>
    <row r="974" spans="5:29" ht="12.75" customHeight="1">
      <c r="E974" s="10"/>
      <c r="F974" s="10"/>
      <c r="I974" s="69"/>
      <c r="J974" s="69"/>
      <c r="K974" s="69"/>
      <c r="L974" s="69"/>
      <c r="P974" s="14"/>
      <c r="S974" s="14"/>
      <c r="AC974" s="15"/>
    </row>
    <row r="975" spans="5:29" ht="12.75" customHeight="1">
      <c r="E975" s="10"/>
      <c r="F975" s="10"/>
      <c r="I975" s="69"/>
      <c r="J975" s="69"/>
      <c r="K975" s="69"/>
      <c r="L975" s="69"/>
      <c r="P975" s="14"/>
      <c r="S975" s="14"/>
      <c r="AC975" s="15"/>
    </row>
    <row r="976" spans="5:29" ht="12.75" customHeight="1">
      <c r="E976" s="10"/>
      <c r="F976" s="10"/>
      <c r="I976" s="69"/>
      <c r="J976" s="69"/>
      <c r="K976" s="69"/>
      <c r="L976" s="69"/>
      <c r="P976" s="14"/>
      <c r="S976" s="14"/>
      <c r="AC976" s="15"/>
    </row>
    <row r="977" spans="5:29" ht="12.75" customHeight="1">
      <c r="E977" s="10"/>
      <c r="F977" s="10"/>
      <c r="I977" s="69"/>
      <c r="J977" s="69"/>
      <c r="K977" s="69"/>
      <c r="L977" s="69"/>
      <c r="P977" s="14"/>
      <c r="S977" s="14"/>
      <c r="AC977" s="15"/>
    </row>
    <row r="978" spans="5:29" ht="12.75" customHeight="1">
      <c r="E978" s="10"/>
      <c r="F978" s="10"/>
      <c r="I978" s="69"/>
      <c r="J978" s="69"/>
      <c r="K978" s="69"/>
      <c r="L978" s="69"/>
      <c r="P978" s="14"/>
      <c r="S978" s="14"/>
      <c r="AC978" s="15"/>
    </row>
    <row r="979" spans="5:29" ht="12.75" customHeight="1">
      <c r="E979" s="10"/>
      <c r="F979" s="10"/>
      <c r="I979" s="69"/>
      <c r="J979" s="69"/>
      <c r="K979" s="69"/>
      <c r="L979" s="69"/>
      <c r="P979" s="14"/>
      <c r="S979" s="14"/>
      <c r="AC979" s="15"/>
    </row>
    <row r="980" spans="5:29" ht="12.75" customHeight="1">
      <c r="E980" s="10"/>
      <c r="F980" s="10"/>
      <c r="I980" s="69"/>
      <c r="J980" s="69"/>
      <c r="K980" s="69"/>
      <c r="L980" s="69"/>
      <c r="P980" s="14"/>
      <c r="S980" s="14"/>
      <c r="AC980" s="15"/>
    </row>
    <row r="981" spans="5:29" ht="12.75" customHeight="1">
      <c r="E981" s="10"/>
      <c r="F981" s="10"/>
      <c r="I981" s="69"/>
      <c r="J981" s="69"/>
      <c r="K981" s="69"/>
      <c r="L981" s="69"/>
      <c r="P981" s="14"/>
      <c r="S981" s="14"/>
      <c r="AC981" s="15"/>
    </row>
    <row r="982" spans="5:29" ht="12.75" customHeight="1">
      <c r="E982" s="10"/>
      <c r="F982" s="10"/>
      <c r="I982" s="69"/>
      <c r="J982" s="69"/>
      <c r="K982" s="69"/>
      <c r="L982" s="69"/>
      <c r="P982" s="14"/>
      <c r="S982" s="14"/>
      <c r="AC982" s="15"/>
    </row>
    <row r="983" spans="5:29" ht="12.75" customHeight="1">
      <c r="E983" s="10"/>
      <c r="F983" s="10"/>
      <c r="I983" s="69"/>
      <c r="J983" s="69"/>
      <c r="K983" s="69"/>
      <c r="L983" s="69"/>
      <c r="P983" s="14"/>
      <c r="S983" s="14"/>
      <c r="AC983" s="15"/>
    </row>
    <row r="984" spans="5:29" ht="12.75" customHeight="1">
      <c r="E984" s="10"/>
      <c r="F984" s="10"/>
      <c r="I984" s="69"/>
      <c r="J984" s="69"/>
      <c r="K984" s="69"/>
      <c r="L984" s="69"/>
      <c r="P984" s="14"/>
      <c r="S984" s="14"/>
      <c r="AC984" s="15"/>
    </row>
    <row r="985" spans="5:29" ht="12.75" customHeight="1">
      <c r="E985" s="10"/>
      <c r="F985" s="10"/>
      <c r="I985" s="69"/>
      <c r="J985" s="69"/>
      <c r="K985" s="69"/>
      <c r="L985" s="69"/>
      <c r="P985" s="14"/>
      <c r="S985" s="14"/>
      <c r="AC985" s="15"/>
    </row>
    <row r="986" spans="5:29" ht="12.75" customHeight="1">
      <c r="E986" s="10"/>
      <c r="F986" s="10"/>
      <c r="I986" s="69"/>
      <c r="J986" s="69"/>
      <c r="K986" s="69"/>
      <c r="L986" s="69"/>
      <c r="P986" s="14"/>
      <c r="S986" s="14"/>
      <c r="AC986" s="15"/>
    </row>
    <row r="987" spans="5:29" ht="12.75" customHeight="1">
      <c r="E987" s="10"/>
      <c r="F987" s="10"/>
      <c r="I987" s="69"/>
      <c r="J987" s="69"/>
      <c r="K987" s="69"/>
      <c r="L987" s="69"/>
      <c r="P987" s="14"/>
      <c r="S987" s="14"/>
      <c r="AC987" s="15"/>
    </row>
    <row r="988" spans="5:29" ht="12.75" customHeight="1">
      <c r="E988" s="10"/>
      <c r="F988" s="10"/>
      <c r="I988" s="69"/>
      <c r="J988" s="69"/>
      <c r="K988" s="69"/>
      <c r="L988" s="69"/>
      <c r="P988" s="14"/>
      <c r="S988" s="14"/>
      <c r="AC988" s="15"/>
    </row>
    <row r="989" spans="5:29" ht="12.75" customHeight="1">
      <c r="E989" s="10"/>
      <c r="F989" s="10"/>
      <c r="I989" s="69"/>
      <c r="J989" s="69"/>
      <c r="K989" s="69"/>
      <c r="L989" s="69"/>
      <c r="P989" s="14"/>
      <c r="S989" s="14"/>
      <c r="AC989" s="15"/>
    </row>
    <row r="990" spans="5:29" ht="12.75" customHeight="1">
      <c r="E990" s="10"/>
      <c r="F990" s="10"/>
      <c r="I990" s="69"/>
      <c r="J990" s="69"/>
      <c r="K990" s="69"/>
      <c r="L990" s="69"/>
      <c r="P990" s="14"/>
      <c r="S990" s="14"/>
      <c r="AC990" s="15"/>
    </row>
    <row r="991" spans="5:29" ht="12.75" customHeight="1">
      <c r="E991" s="10"/>
      <c r="F991" s="10"/>
      <c r="I991" s="69"/>
      <c r="J991" s="69"/>
      <c r="K991" s="69"/>
      <c r="L991" s="69"/>
      <c r="P991" s="14"/>
      <c r="S991" s="14"/>
      <c r="AC991" s="15"/>
    </row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activeCell="B10" sqref="B10"/>
    </sheetView>
  </sheetViews>
  <sheetFormatPr baseColWidth="10" defaultColWidth="14.5" defaultRowHeight="15" customHeight="1"/>
  <cols>
    <col min="1" max="26" width="8.83203125" customWidth="1"/>
  </cols>
  <sheetData>
    <row r="1" spans="1:2" ht="12.75" customHeight="1">
      <c r="A1" s="1" t="s">
        <v>0</v>
      </c>
    </row>
    <row r="2" spans="1:2" ht="12.75" customHeight="1">
      <c r="A2" s="1">
        <v>100</v>
      </c>
    </row>
    <row r="3" spans="1:2" ht="12.75" customHeight="1">
      <c r="A3" s="1">
        <v>1000</v>
      </c>
    </row>
    <row r="4" spans="1:2" ht="12.75" customHeight="1">
      <c r="A4" s="1">
        <v>10000</v>
      </c>
    </row>
    <row r="5" spans="1:2" ht="12.75" customHeight="1">
      <c r="A5" s="1">
        <v>100000</v>
      </c>
    </row>
    <row r="6" spans="1:2" ht="12.75" customHeight="1">
      <c r="A6" s="1">
        <v>1000000</v>
      </c>
    </row>
    <row r="7" spans="1:2" ht="12.75" customHeight="1"/>
    <row r="8" spans="1:2" ht="12.75" customHeight="1">
      <c r="A8" s="1" t="s">
        <v>1</v>
      </c>
    </row>
    <row r="9" spans="1:2" ht="12.75" customHeight="1">
      <c r="A9" s="1" t="s">
        <v>2</v>
      </c>
      <c r="B9" s="1">
        <f>128.85/100</f>
        <v>1.2885</v>
      </c>
    </row>
    <row r="10" spans="1:2" ht="12.75" customHeight="1">
      <c r="A10" s="1" t="s">
        <v>4</v>
      </c>
      <c r="B10" s="1">
        <f>92.27/100</f>
        <v>0.92269999999999996</v>
      </c>
    </row>
    <row r="11" spans="1:2" ht="12.75" customHeight="1">
      <c r="A11" s="1" t="s">
        <v>9</v>
      </c>
      <c r="B11" s="4">
        <v>9.6189999999999998</v>
      </c>
    </row>
    <row r="12" spans="1:2" ht="12.75" customHeight="1">
      <c r="A12" s="1" t="s">
        <v>13</v>
      </c>
      <c r="B12" s="1">
        <v>8.5297999999999998</v>
      </c>
    </row>
    <row r="13" spans="1:2" ht="12.75" customHeight="1">
      <c r="A13" s="1" t="s">
        <v>14</v>
      </c>
      <c r="B13" s="4">
        <f>853.5/100</f>
        <v>8.5350000000000001</v>
      </c>
    </row>
    <row r="14" spans="1:2" ht="12.75" customHeight="1">
      <c r="A14" s="1" t="s">
        <v>15</v>
      </c>
      <c r="B14" s="1">
        <v>11.141500000000001</v>
      </c>
    </row>
    <row r="15" spans="1:2" ht="12.75" customHeight="1">
      <c r="A15" s="1" t="s">
        <v>16</v>
      </c>
      <c r="B15">
        <f>7.19/100</f>
        <v>7.1900000000000006E-2</v>
      </c>
    </row>
    <row r="16" spans="1:2" ht="12.75" customHeight="1">
      <c r="A16" s="1" t="s">
        <v>17</v>
      </c>
      <c r="B16" s="1">
        <v>6.0952999999999999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5" defaultRowHeight="15" customHeight="1"/>
  <cols>
    <col min="1" max="26" width="8.832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Mistereggen, Odd Kåre</cp:lastModifiedBy>
  <dcterms:created xsi:type="dcterms:W3CDTF">2019-05-20T12:02:05Z</dcterms:created>
  <dcterms:modified xsi:type="dcterms:W3CDTF">2019-05-28T11:29:52Z</dcterms:modified>
</cp:coreProperties>
</file>