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1710105\Desktop\bacheloroppgaver\"/>
    </mc:Choice>
  </mc:AlternateContent>
  <bookViews>
    <workbookView xWindow="75" yWindow="495" windowWidth="28725" windowHeight="15300"/>
  </bookViews>
  <sheets>
    <sheet name="OB emisjonsstatistikk 1997-2020" sheetId="12" r:id="rId1"/>
    <sheet name="Rabatt og konfidensintervaller" sheetId="10" r:id="rId2"/>
    <sheet name="Avvik rettede emisjoner" sheetId="14" r:id="rId3"/>
    <sheet name="Tabeller" sheetId="1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1" l="1"/>
  <c r="E4" i="11"/>
  <c r="E48" i="11" s="1"/>
  <c r="F4" i="11"/>
  <c r="G4" i="11"/>
  <c r="D5" i="11"/>
  <c r="E5" i="11"/>
  <c r="F5" i="11"/>
  <c r="G5" i="11"/>
  <c r="D6" i="11"/>
  <c r="E6" i="11"/>
  <c r="F6" i="11"/>
  <c r="G6" i="11"/>
  <c r="D7" i="11"/>
  <c r="E7" i="11"/>
  <c r="F7" i="11"/>
  <c r="G7" i="11"/>
  <c r="D8" i="11"/>
  <c r="E8" i="11"/>
  <c r="E52" i="11" s="1"/>
  <c r="F8" i="11"/>
  <c r="G8" i="11"/>
  <c r="D14" i="11"/>
  <c r="E14" i="11"/>
  <c r="F14" i="11"/>
  <c r="G14" i="11"/>
  <c r="D15" i="11"/>
  <c r="E15" i="11"/>
  <c r="F15" i="11"/>
  <c r="G15" i="11"/>
  <c r="D17" i="11"/>
  <c r="E17" i="11"/>
  <c r="E61" i="11" s="1"/>
  <c r="F17" i="11"/>
  <c r="G17" i="11"/>
  <c r="D47" i="11"/>
  <c r="E47" i="11"/>
  <c r="C48" i="11"/>
  <c r="D48" i="11"/>
  <c r="C49" i="11"/>
  <c r="D49" i="11"/>
  <c r="E49" i="11"/>
  <c r="C50" i="11"/>
  <c r="D50" i="11"/>
  <c r="E50" i="11"/>
  <c r="C51" i="11"/>
  <c r="D51" i="11"/>
  <c r="E51" i="11"/>
  <c r="C52" i="11"/>
  <c r="D52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M5" i="14" l="1"/>
  <c r="M8" i="14"/>
  <c r="M7" i="14"/>
  <c r="M10" i="14"/>
  <c r="M6" i="14"/>
  <c r="J351" i="14" s="1"/>
  <c r="E67" i="11" s="1"/>
  <c r="M11" i="14"/>
  <c r="M9" i="14"/>
  <c r="M344" i="14"/>
  <c r="M326" i="14"/>
  <c r="M335" i="14"/>
  <c r="M330" i="14"/>
  <c r="M295" i="14"/>
  <c r="M299" i="14"/>
  <c r="M24" i="14"/>
  <c r="M15" i="14"/>
  <c r="M17" i="14"/>
  <c r="J354" i="14" s="1"/>
  <c r="E65" i="11" s="1"/>
  <c r="M26" i="14"/>
  <c r="M22" i="14"/>
  <c r="M297" i="14"/>
  <c r="M188" i="14"/>
  <c r="M141" i="14"/>
  <c r="M224" i="14"/>
  <c r="M238" i="14"/>
  <c r="M43" i="14"/>
  <c r="M256" i="14"/>
  <c r="M258" i="14"/>
  <c r="M227" i="14"/>
  <c r="M263" i="14"/>
  <c r="M18" i="14"/>
  <c r="M140" i="14"/>
  <c r="M116" i="14"/>
  <c r="M139" i="14"/>
  <c r="M40" i="14"/>
  <c r="M312" i="14"/>
  <c r="M138" i="14"/>
  <c r="M191" i="14"/>
  <c r="M309" i="14"/>
  <c r="M207" i="14"/>
  <c r="M303" i="14"/>
  <c r="M71" i="14"/>
  <c r="M262" i="14"/>
  <c r="M161" i="14"/>
  <c r="M159" i="14"/>
  <c r="M283" i="14"/>
  <c r="M232" i="14"/>
  <c r="M208" i="14"/>
  <c r="M74" i="14"/>
  <c r="M242" i="14"/>
  <c r="M35" i="14"/>
  <c r="M137" i="14"/>
  <c r="M136" i="14"/>
  <c r="M94" i="14"/>
  <c r="M229" i="14"/>
  <c r="M122" i="14"/>
  <c r="M221" i="14"/>
  <c r="M240" i="14"/>
  <c r="M184" i="14"/>
  <c r="M117" i="14"/>
  <c r="M230" i="14"/>
  <c r="M216" i="14"/>
  <c r="M135" i="14"/>
  <c r="M249" i="14"/>
  <c r="M341" i="14"/>
  <c r="M343" i="14"/>
  <c r="M338" i="14"/>
  <c r="M340" i="14"/>
  <c r="M155" i="14"/>
  <c r="M308" i="14"/>
  <c r="M327" i="14"/>
  <c r="M321" i="14"/>
  <c r="M251" i="14"/>
  <c r="M294" i="14"/>
  <c r="M314" i="14"/>
  <c r="M319" i="14"/>
  <c r="M99" i="14"/>
  <c r="M320" i="14"/>
  <c r="M334" i="14"/>
  <c r="M342" i="14"/>
  <c r="M46" i="14"/>
  <c r="M306" i="14"/>
  <c r="M82" i="14"/>
  <c r="M185" i="14"/>
  <c r="M336" i="14"/>
  <c r="M332" i="14"/>
  <c r="M67" i="14"/>
  <c r="M166" i="14"/>
  <c r="M220" i="14"/>
  <c r="M93" i="14"/>
  <c r="M278" i="14"/>
  <c r="M270" i="14"/>
  <c r="M226" i="14"/>
  <c r="M307" i="14"/>
  <c r="M96" i="14"/>
  <c r="M222" i="14"/>
  <c r="M172" i="14"/>
  <c r="M225" i="14"/>
  <c r="M300" i="14"/>
  <c r="M73" i="14"/>
  <c r="M72" i="14"/>
  <c r="M162" i="14"/>
  <c r="M333" i="14"/>
  <c r="M269" i="14"/>
  <c r="M164" i="14"/>
  <c r="M248" i="14"/>
  <c r="M179" i="14"/>
  <c r="M45" i="14"/>
  <c r="M217" i="14"/>
  <c r="M190" i="14"/>
  <c r="M165" i="14"/>
  <c r="M134" i="14"/>
  <c r="M156" i="14"/>
  <c r="M264" i="14"/>
  <c r="M239" i="14"/>
  <c r="M34" i="14"/>
  <c r="M106" i="14"/>
  <c r="M201" i="14"/>
  <c r="M38" i="14"/>
  <c r="M78" i="14"/>
  <c r="M252" i="14"/>
  <c r="M86" i="14"/>
  <c r="M28" i="14"/>
  <c r="M61" i="14"/>
  <c r="M143" i="14"/>
  <c r="M121" i="14"/>
  <c r="M168" i="14"/>
  <c r="M234" i="14"/>
  <c r="M52" i="14"/>
  <c r="M65" i="14"/>
  <c r="M322" i="14"/>
  <c r="M81" i="14"/>
  <c r="M210" i="14"/>
  <c r="M176" i="14"/>
  <c r="M102" i="14"/>
  <c r="M54" i="14"/>
  <c r="M44" i="14"/>
  <c r="M236" i="14"/>
  <c r="M219" i="14"/>
  <c r="M80" i="14"/>
  <c r="M48" i="14"/>
  <c r="M189" i="14"/>
  <c r="M51" i="14"/>
  <c r="M50" i="14"/>
  <c r="M79" i="14"/>
  <c r="M173" i="14"/>
  <c r="M85" i="14"/>
  <c r="M196" i="14"/>
  <c r="M89" i="14"/>
  <c r="M47" i="14"/>
  <c r="M187" i="14"/>
  <c r="M69" i="14"/>
  <c r="M170" i="14"/>
  <c r="M133" i="14"/>
  <c r="M87" i="14"/>
  <c r="M39" i="14"/>
  <c r="M98" i="14"/>
  <c r="M214" i="14"/>
  <c r="M151" i="14"/>
  <c r="M42" i="14"/>
  <c r="M68" i="14"/>
  <c r="M123" i="14"/>
  <c r="M275" i="14"/>
  <c r="M90" i="14"/>
  <c r="M235" i="14"/>
  <c r="M211" i="14"/>
  <c r="M281" i="14"/>
  <c r="M150" i="14"/>
  <c r="M311" i="14"/>
  <c r="M347" i="14"/>
  <c r="M331" i="14"/>
  <c r="M337" i="14"/>
  <c r="M325" i="14"/>
  <c r="M315" i="14"/>
  <c r="M241" i="14"/>
  <c r="M313" i="14"/>
  <c r="M328" i="14"/>
  <c r="M277" i="14"/>
  <c r="M272" i="14"/>
  <c r="M286" i="14"/>
  <c r="M273" i="14"/>
  <c r="M265" i="14"/>
  <c r="M293" i="14"/>
  <c r="M289" i="14"/>
  <c r="M253" i="14"/>
  <c r="M152" i="14"/>
  <c r="M274" i="14"/>
  <c r="M66" i="14"/>
  <c r="M296" i="14"/>
  <c r="M317" i="14"/>
  <c r="E68" i="11" s="1"/>
  <c r="M114" i="14"/>
  <c r="M266" i="14"/>
  <c r="M20" i="14"/>
  <c r="M254" i="14"/>
  <c r="M213" i="14"/>
  <c r="M276" i="14"/>
  <c r="M101" i="14"/>
  <c r="M202" i="14"/>
  <c r="M97" i="14"/>
  <c r="M144" i="14"/>
  <c r="M171" i="14"/>
  <c r="M153" i="14"/>
  <c r="M147" i="14"/>
  <c r="M212" i="14"/>
  <c r="M200" i="14"/>
  <c r="M247" i="14"/>
  <c r="M282" i="14"/>
  <c r="M55" i="14"/>
  <c r="M244" i="14"/>
  <c r="M115" i="14"/>
  <c r="M228" i="14"/>
  <c r="M206" i="14"/>
  <c r="M180" i="14"/>
  <c r="M205" i="14"/>
  <c r="M302" i="14"/>
  <c r="M31" i="14"/>
  <c r="M183" i="14"/>
  <c r="M157" i="14"/>
  <c r="M218" i="14"/>
  <c r="M70" i="14"/>
  <c r="M231" i="14"/>
  <c r="M108" i="14"/>
  <c r="M132" i="14"/>
  <c r="M154" i="14"/>
  <c r="M57" i="14"/>
  <c r="M107" i="14"/>
  <c r="M131" i="14"/>
  <c r="M142" i="14"/>
  <c r="M195" i="14"/>
  <c r="M59" i="14"/>
  <c r="M194" i="14"/>
  <c r="M119" i="14"/>
  <c r="M329" i="14"/>
  <c r="M83" i="14"/>
  <c r="M318" i="14"/>
  <c r="M301" i="14"/>
  <c r="M287" i="14"/>
  <c r="M310" i="14"/>
  <c r="M36" i="14"/>
  <c r="M346" i="14"/>
  <c r="M348" i="14"/>
  <c r="M339" i="14"/>
  <c r="M304" i="14"/>
  <c r="M305" i="14"/>
  <c r="M291" i="14"/>
  <c r="M193" i="14"/>
  <c r="M271" i="14"/>
  <c r="M91" i="14"/>
  <c r="M260" i="14"/>
  <c r="M27" i="14"/>
  <c r="M288" i="14"/>
  <c r="M237" i="14"/>
  <c r="M345" i="14"/>
  <c r="M64" i="14"/>
  <c r="M290" i="14"/>
  <c r="M12" i="14"/>
  <c r="M41" i="14"/>
  <c r="M130" i="14"/>
  <c r="M32" i="14"/>
  <c r="M279" i="14"/>
  <c r="M280" i="14"/>
  <c r="M298" i="14"/>
  <c r="M268" i="14"/>
  <c r="M13" i="14"/>
  <c r="J352" i="14" s="1"/>
  <c r="M255" i="14"/>
  <c r="M204" i="14"/>
  <c r="M56" i="14"/>
  <c r="M257" i="14"/>
  <c r="M167" i="14"/>
  <c r="M199" i="14"/>
  <c r="M63" i="14"/>
  <c r="M316" i="14"/>
  <c r="M58" i="14"/>
  <c r="M177" i="14"/>
  <c r="M84" i="14"/>
  <c r="M110" i="14"/>
  <c r="M49" i="14"/>
  <c r="M261" i="14"/>
  <c r="M100" i="14"/>
  <c r="M109" i="14"/>
  <c r="M259" i="14"/>
  <c r="M158" i="14"/>
  <c r="M62" i="14"/>
  <c r="M163" i="14"/>
  <c r="M118" i="14"/>
  <c r="M112" i="14"/>
  <c r="M129" i="14"/>
  <c r="M186" i="14"/>
  <c r="M113" i="14"/>
  <c r="S53" i="14"/>
  <c r="M233" i="14"/>
  <c r="S59" i="14"/>
  <c r="F68" i="11" s="1"/>
  <c r="M181" i="14"/>
  <c r="S30" i="14"/>
  <c r="M128" i="14"/>
  <c r="S18" i="14"/>
  <c r="M250" i="14"/>
  <c r="S46" i="14"/>
  <c r="M127" i="14"/>
  <c r="S38" i="14"/>
  <c r="M111" i="14"/>
  <c r="S5" i="14"/>
  <c r="F69" i="11" s="1"/>
  <c r="M60" i="14"/>
  <c r="S58" i="14"/>
  <c r="M14" i="14"/>
  <c r="S50" i="14"/>
  <c r="M197" i="14"/>
  <c r="S6" i="14"/>
  <c r="M37" i="14"/>
  <c r="S56" i="14"/>
  <c r="M33" i="14"/>
  <c r="S11" i="14"/>
  <c r="M178" i="14"/>
  <c r="S43" i="14"/>
  <c r="M292" i="14"/>
  <c r="S16" i="14"/>
  <c r="M30" i="14"/>
  <c r="S15" i="14"/>
  <c r="M175" i="14"/>
  <c r="S20" i="14"/>
  <c r="M105" i="14"/>
  <c r="S23" i="14"/>
  <c r="M174" i="14"/>
  <c r="S25" i="14"/>
  <c r="M246" i="14"/>
  <c r="S14" i="14"/>
  <c r="M145" i="14"/>
  <c r="S55" i="14"/>
  <c r="M148" i="14"/>
  <c r="S61" i="14"/>
  <c r="M223" i="14"/>
  <c r="S49" i="14"/>
  <c r="M243" i="14"/>
  <c r="S36" i="14"/>
  <c r="M146" i="14"/>
  <c r="S48" i="14"/>
  <c r="M203" i="14"/>
  <c r="S35" i="14"/>
  <c r="M53" i="14"/>
  <c r="S28" i="14"/>
  <c r="M95" i="14"/>
  <c r="S26" i="14"/>
  <c r="M160" i="14"/>
  <c r="S47" i="14"/>
  <c r="M92" i="14"/>
  <c r="S41" i="14"/>
  <c r="M23" i="14"/>
  <c r="S51" i="14"/>
  <c r="M149" i="14"/>
  <c r="S27" i="14"/>
  <c r="M284" i="14"/>
  <c r="S22" i="14"/>
  <c r="M88" i="14"/>
  <c r="S33" i="14"/>
  <c r="M25" i="14"/>
  <c r="S57" i="14"/>
  <c r="M285" i="14"/>
  <c r="S13" i="14"/>
  <c r="M76" i="14"/>
  <c r="S12" i="14"/>
  <c r="M324" i="14"/>
  <c r="S52" i="14"/>
  <c r="M323" i="14"/>
  <c r="S7" i="14"/>
  <c r="M29" i="14"/>
  <c r="S19" i="14"/>
  <c r="M215" i="14"/>
  <c r="S10" i="14"/>
  <c r="M19" i="14"/>
  <c r="S40" i="14"/>
  <c r="M103" i="14"/>
  <c r="S39" i="14"/>
  <c r="M198" i="14"/>
  <c r="S45" i="14"/>
  <c r="M21" i="14"/>
  <c r="S44" i="14"/>
  <c r="M77" i="14"/>
  <c r="S9" i="14"/>
  <c r="M267" i="14"/>
  <c r="S34" i="14"/>
  <c r="M192" i="14"/>
  <c r="S8" i="14"/>
  <c r="M245" i="14"/>
  <c r="S54" i="14"/>
  <c r="M169" i="14"/>
  <c r="S42" i="14"/>
  <c r="M182" i="14"/>
  <c r="S29" i="14"/>
  <c r="M75" i="14"/>
  <c r="S17" i="14"/>
  <c r="M104" i="14"/>
  <c r="S60" i="14"/>
  <c r="M16" i="14"/>
  <c r="S31" i="14"/>
  <c r="M126" i="14"/>
  <c r="S24" i="14"/>
  <c r="M120" i="14"/>
  <c r="S37" i="14"/>
  <c r="M209" i="14"/>
  <c r="S21" i="14"/>
  <c r="M124" i="14"/>
  <c r="S32" i="14"/>
  <c r="M125" i="14"/>
  <c r="G5" i="14"/>
  <c r="D408" i="14" s="1"/>
  <c r="D67" i="11" s="1"/>
  <c r="G8" i="14"/>
  <c r="G7" i="14"/>
  <c r="G10" i="14"/>
  <c r="G6" i="14"/>
  <c r="G11" i="14"/>
  <c r="G9" i="14"/>
  <c r="G305" i="14"/>
  <c r="G343" i="14"/>
  <c r="G239" i="14"/>
  <c r="G164" i="14"/>
  <c r="G287" i="14"/>
  <c r="G268" i="14"/>
  <c r="G46" i="14"/>
  <c r="G341" i="14"/>
  <c r="G300" i="14"/>
  <c r="G54" i="14"/>
  <c r="G324" i="14"/>
  <c r="G118" i="14"/>
  <c r="G280" i="14"/>
  <c r="G152" i="14"/>
  <c r="G151" i="14"/>
  <c r="G174" i="14"/>
  <c r="G186" i="14"/>
  <c r="G196" i="14"/>
  <c r="G150" i="14"/>
  <c r="G323" i="14"/>
  <c r="G385" i="14"/>
  <c r="G293" i="14"/>
  <c r="G262" i="14"/>
  <c r="G291" i="14"/>
  <c r="G251" i="14"/>
  <c r="G218" i="14"/>
  <c r="G210" i="14"/>
  <c r="G289" i="14"/>
  <c r="G273" i="14"/>
  <c r="G301" i="14"/>
  <c r="G214" i="14"/>
  <c r="G181" i="14"/>
  <c r="G247" i="14"/>
  <c r="G329" i="14"/>
  <c r="G121" i="14"/>
  <c r="G119" i="14"/>
  <c r="G303" i="14"/>
  <c r="G84" i="14"/>
  <c r="G166" i="14"/>
  <c r="G109" i="14"/>
  <c r="G270" i="14"/>
  <c r="G269" i="14"/>
  <c r="G283" i="14"/>
  <c r="G282" i="14"/>
  <c r="G100" i="14"/>
  <c r="G248" i="14"/>
  <c r="G88" i="14"/>
  <c r="G320" i="14"/>
  <c r="G276" i="14"/>
  <c r="G220" i="14"/>
  <c r="G160" i="14"/>
  <c r="G380" i="14"/>
  <c r="G240" i="14"/>
  <c r="G190" i="14"/>
  <c r="G264" i="14"/>
  <c r="G178" i="14"/>
  <c r="G246" i="14"/>
  <c r="G401" i="14"/>
  <c r="G382" i="14"/>
  <c r="G392" i="14"/>
  <c r="G387" i="14"/>
  <c r="G350" i="14"/>
  <c r="G354" i="14"/>
  <c r="G24" i="14"/>
  <c r="G15" i="14"/>
  <c r="G17" i="14"/>
  <c r="G26" i="14"/>
  <c r="G22" i="14"/>
  <c r="G352" i="14"/>
  <c r="G209" i="14"/>
  <c r="G153" i="14"/>
  <c r="G255" i="14"/>
  <c r="G275" i="14"/>
  <c r="G43" i="14"/>
  <c r="G304" i="14"/>
  <c r="G307" i="14"/>
  <c r="G258" i="14"/>
  <c r="G312" i="14"/>
  <c r="G18" i="14"/>
  <c r="G149" i="14"/>
  <c r="G125" i="14"/>
  <c r="G148" i="14"/>
  <c r="G40" i="14"/>
  <c r="G367" i="14"/>
  <c r="G147" i="14"/>
  <c r="G213" i="14"/>
  <c r="G364" i="14"/>
  <c r="G232" i="14"/>
  <c r="G358" i="14"/>
  <c r="G73" i="14"/>
  <c r="G311" i="14"/>
  <c r="G177" i="14"/>
  <c r="G175" i="14"/>
  <c r="G336" i="14"/>
  <c r="G265" i="14"/>
  <c r="G233" i="14"/>
  <c r="G76" i="14"/>
  <c r="G281" i="14"/>
  <c r="G35" i="14"/>
  <c r="G146" i="14"/>
  <c r="G145" i="14"/>
  <c r="G98" i="14"/>
  <c r="G260" i="14"/>
  <c r="G131" i="14"/>
  <c r="G252" i="14"/>
  <c r="G278" i="14"/>
  <c r="G205" i="14"/>
  <c r="G126" i="14"/>
  <c r="G261" i="14"/>
  <c r="G243" i="14"/>
  <c r="G144" i="14"/>
  <c r="G294" i="14"/>
  <c r="G398" i="14"/>
  <c r="G400" i="14"/>
  <c r="G395" i="14"/>
  <c r="G397" i="14"/>
  <c r="G170" i="14"/>
  <c r="G363" i="14"/>
  <c r="G383" i="14"/>
  <c r="G376" i="14"/>
  <c r="G296" i="14"/>
  <c r="G349" i="14"/>
  <c r="G369" i="14"/>
  <c r="G374" i="14"/>
  <c r="G104" i="14"/>
  <c r="G375" i="14"/>
  <c r="G391" i="14"/>
  <c r="G399" i="14"/>
  <c r="G47" i="14"/>
  <c r="G361" i="14"/>
  <c r="G85" i="14"/>
  <c r="G206" i="14"/>
  <c r="G393" i="14"/>
  <c r="G389" i="14"/>
  <c r="G69" i="14"/>
  <c r="G184" i="14"/>
  <c r="G250" i="14"/>
  <c r="G97" i="14"/>
  <c r="G331" i="14"/>
  <c r="G319" i="14"/>
  <c r="G257" i="14"/>
  <c r="G362" i="14"/>
  <c r="G101" i="14"/>
  <c r="G253" i="14"/>
  <c r="G192" i="14"/>
  <c r="G256" i="14"/>
  <c r="G355" i="14"/>
  <c r="G75" i="14"/>
  <c r="G74" i="14"/>
  <c r="G179" i="14"/>
  <c r="G390" i="14"/>
  <c r="G318" i="14"/>
  <c r="G182" i="14"/>
  <c r="G292" i="14"/>
  <c r="G200" i="14"/>
  <c r="G45" i="14"/>
  <c r="G244" i="14"/>
  <c r="G212" i="14"/>
  <c r="G183" i="14"/>
  <c r="G143" i="14"/>
  <c r="G171" i="14"/>
  <c r="G313" i="14"/>
  <c r="G277" i="14"/>
  <c r="G34" i="14"/>
  <c r="G112" i="14"/>
  <c r="G226" i="14"/>
  <c r="G38" i="14"/>
  <c r="G80" i="14"/>
  <c r="G297" i="14"/>
  <c r="G90" i="14"/>
  <c r="G28" i="14"/>
  <c r="G63" i="14"/>
  <c r="G155" i="14"/>
  <c r="G130" i="14"/>
  <c r="G187" i="14"/>
  <c r="G267" i="14"/>
  <c r="G53" i="14"/>
  <c r="G67" i="14"/>
  <c r="G377" i="14"/>
  <c r="G83" i="14"/>
  <c r="G235" i="14"/>
  <c r="G197" i="14"/>
  <c r="G107" i="14"/>
  <c r="G56" i="14"/>
  <c r="G44" i="14"/>
  <c r="G272" i="14"/>
  <c r="G249" i="14"/>
  <c r="G82" i="14"/>
  <c r="G49" i="14"/>
  <c r="G211" i="14"/>
  <c r="G52" i="14"/>
  <c r="G51" i="14"/>
  <c r="G81" i="14"/>
  <c r="G193" i="14"/>
  <c r="G89" i="14"/>
  <c r="G221" i="14"/>
  <c r="G93" i="14"/>
  <c r="G48" i="14"/>
  <c r="G208" i="14"/>
  <c r="G71" i="14"/>
  <c r="G189" i="14"/>
  <c r="G142" i="14"/>
  <c r="G91" i="14"/>
  <c r="G39" i="14"/>
  <c r="G103" i="14"/>
  <c r="G241" i="14"/>
  <c r="G165" i="14"/>
  <c r="G42" i="14"/>
  <c r="G70" i="14"/>
  <c r="G132" i="14"/>
  <c r="G327" i="14"/>
  <c r="G94" i="14"/>
  <c r="G271" i="14"/>
  <c r="G236" i="14"/>
  <c r="G334" i="14"/>
  <c r="G163" i="14"/>
  <c r="G366" i="14"/>
  <c r="G404" i="14"/>
  <c r="G388" i="14"/>
  <c r="G394" i="14"/>
  <c r="G381" i="14"/>
  <c r="G370" i="14"/>
  <c r="G279" i="14"/>
  <c r="G368" i="14"/>
  <c r="G384" i="14"/>
  <c r="G330" i="14"/>
  <c r="G322" i="14"/>
  <c r="G339" i="14"/>
  <c r="G325" i="14"/>
  <c r="G314" i="14"/>
  <c r="G348" i="14"/>
  <c r="G344" i="14"/>
  <c r="G298" i="14"/>
  <c r="G167" i="14"/>
  <c r="G326" i="14"/>
  <c r="G68" i="14"/>
  <c r="G351" i="14"/>
  <c r="G372" i="14"/>
  <c r="D68" i="11" s="1"/>
  <c r="G123" i="14"/>
  <c r="G315" i="14"/>
  <c r="G20" i="14"/>
  <c r="G299" i="14"/>
  <c r="G238" i="14"/>
  <c r="G328" i="14"/>
  <c r="G106" i="14"/>
  <c r="G227" i="14"/>
  <c r="G102" i="14"/>
  <c r="G156" i="14"/>
  <c r="G191" i="14"/>
  <c r="G168" i="14"/>
  <c r="G159" i="14"/>
  <c r="G237" i="14"/>
  <c r="G225" i="14"/>
  <c r="G290" i="14"/>
  <c r="G335" i="14"/>
  <c r="G57" i="14"/>
  <c r="G285" i="14"/>
  <c r="G124" i="14"/>
  <c r="G259" i="14"/>
  <c r="G231" i="14"/>
  <c r="G201" i="14"/>
  <c r="G230" i="14"/>
  <c r="G357" i="14"/>
  <c r="G31" i="14"/>
  <c r="G204" i="14"/>
  <c r="G172" i="14"/>
  <c r="G245" i="14"/>
  <c r="G72" i="14"/>
  <c r="G263" i="14"/>
  <c r="G114" i="14"/>
  <c r="G141" i="14"/>
  <c r="G169" i="14"/>
  <c r="G59" i="14"/>
  <c r="G113" i="14"/>
  <c r="G140" i="14"/>
  <c r="G154" i="14"/>
  <c r="G219" i="14"/>
  <c r="G61" i="14"/>
  <c r="G217" i="14"/>
  <c r="G128" i="14"/>
  <c r="G386" i="14"/>
  <c r="G86" i="14"/>
  <c r="G373" i="14"/>
  <c r="G356" i="14"/>
  <c r="G340" i="14"/>
  <c r="G365" i="14"/>
  <c r="G36" i="14"/>
  <c r="G403" i="14"/>
  <c r="G405" i="14"/>
  <c r="G396" i="14"/>
  <c r="G359" i="14"/>
  <c r="G360" i="14"/>
  <c r="G346" i="14"/>
  <c r="G216" i="14"/>
  <c r="G321" i="14"/>
  <c r="G95" i="14"/>
  <c r="G309" i="14"/>
  <c r="G27" i="14"/>
  <c r="G342" i="14"/>
  <c r="G274" i="14"/>
  <c r="G402" i="14"/>
  <c r="G66" i="14"/>
  <c r="G345" i="14"/>
  <c r="G12" i="14"/>
  <c r="G41" i="14"/>
  <c r="G139" i="14"/>
  <c r="G32" i="14"/>
  <c r="G332" i="14"/>
  <c r="G333" i="14"/>
  <c r="G353" i="14"/>
  <c r="G317" i="14"/>
  <c r="G13" i="14"/>
  <c r="D69" i="11" s="1"/>
  <c r="G302" i="14"/>
  <c r="G229" i="14"/>
  <c r="G58" i="14"/>
  <c r="G306" i="14"/>
  <c r="G185" i="14"/>
  <c r="G224" i="14"/>
  <c r="G65" i="14"/>
  <c r="G371" i="14"/>
  <c r="G60" i="14"/>
  <c r="G198" i="14"/>
  <c r="G87" i="14"/>
  <c r="G116" i="14"/>
  <c r="G50" i="14"/>
  <c r="G310" i="14"/>
  <c r="G105" i="14"/>
  <c r="G115" i="14"/>
  <c r="G308" i="14"/>
  <c r="G173" i="14"/>
  <c r="G64" i="14"/>
  <c r="G180" i="14"/>
  <c r="G127" i="14"/>
  <c r="G120" i="14"/>
  <c r="G138" i="14"/>
  <c r="G207" i="14"/>
  <c r="G122" i="14"/>
  <c r="G266" i="14"/>
  <c r="G202" i="14"/>
  <c r="G137" i="14"/>
  <c r="G295" i="14"/>
  <c r="G136" i="14"/>
  <c r="G117" i="14"/>
  <c r="G62" i="14"/>
  <c r="G14" i="14"/>
  <c r="D411" i="14" s="1"/>
  <c r="D65" i="11" s="1"/>
  <c r="G222" i="14"/>
  <c r="G37" i="14"/>
  <c r="G33" i="14"/>
  <c r="G199" i="14"/>
  <c r="G347" i="14"/>
  <c r="G30" i="14"/>
  <c r="G195" i="14"/>
  <c r="G111" i="14"/>
  <c r="G194" i="14"/>
  <c r="G288" i="14"/>
  <c r="G157" i="14"/>
  <c r="G161" i="14"/>
  <c r="G254" i="14"/>
  <c r="G284" i="14"/>
  <c r="G158" i="14"/>
  <c r="G228" i="14"/>
  <c r="G55" i="14"/>
  <c r="G99" i="14"/>
  <c r="G176" i="14"/>
  <c r="G96" i="14"/>
  <c r="G23" i="14"/>
  <c r="G162" i="14"/>
  <c r="G337" i="14"/>
  <c r="G92" i="14"/>
  <c r="G25" i="14"/>
  <c r="G338" i="14"/>
  <c r="G78" i="14"/>
  <c r="G379" i="14"/>
  <c r="G378" i="14"/>
  <c r="G29" i="14"/>
  <c r="G242" i="14"/>
  <c r="G19" i="14"/>
  <c r="G108" i="14"/>
  <c r="G223" i="14"/>
  <c r="G21" i="14"/>
  <c r="G79" i="14"/>
  <c r="G316" i="14"/>
  <c r="G215" i="14"/>
  <c r="G286" i="14"/>
  <c r="G188" i="14"/>
  <c r="G203" i="14"/>
  <c r="G77" i="14"/>
  <c r="G110" i="14"/>
  <c r="G16" i="14"/>
  <c r="G135" i="14"/>
  <c r="G129" i="14"/>
  <c r="G234" i="14"/>
  <c r="G133" i="14"/>
  <c r="G134" i="14"/>
  <c r="J353" i="14" l="1"/>
  <c r="J356" i="14"/>
  <c r="D407" i="14"/>
  <c r="D66" i="11" s="1"/>
  <c r="J350" i="14"/>
  <c r="E66" i="11" s="1"/>
  <c r="P64" i="14"/>
  <c r="F67" i="11" s="1"/>
  <c r="P68" i="14"/>
  <c r="F70" i="11" s="1"/>
  <c r="D412" i="14"/>
  <c r="D70" i="11" s="1"/>
  <c r="J355" i="14"/>
  <c r="E70" i="11" s="1"/>
  <c r="P65" i="14"/>
  <c r="E69" i="11"/>
  <c r="D409" i="14"/>
  <c r="P63" i="14"/>
  <c r="F66" i="11" s="1"/>
  <c r="P67" i="14"/>
  <c r="F65" i="11" s="1"/>
  <c r="D73" i="11"/>
  <c r="D81" i="11"/>
  <c r="D82" i="11"/>
  <c r="D83" i="11"/>
  <c r="D86" i="11"/>
  <c r="D90" i="11"/>
  <c r="D91" i="11"/>
  <c r="D92" i="11"/>
  <c r="E42" i="11"/>
  <c r="M405" i="10"/>
  <c r="M404" i="10"/>
  <c r="M403" i="10"/>
  <c r="M402" i="10"/>
  <c r="M401" i="10"/>
  <c r="M400" i="10"/>
  <c r="M399" i="10"/>
  <c r="M398" i="10"/>
  <c r="M397" i="10"/>
  <c r="M396" i="10"/>
  <c r="M395" i="10"/>
  <c r="M394" i="10"/>
  <c r="M393" i="10"/>
  <c r="M392" i="10"/>
  <c r="M391" i="10"/>
  <c r="M390" i="10"/>
  <c r="M389" i="10"/>
  <c r="M388" i="10"/>
  <c r="M387" i="10"/>
  <c r="M386" i="10"/>
  <c r="M385" i="10"/>
  <c r="M384" i="10"/>
  <c r="M383" i="10"/>
  <c r="M382" i="10"/>
  <c r="M381" i="10"/>
  <c r="M380" i="10"/>
  <c r="M379" i="10"/>
  <c r="M378" i="10"/>
  <c r="M377" i="10"/>
  <c r="M376" i="10"/>
  <c r="M375" i="10"/>
  <c r="M374" i="10"/>
  <c r="M373" i="10"/>
  <c r="M372" i="10"/>
  <c r="M371" i="10"/>
  <c r="M370" i="10"/>
  <c r="M369" i="10"/>
  <c r="M368" i="10"/>
  <c r="M367" i="10"/>
  <c r="M366" i="10"/>
  <c r="M365" i="10"/>
  <c r="M364" i="10"/>
  <c r="M363" i="10"/>
  <c r="M362" i="10"/>
  <c r="M361" i="10"/>
  <c r="M360" i="10"/>
  <c r="M359" i="10"/>
  <c r="M358" i="10"/>
  <c r="M357" i="10"/>
  <c r="M356" i="10"/>
  <c r="M355" i="10"/>
  <c r="M354" i="10"/>
  <c r="M353" i="10"/>
  <c r="M352" i="10"/>
  <c r="M351" i="10"/>
  <c r="M350" i="10"/>
  <c r="M349" i="10"/>
  <c r="M348" i="10"/>
  <c r="M347" i="10"/>
  <c r="M346" i="10"/>
  <c r="M345" i="10"/>
  <c r="M344" i="10"/>
  <c r="M343" i="10"/>
  <c r="M342" i="10"/>
  <c r="M341" i="10"/>
  <c r="M340" i="10"/>
  <c r="M339" i="10"/>
  <c r="M338" i="10"/>
  <c r="M337" i="10"/>
  <c r="M336" i="10"/>
  <c r="M335" i="10"/>
  <c r="M334" i="10"/>
  <c r="M333" i="10"/>
  <c r="M332" i="10"/>
  <c r="M331" i="10"/>
  <c r="M330" i="10"/>
  <c r="M329" i="10"/>
  <c r="M328" i="10"/>
  <c r="M327" i="10"/>
  <c r="M326" i="10"/>
  <c r="M325" i="10"/>
  <c r="M324" i="10"/>
  <c r="M323" i="10"/>
  <c r="M322" i="10"/>
  <c r="M321" i="10"/>
  <c r="M320" i="10"/>
  <c r="M319" i="10"/>
  <c r="M318" i="10"/>
  <c r="M317" i="10"/>
  <c r="M316" i="10"/>
  <c r="M315" i="10"/>
  <c r="M314" i="10"/>
  <c r="M313" i="10"/>
  <c r="M312" i="10"/>
  <c r="M311" i="10"/>
  <c r="M310" i="10"/>
  <c r="M309" i="10"/>
  <c r="M308" i="10"/>
  <c r="M307" i="10"/>
  <c r="M306" i="10"/>
  <c r="M305" i="10"/>
  <c r="M304" i="10"/>
  <c r="M303" i="10"/>
  <c r="M302" i="10"/>
  <c r="M301" i="10"/>
  <c r="M300" i="10"/>
  <c r="M299" i="10"/>
  <c r="M298" i="10"/>
  <c r="M297" i="10"/>
  <c r="M296" i="10"/>
  <c r="M295" i="10"/>
  <c r="M294" i="10"/>
  <c r="M293" i="10"/>
  <c r="M292" i="10"/>
  <c r="M291" i="10"/>
  <c r="M290" i="10"/>
  <c r="M289" i="10"/>
  <c r="M288" i="10"/>
  <c r="M287" i="10"/>
  <c r="M286" i="10"/>
  <c r="M285" i="10"/>
  <c r="M284" i="10"/>
  <c r="M283" i="10"/>
  <c r="M282" i="10"/>
  <c r="M281" i="10"/>
  <c r="M280" i="10"/>
  <c r="M279" i="10"/>
  <c r="M278" i="10"/>
  <c r="M277" i="10"/>
  <c r="M276" i="10"/>
  <c r="M275" i="10"/>
  <c r="M274" i="10"/>
  <c r="M273" i="10"/>
  <c r="M272" i="10"/>
  <c r="M271" i="10"/>
  <c r="M270" i="10"/>
  <c r="M269" i="10"/>
  <c r="M268" i="10"/>
  <c r="M267" i="10"/>
  <c r="M266" i="10"/>
  <c r="M265" i="10"/>
  <c r="M264" i="10"/>
  <c r="M263" i="10"/>
  <c r="M262" i="10"/>
  <c r="M261" i="10"/>
  <c r="M260" i="10"/>
  <c r="M259" i="10"/>
  <c r="M258" i="10"/>
  <c r="M257" i="10"/>
  <c r="M256" i="10"/>
  <c r="M255" i="10"/>
  <c r="M254" i="10"/>
  <c r="M253" i="10"/>
  <c r="M252" i="10"/>
  <c r="M251" i="10"/>
  <c r="M250" i="10"/>
  <c r="M249" i="10"/>
  <c r="M248" i="10"/>
  <c r="M247" i="10"/>
  <c r="M246" i="10"/>
  <c r="M245" i="10"/>
  <c r="M244" i="10"/>
  <c r="M243" i="10"/>
  <c r="M242" i="10"/>
  <c r="M241" i="10"/>
  <c r="M240" i="10"/>
  <c r="M239" i="10"/>
  <c r="M238" i="10"/>
  <c r="M237" i="10"/>
  <c r="M236" i="10"/>
  <c r="M235" i="10"/>
  <c r="M234" i="10"/>
  <c r="M233" i="10"/>
  <c r="M232" i="10"/>
  <c r="M231" i="10"/>
  <c r="M230" i="10"/>
  <c r="M229" i="10"/>
  <c r="M228" i="10"/>
  <c r="M227" i="10"/>
  <c r="M226" i="10"/>
  <c r="M225" i="10"/>
  <c r="M224" i="10"/>
  <c r="M223" i="10"/>
  <c r="M222" i="10"/>
  <c r="M221" i="10"/>
  <c r="M220" i="10"/>
  <c r="M219" i="10"/>
  <c r="M218" i="10"/>
  <c r="M217" i="10"/>
  <c r="M216" i="10"/>
  <c r="M215" i="10"/>
  <c r="M214" i="10"/>
  <c r="M213" i="10"/>
  <c r="M212" i="10"/>
  <c r="M211" i="10"/>
  <c r="M210" i="10"/>
  <c r="M209" i="10"/>
  <c r="M208" i="10"/>
  <c r="M207" i="10"/>
  <c r="M206" i="10"/>
  <c r="M205" i="10"/>
  <c r="M204" i="10"/>
  <c r="M203" i="10"/>
  <c r="M202" i="10"/>
  <c r="M201" i="10"/>
  <c r="M200" i="10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E33" i="11"/>
  <c r="E34" i="11"/>
  <c r="E35" i="11"/>
  <c r="E38" i="11"/>
  <c r="E25" i="11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E28" i="11" s="1"/>
  <c r="G27" i="10"/>
  <c r="G28" i="10"/>
  <c r="G29" i="10"/>
  <c r="G30" i="10"/>
  <c r="G31" i="10"/>
  <c r="G32" i="10"/>
  <c r="G33" i="10"/>
  <c r="G34" i="10"/>
  <c r="E29" i="11" s="1"/>
  <c r="G6" i="10"/>
  <c r="G5" i="10"/>
  <c r="J409" i="10" l="1"/>
  <c r="D36" i="11" s="1"/>
  <c r="D40" i="10"/>
  <c r="E26" i="11" s="1"/>
  <c r="J412" i="10"/>
  <c r="J408" i="10"/>
  <c r="D41" i="10"/>
  <c r="E30" i="11" s="1"/>
  <c r="D410" i="14"/>
  <c r="D413" i="14"/>
  <c r="P66" i="14"/>
  <c r="P69" i="14"/>
  <c r="J410" i="10"/>
  <c r="D37" i="11" s="1"/>
  <c r="J411" i="10"/>
  <c r="J413" i="10" s="1"/>
  <c r="D39" i="11" s="1"/>
  <c r="J407" i="10"/>
  <c r="D38" i="10"/>
  <c r="D42" i="10" s="1"/>
  <c r="E39" i="11" s="1"/>
  <c r="D39" i="10"/>
  <c r="E37" i="11" s="1"/>
  <c r="D37" i="10"/>
  <c r="E27" i="11" s="1"/>
  <c r="S342" i="10"/>
  <c r="S343" i="10"/>
  <c r="S344" i="10"/>
  <c r="S345" i="10"/>
  <c r="S346" i="10"/>
  <c r="S347" i="10"/>
  <c r="S348" i="10"/>
  <c r="AE10" i="10"/>
  <c r="AE8" i="10"/>
  <c r="AE9" i="10"/>
  <c r="AE11" i="10"/>
  <c r="AE7" i="10"/>
  <c r="AE14" i="10"/>
  <c r="AE15" i="10"/>
  <c r="AE16" i="10"/>
  <c r="AE19" i="10"/>
  <c r="AE20" i="10"/>
  <c r="AE23" i="10"/>
  <c r="AE24" i="10"/>
  <c r="AE25" i="10"/>
  <c r="AE28" i="10"/>
  <c r="AE29" i="10"/>
  <c r="AE30" i="10"/>
  <c r="AE33" i="10"/>
  <c r="AE34" i="10"/>
  <c r="AE35" i="10"/>
  <c r="AE36" i="10"/>
  <c r="AE37" i="10"/>
  <c r="AE38" i="10"/>
  <c r="AE39" i="10"/>
  <c r="AE42" i="10"/>
  <c r="AE43" i="10"/>
  <c r="AE44" i="10"/>
  <c r="AE47" i="10"/>
  <c r="AE48" i="10"/>
  <c r="AE51" i="10"/>
  <c r="AE52" i="10"/>
  <c r="AE53" i="10"/>
  <c r="AE12" i="10"/>
  <c r="AE13" i="10"/>
  <c r="AE17" i="10"/>
  <c r="AE18" i="10"/>
  <c r="AE21" i="10"/>
  <c r="AE22" i="10"/>
  <c r="AE26" i="10"/>
  <c r="AE27" i="10"/>
  <c r="AE31" i="10"/>
  <c r="AE32" i="10"/>
  <c r="D76" i="11" s="1"/>
  <c r="AE40" i="10"/>
  <c r="AE41" i="10"/>
  <c r="AE45" i="10"/>
  <c r="AE46" i="10"/>
  <c r="AE49" i="10"/>
  <c r="AE50" i="10"/>
  <c r="AE54" i="10"/>
  <c r="AE55" i="10"/>
  <c r="AE6" i="10"/>
  <c r="D77" i="11" s="1"/>
  <c r="AE5" i="10"/>
  <c r="Y12" i="10"/>
  <c r="Y15" i="10"/>
  <c r="Y19" i="10"/>
  <c r="Y23" i="10"/>
  <c r="Y26" i="10"/>
  <c r="Y30" i="10"/>
  <c r="Y34" i="10"/>
  <c r="Y38" i="10"/>
  <c r="Y49" i="10"/>
  <c r="Y45" i="10"/>
  <c r="Y41" i="10"/>
  <c r="Y60" i="10"/>
  <c r="Y56" i="10"/>
  <c r="Y53" i="10"/>
  <c r="Y8" i="10"/>
  <c r="Y9" i="10"/>
  <c r="Y10" i="10"/>
  <c r="Y11" i="10"/>
  <c r="Y13" i="10"/>
  <c r="Y14" i="10"/>
  <c r="Y16" i="10"/>
  <c r="Y17" i="10"/>
  <c r="Y18" i="10"/>
  <c r="Y20" i="10"/>
  <c r="Y21" i="10"/>
  <c r="Y22" i="10"/>
  <c r="Y24" i="10"/>
  <c r="Y25" i="10"/>
  <c r="Y27" i="10"/>
  <c r="Y28" i="10"/>
  <c r="Y29" i="10"/>
  <c r="Y31" i="10"/>
  <c r="Y32" i="10"/>
  <c r="Y33" i="10"/>
  <c r="Y35" i="10"/>
  <c r="Y36" i="10"/>
  <c r="Y37" i="10"/>
  <c r="Y39" i="10"/>
  <c r="Y40" i="10"/>
  <c r="Y42" i="10"/>
  <c r="Y43" i="10"/>
  <c r="Y44" i="10"/>
  <c r="Y46" i="10"/>
  <c r="Y47" i="10"/>
  <c r="Y48" i="10"/>
  <c r="Y50" i="10"/>
  <c r="Y51" i="10"/>
  <c r="Y52" i="10"/>
  <c r="Y54" i="10"/>
  <c r="Y55" i="10"/>
  <c r="Y57" i="10"/>
  <c r="Y58" i="10"/>
  <c r="Y59" i="10"/>
  <c r="Y61" i="10"/>
  <c r="Y7" i="10"/>
  <c r="Y6" i="10"/>
  <c r="Y5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D29" i="11" s="1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D28" i="11" s="1"/>
  <c r="S111" i="10"/>
  <c r="S112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8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1" i="10"/>
  <c r="S152" i="10"/>
  <c r="S153" i="10"/>
  <c r="S154" i="10"/>
  <c r="S155" i="10"/>
  <c r="S156" i="10"/>
  <c r="S157" i="10"/>
  <c r="S158" i="10"/>
  <c r="S159" i="10"/>
  <c r="S160" i="10"/>
  <c r="S161" i="10"/>
  <c r="S162" i="10"/>
  <c r="S163" i="10"/>
  <c r="S164" i="10"/>
  <c r="S165" i="10"/>
  <c r="S166" i="10"/>
  <c r="S167" i="10"/>
  <c r="S168" i="10"/>
  <c r="S169" i="10"/>
  <c r="S170" i="10"/>
  <c r="S171" i="10"/>
  <c r="S172" i="10"/>
  <c r="S173" i="10"/>
  <c r="S174" i="10"/>
  <c r="S175" i="10"/>
  <c r="S176" i="10"/>
  <c r="S177" i="10"/>
  <c r="S178" i="10"/>
  <c r="S179" i="10"/>
  <c r="S180" i="10"/>
  <c r="S181" i="10"/>
  <c r="S182" i="10"/>
  <c r="S183" i="10"/>
  <c r="S184" i="10"/>
  <c r="S185" i="10"/>
  <c r="S186" i="10"/>
  <c r="S187" i="10"/>
  <c r="S188" i="10"/>
  <c r="S189" i="10"/>
  <c r="S190" i="10"/>
  <c r="S191" i="10"/>
  <c r="S192" i="10"/>
  <c r="S193" i="10"/>
  <c r="S194" i="10"/>
  <c r="S195" i="10"/>
  <c r="S196" i="10"/>
  <c r="S197" i="10"/>
  <c r="S198" i="10"/>
  <c r="S199" i="10"/>
  <c r="S200" i="10"/>
  <c r="S201" i="10"/>
  <c r="S202" i="10"/>
  <c r="S203" i="10"/>
  <c r="S204" i="10"/>
  <c r="S205" i="10"/>
  <c r="S206" i="10"/>
  <c r="S207" i="10"/>
  <c r="S208" i="10"/>
  <c r="S209" i="10"/>
  <c r="S210" i="10"/>
  <c r="S211" i="10"/>
  <c r="S212" i="10"/>
  <c r="S213" i="10"/>
  <c r="S214" i="10"/>
  <c r="S215" i="10"/>
  <c r="S216" i="10"/>
  <c r="S217" i="10"/>
  <c r="S218" i="10"/>
  <c r="S219" i="10"/>
  <c r="S220" i="10"/>
  <c r="S221" i="10"/>
  <c r="S222" i="10"/>
  <c r="S223" i="10"/>
  <c r="S224" i="10"/>
  <c r="S225" i="10"/>
  <c r="S226" i="10"/>
  <c r="S227" i="10"/>
  <c r="S228" i="10"/>
  <c r="S229" i="10"/>
  <c r="S230" i="10"/>
  <c r="S231" i="10"/>
  <c r="S232" i="10"/>
  <c r="S233" i="10"/>
  <c r="S234" i="10"/>
  <c r="S235" i="10"/>
  <c r="S236" i="10"/>
  <c r="S237" i="10"/>
  <c r="S238" i="10"/>
  <c r="S239" i="10"/>
  <c r="S240" i="10"/>
  <c r="S241" i="10"/>
  <c r="S242" i="10"/>
  <c r="S243" i="10"/>
  <c r="S244" i="10"/>
  <c r="S245" i="10"/>
  <c r="S246" i="10"/>
  <c r="S247" i="10"/>
  <c r="S248" i="10"/>
  <c r="S249" i="10"/>
  <c r="S250" i="10"/>
  <c r="S251" i="10"/>
  <c r="S252" i="10"/>
  <c r="S253" i="10"/>
  <c r="S254" i="10"/>
  <c r="S255" i="10"/>
  <c r="S256" i="10"/>
  <c r="S257" i="10"/>
  <c r="S258" i="10"/>
  <c r="S259" i="10"/>
  <c r="S260" i="10"/>
  <c r="S261" i="10"/>
  <c r="S262" i="10"/>
  <c r="S263" i="10"/>
  <c r="S264" i="10"/>
  <c r="S265" i="10"/>
  <c r="S266" i="10"/>
  <c r="S267" i="10"/>
  <c r="S268" i="10"/>
  <c r="S269" i="10"/>
  <c r="S270" i="10"/>
  <c r="S271" i="10"/>
  <c r="S272" i="10"/>
  <c r="S273" i="10"/>
  <c r="S274" i="10"/>
  <c r="S275" i="10"/>
  <c r="S276" i="10"/>
  <c r="S277" i="10"/>
  <c r="S278" i="10"/>
  <c r="S279" i="10"/>
  <c r="S280" i="10"/>
  <c r="S281" i="10"/>
  <c r="S282" i="10"/>
  <c r="S283" i="10"/>
  <c r="S284" i="10"/>
  <c r="S285" i="10"/>
  <c r="S286" i="10"/>
  <c r="S287" i="10"/>
  <c r="S288" i="10"/>
  <c r="S289" i="10"/>
  <c r="S290" i="10"/>
  <c r="S291" i="10"/>
  <c r="S292" i="10"/>
  <c r="S293" i="10"/>
  <c r="S294" i="10"/>
  <c r="S295" i="10"/>
  <c r="S296" i="10"/>
  <c r="S297" i="10"/>
  <c r="S298" i="10"/>
  <c r="S299" i="10"/>
  <c r="S300" i="10"/>
  <c r="S301" i="10"/>
  <c r="S302" i="10"/>
  <c r="S303" i="10"/>
  <c r="S304" i="10"/>
  <c r="S305" i="10"/>
  <c r="S306" i="10"/>
  <c r="S307" i="10"/>
  <c r="S308" i="10"/>
  <c r="S309" i="10"/>
  <c r="S310" i="10"/>
  <c r="S311" i="10"/>
  <c r="S312" i="10"/>
  <c r="S313" i="10"/>
  <c r="S314" i="10"/>
  <c r="S315" i="10"/>
  <c r="S316" i="10"/>
  <c r="S317" i="10"/>
  <c r="S318" i="10"/>
  <c r="S319" i="10"/>
  <c r="S320" i="10"/>
  <c r="S321" i="10"/>
  <c r="S322" i="10"/>
  <c r="S323" i="10"/>
  <c r="S324" i="10"/>
  <c r="S325" i="10"/>
  <c r="S326" i="10"/>
  <c r="S327" i="10"/>
  <c r="S328" i="10"/>
  <c r="S329" i="10"/>
  <c r="S330" i="10"/>
  <c r="S331" i="10"/>
  <c r="S332" i="10"/>
  <c r="S333" i="10"/>
  <c r="S334" i="10"/>
  <c r="S335" i="10"/>
  <c r="S336" i="10"/>
  <c r="S337" i="10"/>
  <c r="S338" i="10"/>
  <c r="S339" i="10"/>
  <c r="S340" i="10"/>
  <c r="S341" i="10"/>
  <c r="S6" i="10"/>
  <c r="S5" i="10"/>
  <c r="E36" i="11" l="1"/>
  <c r="P355" i="10"/>
  <c r="V67" i="10"/>
  <c r="AB58" i="10"/>
  <c r="AB59" i="10" s="1"/>
  <c r="P354" i="10"/>
  <c r="V64" i="10"/>
  <c r="V65" i="10" s="1"/>
  <c r="AB61" i="10"/>
  <c r="D78" i="11" s="1"/>
  <c r="V66" i="10"/>
  <c r="AB60" i="10"/>
  <c r="P351" i="10"/>
  <c r="P352" i="10"/>
  <c r="V63" i="10"/>
  <c r="AB57" i="10"/>
  <c r="D75" i="11" s="1"/>
  <c r="P350" i="10"/>
  <c r="D27" i="11" l="1"/>
  <c r="D35" i="11" s="1"/>
  <c r="D30" i="11"/>
  <c r="AB62" i="10"/>
  <c r="D87" i="11" s="1"/>
  <c r="D74" i="11"/>
  <c r="V68" i="10"/>
  <c r="D26" i="11"/>
  <c r="D34" i="11" s="1"/>
  <c r="P353" i="10"/>
  <c r="P356" i="10"/>
  <c r="D85" i="11" l="1"/>
  <c r="D84" i="11"/>
</calcChain>
</file>

<file path=xl/sharedStrings.xml><?xml version="1.0" encoding="utf-8"?>
<sst xmlns="http://schemas.openxmlformats.org/spreadsheetml/2006/main" count="3557" uniqueCount="544">
  <si>
    <t xml:space="preserve">Rettede emisjoner </t>
  </si>
  <si>
    <t>Fortrinnsrettsemisjoner</t>
  </si>
  <si>
    <t>Statistikk rettede emisjoner og fortrinnsrettsemisjoner</t>
  </si>
  <si>
    <t>Reparasjonsemisjoner</t>
  </si>
  <si>
    <t>Statistikk rettede emisjoner og reparasjonsemisjoner</t>
  </si>
  <si>
    <t>Figur 1</t>
  </si>
  <si>
    <t>Figur 2</t>
  </si>
  <si>
    <t>Price = emisjonskurs</t>
  </si>
  <si>
    <t>Rettede emisjoner</t>
  </si>
  <si>
    <t>Rettede emisjoner u/ rep</t>
  </si>
  <si>
    <t>Rettede emisjoner m/ rep</t>
  </si>
  <si>
    <t xml:space="preserve">Closing price = siste børskurs </t>
  </si>
  <si>
    <t>før gjennomføring av emisjonen</t>
  </si>
  <si>
    <t>Company</t>
  </si>
  <si>
    <t>Price</t>
  </si>
  <si>
    <t>Dato</t>
  </si>
  <si>
    <t>Close Price</t>
  </si>
  <si>
    <t>Rabatt</t>
  </si>
  <si>
    <t>XXL</t>
  </si>
  <si>
    <t>26.05.2020</t>
  </si>
  <si>
    <t>NTS</t>
  </si>
  <si>
    <t>02.04.2020</t>
  </si>
  <si>
    <t>NEL</t>
  </si>
  <si>
    <t>21.01.2020</t>
  </si>
  <si>
    <t>17.04.2020</t>
  </si>
  <si>
    <t>Norwegian Air Shuttle</t>
  </si>
  <si>
    <t>12.03.2019</t>
  </si>
  <si>
    <t>Scatec Solar</t>
  </si>
  <si>
    <t>20.05.2020</t>
  </si>
  <si>
    <t>BerGenBio</t>
  </si>
  <si>
    <t>30.04.2020</t>
  </si>
  <si>
    <t>12.03.2020</t>
  </si>
  <si>
    <t>Infront</t>
  </si>
  <si>
    <t>25.06.2019</t>
  </si>
  <si>
    <t>17.06.2020</t>
  </si>
  <si>
    <t>NEXT Biometrics Group</t>
  </si>
  <si>
    <t>26.06.2020</t>
  </si>
  <si>
    <t>poLight</t>
  </si>
  <si>
    <t>15.06.2020</t>
  </si>
  <si>
    <t>Aurskog Sparebank</t>
  </si>
  <si>
    <t>20.09.2019</t>
  </si>
  <si>
    <t>PGS</t>
  </si>
  <si>
    <t>12.02.2020</t>
  </si>
  <si>
    <t>04.02.2020</t>
  </si>
  <si>
    <t>Navamedic</t>
  </si>
  <si>
    <t>Cxense</t>
  </si>
  <si>
    <t>27.02.2019</t>
  </si>
  <si>
    <t>NRC Group</t>
  </si>
  <si>
    <t>13.02.2020</t>
  </si>
  <si>
    <t>22.04.2020</t>
  </si>
  <si>
    <t>Hiddn Solutions</t>
  </si>
  <si>
    <t>27.03.2020</t>
  </si>
  <si>
    <t>AqualisBraemar</t>
  </si>
  <si>
    <t>10.07.2019</t>
  </si>
  <si>
    <t>13.03.2020</t>
  </si>
  <si>
    <t>Thin Film Electronics</t>
  </si>
  <si>
    <t>15.05.2020</t>
  </si>
  <si>
    <t>Bakkafrost</t>
  </si>
  <si>
    <t>11.12.2019</t>
  </si>
  <si>
    <t>Borgestad A</t>
  </si>
  <si>
    <t>06.02.2019</t>
  </si>
  <si>
    <t>Crayon Group Holding</t>
  </si>
  <si>
    <t>03.06.2020</t>
  </si>
  <si>
    <t>25.02.2020</t>
  </si>
  <si>
    <t>Norwegian Energy Company</t>
  </si>
  <si>
    <t>30.08.2019</t>
  </si>
  <si>
    <t>Kongsberg Gruppen</t>
  </si>
  <si>
    <t>23.11.2018</t>
  </si>
  <si>
    <t>Borr Drilling</t>
  </si>
  <si>
    <t>04.06.2020</t>
  </si>
  <si>
    <t>27.09.2019</t>
  </si>
  <si>
    <t>11.04.2019</t>
  </si>
  <si>
    <t>PCI Biotech Holding</t>
  </si>
  <si>
    <t>05.10.2018</t>
  </si>
  <si>
    <t>Photocure</t>
  </si>
  <si>
    <t>24.06.2020</t>
  </si>
  <si>
    <t>21.10.2019</t>
  </si>
  <si>
    <t>Data Respons</t>
  </si>
  <si>
    <t>27.08.2019</t>
  </si>
  <si>
    <t>GC Rieber Shipping</t>
  </si>
  <si>
    <t>20.12.2018</t>
  </si>
  <si>
    <t>Solon Eiendom</t>
  </si>
  <si>
    <t>11.02.2020</t>
  </si>
  <si>
    <t>26.07.2019</t>
  </si>
  <si>
    <t>SpareBank 1 Østlandet</t>
  </si>
  <si>
    <t>24.01.2019</t>
  </si>
  <si>
    <t>09.03.2018</t>
  </si>
  <si>
    <t>Ultimovacs</t>
  </si>
  <si>
    <t>08.02.2019</t>
  </si>
  <si>
    <t>30.01.2019</t>
  </si>
  <si>
    <t>Electromagnetic Geoservices</t>
  </si>
  <si>
    <t>15.05.2018</t>
  </si>
  <si>
    <t>27.04.2020</t>
  </si>
  <si>
    <t>15.05.2019</t>
  </si>
  <si>
    <t>21.03.2019</t>
  </si>
  <si>
    <t>09.04.2018</t>
  </si>
  <si>
    <t>Pexip Holding</t>
  </si>
  <si>
    <t>22.05.2020</t>
  </si>
  <si>
    <t>20.11.2018</t>
  </si>
  <si>
    <t>Napatech</t>
  </si>
  <si>
    <t>14.05.2019</t>
  </si>
  <si>
    <t>RenoNorden</t>
  </si>
  <si>
    <t>22.02.2017</t>
  </si>
  <si>
    <t>Magseis Fairfield</t>
  </si>
  <si>
    <t>14.02.2020</t>
  </si>
  <si>
    <t>11.12.2018</t>
  </si>
  <si>
    <t>Voss Veksel- og Landmandsbank</t>
  </si>
  <si>
    <t>26.11.2019</t>
  </si>
  <si>
    <t>Jinhui Shipping</t>
  </si>
  <si>
    <t>24.07.2017</t>
  </si>
  <si>
    <t>MPC Container Ships</t>
  </si>
  <si>
    <t>01.03.2019</t>
  </si>
  <si>
    <t>Pareto Bank</t>
  </si>
  <si>
    <t>17.07.2019</t>
  </si>
  <si>
    <t>Siem Offshore</t>
  </si>
  <si>
    <t>16.06.2017</t>
  </si>
  <si>
    <t>IDEX Biometrics</t>
  </si>
  <si>
    <t>11.05.2020</t>
  </si>
  <si>
    <t>19.03.2019</t>
  </si>
  <si>
    <t>Nordic Nanovector</t>
  </si>
  <si>
    <t>07.03.2019</t>
  </si>
  <si>
    <t>10.07.2017</t>
  </si>
  <si>
    <t>Targovax</t>
  </si>
  <si>
    <t>24.01.2020</t>
  </si>
  <si>
    <t>03.10.2019</t>
  </si>
  <si>
    <t>28.03.2017</t>
  </si>
  <si>
    <t>10.03.2020</t>
  </si>
  <si>
    <t>02.12.2019</t>
  </si>
  <si>
    <t>04.06.2019</t>
  </si>
  <si>
    <t>23.02.2017</t>
  </si>
  <si>
    <t>Self Storage Group</t>
  </si>
  <si>
    <t>01.07.2019</t>
  </si>
  <si>
    <t>08.01.2019</t>
  </si>
  <si>
    <t>Storm Real Estate</t>
  </si>
  <si>
    <t>30.06.2017</t>
  </si>
  <si>
    <t>18.03.2020</t>
  </si>
  <si>
    <t>28.01.2019</t>
  </si>
  <si>
    <t>DOF</t>
  </si>
  <si>
    <t>16.02.2018</t>
  </si>
  <si>
    <t>02.08.2016</t>
  </si>
  <si>
    <t>28.05.2020</t>
  </si>
  <si>
    <t>04.07.2018</t>
  </si>
  <si>
    <t>BW Offshore Limited</t>
  </si>
  <si>
    <t>19.07.2016</t>
  </si>
  <si>
    <t>Kongsberg Automotive</t>
  </si>
  <si>
    <t>25.03.2019</t>
  </si>
  <si>
    <t>24.09.2018</t>
  </si>
  <si>
    <t>Sparebanken Sør</t>
  </si>
  <si>
    <t>26.04.2016</t>
  </si>
  <si>
    <t>Interoil Exploration and Production</t>
  </si>
  <si>
    <t>01.04.2020</t>
  </si>
  <si>
    <t>14.12.2018</t>
  </si>
  <si>
    <t>Polarcus</t>
  </si>
  <si>
    <t>10.04.2018</t>
  </si>
  <si>
    <t>Sandnes Sparebank</t>
  </si>
  <si>
    <t>17.06.2016</t>
  </si>
  <si>
    <t>Element</t>
  </si>
  <si>
    <t>23.06.2020</t>
  </si>
  <si>
    <t>13.04.2018</t>
  </si>
  <si>
    <t>Eidesvik Offshore</t>
  </si>
  <si>
    <t>23.03.2018</t>
  </si>
  <si>
    <t>15.12.2016</t>
  </si>
  <si>
    <t>30.06.2020</t>
  </si>
  <si>
    <t>20.03.2018</t>
  </si>
  <si>
    <t>SeaBird Exploration</t>
  </si>
  <si>
    <t>14.08.2018</t>
  </si>
  <si>
    <t>10.10.2016</t>
  </si>
  <si>
    <t>Shelf Drilling</t>
  </si>
  <si>
    <t>14.05.2020</t>
  </si>
  <si>
    <t>29.06.2018</t>
  </si>
  <si>
    <t>15.06.2018</t>
  </si>
  <si>
    <t>Melhus Sparebank</t>
  </si>
  <si>
    <t>03.05.2016</t>
  </si>
  <si>
    <t>Asetek</t>
  </si>
  <si>
    <t>25.05.2020</t>
  </si>
  <si>
    <t>22.03.2018</t>
  </si>
  <si>
    <t>Odfjell Drilling</t>
  </si>
  <si>
    <t>10.07.2018</t>
  </si>
  <si>
    <t>04.03.2016</t>
  </si>
  <si>
    <t>Sparebanken Vest</t>
  </si>
  <si>
    <t>01.11.2019</t>
  </si>
  <si>
    <t>31.01.2018</t>
  </si>
  <si>
    <t>19.09.2018</t>
  </si>
  <si>
    <t>Panoro Energy</t>
  </si>
  <si>
    <t>04.04.2016</t>
  </si>
  <si>
    <t>08.05.2019</t>
  </si>
  <si>
    <t>29.05.2018</t>
  </si>
  <si>
    <t>21.06.2018</t>
  </si>
  <si>
    <t>Intex Resources</t>
  </si>
  <si>
    <t>12.01.2016</t>
  </si>
  <si>
    <t>Petroleum Geo-Services</t>
  </si>
  <si>
    <t>09.01.2017</t>
  </si>
  <si>
    <t>Frontline</t>
  </si>
  <si>
    <t>23.08.2019</t>
  </si>
  <si>
    <t>06.02.2017</t>
  </si>
  <si>
    <t>03.08.2018</t>
  </si>
  <si>
    <t>Archer</t>
  </si>
  <si>
    <t>21.04.2017</t>
  </si>
  <si>
    <t>Mean</t>
  </si>
  <si>
    <t>07.01.2019</t>
  </si>
  <si>
    <t>Havila Shipping</t>
  </si>
  <si>
    <t>21.03.2017</t>
  </si>
  <si>
    <t>StDeviation</t>
  </si>
  <si>
    <t>Ocean Yield</t>
  </si>
  <si>
    <t>29.11.2019</t>
  </si>
  <si>
    <t>SpareBank 1 Ringerike Hadeland</t>
  </si>
  <si>
    <t>15.06.2017</t>
  </si>
  <si>
    <t>Variance</t>
  </si>
  <si>
    <t>Hexagon Composites</t>
  </si>
  <si>
    <t>28.02.2019</t>
  </si>
  <si>
    <t>20.11.2017</t>
  </si>
  <si>
    <t>n</t>
  </si>
  <si>
    <t>06.11.2019</t>
  </si>
  <si>
    <t>02.03.2017</t>
  </si>
  <si>
    <t>05.12.2017</t>
  </si>
  <si>
    <t>Median</t>
  </si>
  <si>
    <t>08.10.2019</t>
  </si>
  <si>
    <t>27.02.2017</t>
  </si>
  <si>
    <t>Insr Insurance Group</t>
  </si>
  <si>
    <t>13.12.2017</t>
  </si>
  <si>
    <t>Confidence</t>
  </si>
  <si>
    <t>30.09.2019</t>
  </si>
  <si>
    <t>21.07.2017</t>
  </si>
  <si>
    <t>21.06.2019</t>
  </si>
  <si>
    <t>30.05.2017</t>
  </si>
  <si>
    <t>Reach Subsea</t>
  </si>
  <si>
    <t>16.03.2017</t>
  </si>
  <si>
    <t>06.08.2019</t>
  </si>
  <si>
    <t>03.10.2017</t>
  </si>
  <si>
    <t>09.05.2017</t>
  </si>
  <si>
    <t>26.06.2019</t>
  </si>
  <si>
    <t>14.11.2017</t>
  </si>
  <si>
    <t>Bergen Group</t>
  </si>
  <si>
    <t>04.04.2017</t>
  </si>
  <si>
    <t>Mowi</t>
  </si>
  <si>
    <t>21.08.2019</t>
  </si>
  <si>
    <t>28.11.2017</t>
  </si>
  <si>
    <t>Questerre Energy Corporation</t>
  </si>
  <si>
    <t>07.02.2017</t>
  </si>
  <si>
    <t>21.05.2019</t>
  </si>
  <si>
    <t>29.11.2017</t>
  </si>
  <si>
    <t>Songa Offshore</t>
  </si>
  <si>
    <t>14.06.2016</t>
  </si>
  <si>
    <t>29.01.2019</t>
  </si>
  <si>
    <t>Prosafe</t>
  </si>
  <si>
    <t>03.11.2016</t>
  </si>
  <si>
    <t>31.07.2019</t>
  </si>
  <si>
    <t>Norske Skogindustrier</t>
  </si>
  <si>
    <t>07.06.2016</t>
  </si>
  <si>
    <t>Awilco Drilling</t>
  </si>
  <si>
    <t>13.03.2019</t>
  </si>
  <si>
    <t>Avance Gas Holding</t>
  </si>
  <si>
    <t>15.11.2016</t>
  </si>
  <si>
    <t>REC Silicon</t>
  </si>
  <si>
    <t>02.07.2019</t>
  </si>
  <si>
    <t>30.12.2016</t>
  </si>
  <si>
    <t>Solstad Offshore ser. A</t>
  </si>
  <si>
    <t>31.10.2016</t>
  </si>
  <si>
    <t>05.08.2019</t>
  </si>
  <si>
    <t>04.11.2016</t>
  </si>
  <si>
    <t>26.07.2016</t>
  </si>
  <si>
    <t>30.10.2019</t>
  </si>
  <si>
    <t>14.11.2016</t>
  </si>
  <si>
    <t>Helgeland Sparebank</t>
  </si>
  <si>
    <t>13.12.2016</t>
  </si>
  <si>
    <t>Star Bulk Carriers</t>
  </si>
  <si>
    <t>11.01.2019</t>
  </si>
  <si>
    <t>13.10.2016</t>
  </si>
  <si>
    <t>Funcom</t>
  </si>
  <si>
    <t>11.08.2016</t>
  </si>
  <si>
    <t>23.10.2019</t>
  </si>
  <si>
    <t>30.03.2016</t>
  </si>
  <si>
    <t>Techstep</t>
  </si>
  <si>
    <t>29.07.2016</t>
  </si>
  <si>
    <t>18.10.2019</t>
  </si>
  <si>
    <t>26.10.2016</t>
  </si>
  <si>
    <t>12.06.2019</t>
  </si>
  <si>
    <t>30.09.2016</t>
  </si>
  <si>
    <t>Veidekke</t>
  </si>
  <si>
    <t>18.12.2019</t>
  </si>
  <si>
    <t>06.05.2016</t>
  </si>
  <si>
    <t>RAK Petroleum</t>
  </si>
  <si>
    <t>15.01.2019</t>
  </si>
  <si>
    <t>23.11.2016</t>
  </si>
  <si>
    <t>Scanship Holding</t>
  </si>
  <si>
    <t>05.11.2019</t>
  </si>
  <si>
    <t>13.06.2016</t>
  </si>
  <si>
    <t>04.07.2016</t>
  </si>
  <si>
    <t>30.04.2019</t>
  </si>
  <si>
    <t>17.06.2019</t>
  </si>
  <si>
    <t>15.10.2019</t>
  </si>
  <si>
    <t>07.05.2019</t>
  </si>
  <si>
    <t>03.06.2019</t>
  </si>
  <si>
    <t>01.02.2019</t>
  </si>
  <si>
    <t>28.06.2019</t>
  </si>
  <si>
    <t>Wilson</t>
  </si>
  <si>
    <t>20.02.2019</t>
  </si>
  <si>
    <t>TGS-NOPEC Geophysical Company</t>
  </si>
  <si>
    <t>26.08.2019</t>
  </si>
  <si>
    <t>31.05.2019</t>
  </si>
  <si>
    <t>24.07.2019</t>
  </si>
  <si>
    <t>Komplett Bank</t>
  </si>
  <si>
    <t>15.07.2019</t>
  </si>
  <si>
    <t>13.12.2019</t>
  </si>
  <si>
    <t>26.02.2019</t>
  </si>
  <si>
    <t>14.06.2019</t>
  </si>
  <si>
    <t>25.10.2019</t>
  </si>
  <si>
    <t>B2Holding</t>
  </si>
  <si>
    <t>31.01.2019</t>
  </si>
  <si>
    <t>05.03.2019</t>
  </si>
  <si>
    <t>14.08.2019</t>
  </si>
  <si>
    <t>01.10.2019</t>
  </si>
  <si>
    <t>14.10.2019</t>
  </si>
  <si>
    <t>13.02.2019</t>
  </si>
  <si>
    <t>18.01.2019</t>
  </si>
  <si>
    <t>Endúr</t>
  </si>
  <si>
    <t>19.02.2019</t>
  </si>
  <si>
    <t>28.12.2018</t>
  </si>
  <si>
    <t>21.02.2019</t>
  </si>
  <si>
    <t>FLEX LNG</t>
  </si>
  <si>
    <t>15.03.2019</t>
  </si>
  <si>
    <t>OKEA</t>
  </si>
  <si>
    <t>24.04.2019</t>
  </si>
  <si>
    <t>11.06.2019</t>
  </si>
  <si>
    <t>29.08.2019</t>
  </si>
  <si>
    <t>Oceanteam</t>
  </si>
  <si>
    <t>25.11.2019</t>
  </si>
  <si>
    <t>Carasent</t>
  </si>
  <si>
    <t>20.05.2019</t>
  </si>
  <si>
    <t>10.09.2019</t>
  </si>
  <si>
    <t>23.04.2019</t>
  </si>
  <si>
    <t>08.07.2019</t>
  </si>
  <si>
    <t>24.10.2019</t>
  </si>
  <si>
    <t>05.07.2019</t>
  </si>
  <si>
    <t>12.10.2018</t>
  </si>
  <si>
    <t>26.03.2018</t>
  </si>
  <si>
    <t>02.08.2018</t>
  </si>
  <si>
    <t>Nordic Semiconductor</t>
  </si>
  <si>
    <t>24.04.2018</t>
  </si>
  <si>
    <t>06.03.2018</t>
  </si>
  <si>
    <t>18.06.2018</t>
  </si>
  <si>
    <t>19.12.2018</t>
  </si>
  <si>
    <t>AKVA Group</t>
  </si>
  <si>
    <t>30.08.2018</t>
  </si>
  <si>
    <t>19.06.2018</t>
  </si>
  <si>
    <t>05.12.2018</t>
  </si>
  <si>
    <t>12.04.2018</t>
  </si>
  <si>
    <t>07.02.2018</t>
  </si>
  <si>
    <t>Golden Ocean Group</t>
  </si>
  <si>
    <t>17.01.2018</t>
  </si>
  <si>
    <t>10.10.2018</t>
  </si>
  <si>
    <t>02.02.2018</t>
  </si>
  <si>
    <t>S.D. Standard Drilling</t>
  </si>
  <si>
    <t>07.03.2018</t>
  </si>
  <si>
    <t>18.10.2018</t>
  </si>
  <si>
    <t>27.09.2018</t>
  </si>
  <si>
    <t>10.09.2018</t>
  </si>
  <si>
    <t>Apptix</t>
  </si>
  <si>
    <t>08.05.2018</t>
  </si>
  <si>
    <t>Link Mobility Group</t>
  </si>
  <si>
    <t>04.01.2018</t>
  </si>
  <si>
    <t>14.06.2018</t>
  </si>
  <si>
    <t>31.05.2018</t>
  </si>
  <si>
    <t>29.01.2018</t>
  </si>
  <si>
    <t>05.07.2018</t>
  </si>
  <si>
    <t>12.02.2018</t>
  </si>
  <si>
    <t>21.09.2018</t>
  </si>
  <si>
    <t>Biotec Pharmacon</t>
  </si>
  <si>
    <t>12.07.2018</t>
  </si>
  <si>
    <t>31.08.2018</t>
  </si>
  <si>
    <t>23.01.2018</t>
  </si>
  <si>
    <t>30.01.2018</t>
  </si>
  <si>
    <t>27.04.2018</t>
  </si>
  <si>
    <t>Norwegian Finans Holding</t>
  </si>
  <si>
    <t>01.11.2018</t>
  </si>
  <si>
    <t>23.05.2018</t>
  </si>
  <si>
    <t>27.03.2018</t>
  </si>
  <si>
    <t>28.03.2018</t>
  </si>
  <si>
    <t>19.01.2018</t>
  </si>
  <si>
    <t>01.02.2018</t>
  </si>
  <si>
    <t>16.03.2018</t>
  </si>
  <si>
    <t>10.12.2018</t>
  </si>
  <si>
    <t>06.11.2018</t>
  </si>
  <si>
    <t>Gaming Innovation Group</t>
  </si>
  <si>
    <t>27.12.2018</t>
  </si>
  <si>
    <t>08.01.2018</t>
  </si>
  <si>
    <t>14.09.2018</t>
  </si>
  <si>
    <t>02.07.2018</t>
  </si>
  <si>
    <t>03.10.2018</t>
  </si>
  <si>
    <t>23.08.2018</t>
  </si>
  <si>
    <t>19.10.2017</t>
  </si>
  <si>
    <t>Aker BP</t>
  </si>
  <si>
    <t>21.11.2017</t>
  </si>
  <si>
    <t>Schibsted ser. B</t>
  </si>
  <si>
    <t>24.11.2017</t>
  </si>
  <si>
    <t>14.06.2017</t>
  </si>
  <si>
    <t>SAS AB</t>
  </si>
  <si>
    <t>10.11.2017</t>
  </si>
  <si>
    <t>Storebrand</t>
  </si>
  <si>
    <t>07.12.2017</t>
  </si>
  <si>
    <t>16.10.2017</t>
  </si>
  <si>
    <t>16.02.2017</t>
  </si>
  <si>
    <t>27.03.2017</t>
  </si>
  <si>
    <t>SpareBank 1 Østfold Akershus</t>
  </si>
  <si>
    <t>18.10.2017</t>
  </si>
  <si>
    <t>08.12.2017</t>
  </si>
  <si>
    <t>Solstad Farstad</t>
  </si>
  <si>
    <t>21.06.2017</t>
  </si>
  <si>
    <t>06.10.2017</t>
  </si>
  <si>
    <t>01.03.2017</t>
  </si>
  <si>
    <t>09.02.2017</t>
  </si>
  <si>
    <t>17.11.2017</t>
  </si>
  <si>
    <t>12.05.2017</t>
  </si>
  <si>
    <t>19.05.2017</t>
  </si>
  <si>
    <t>02.05.2017</t>
  </si>
  <si>
    <t>20.06.2017</t>
  </si>
  <si>
    <t>05.07.2017</t>
  </si>
  <si>
    <t>26.04.2017</t>
  </si>
  <si>
    <t>27.12.2017</t>
  </si>
  <si>
    <t>15.05.2017</t>
  </si>
  <si>
    <t>14.07.2017</t>
  </si>
  <si>
    <t>03.05.2017</t>
  </si>
  <si>
    <t>20.02.2017</t>
  </si>
  <si>
    <t>08.02.2017</t>
  </si>
  <si>
    <t>Multiconsult</t>
  </si>
  <si>
    <t>22.09.2017</t>
  </si>
  <si>
    <t>06.06.2017</t>
  </si>
  <si>
    <t>19.07.2017</t>
  </si>
  <si>
    <t>12.06.2017</t>
  </si>
  <si>
    <t>Wentworth Resources</t>
  </si>
  <si>
    <t>16.05.2017</t>
  </si>
  <si>
    <t>06.04.2017</t>
  </si>
  <si>
    <t>15.09.2017</t>
  </si>
  <si>
    <t>22.05.2017</t>
  </si>
  <si>
    <t>01.06.2017</t>
  </si>
  <si>
    <t>07.07.2017</t>
  </si>
  <si>
    <t>26.10.2017</t>
  </si>
  <si>
    <t>12.04.2017</t>
  </si>
  <si>
    <t>14.08.2017</t>
  </si>
  <si>
    <t>31.08.2017</t>
  </si>
  <si>
    <t>Zalaris</t>
  </si>
  <si>
    <t>18.05.2017</t>
  </si>
  <si>
    <t>16.11.2017</t>
  </si>
  <si>
    <t>30.03.2017</t>
  </si>
  <si>
    <t>Webstep</t>
  </si>
  <si>
    <t>09.11.2017</t>
  </si>
  <si>
    <t>29.09.2017</t>
  </si>
  <si>
    <t>11.12.2017</t>
  </si>
  <si>
    <t>14.12.2017</t>
  </si>
  <si>
    <t>05.05.2017</t>
  </si>
  <si>
    <t>31.03.2017</t>
  </si>
  <si>
    <t>EVRY</t>
  </si>
  <si>
    <t>29.06.2017</t>
  </si>
  <si>
    <t>20.01.2017</t>
  </si>
  <si>
    <t>17.02.2017</t>
  </si>
  <si>
    <t>30.08.2017</t>
  </si>
  <si>
    <t>27.10.2017</t>
  </si>
  <si>
    <t>04.12.2017</t>
  </si>
  <si>
    <t>26.05.2017</t>
  </si>
  <si>
    <t>31.05.2017</t>
  </si>
  <si>
    <t>21.08.2017</t>
  </si>
  <si>
    <t>08.06.2017</t>
  </si>
  <si>
    <t>28.09.2017</t>
  </si>
  <si>
    <t>29.05.2017</t>
  </si>
  <si>
    <t>02.02.2017</t>
  </si>
  <si>
    <t>01.12.2017</t>
  </si>
  <si>
    <t>11.10.2017</t>
  </si>
  <si>
    <t>17.01.2017</t>
  </si>
  <si>
    <t>20.09.2017</t>
  </si>
  <si>
    <t>06.09.2017</t>
  </si>
  <si>
    <t>25.10.2017</t>
  </si>
  <si>
    <t>Lerøy Seafood Group</t>
  </si>
  <si>
    <t>06.06.2016</t>
  </si>
  <si>
    <t>Golden Ocean Group REG S</t>
  </si>
  <si>
    <t>23.02.2016</t>
  </si>
  <si>
    <t>06.09.2016</t>
  </si>
  <si>
    <t>14.09.2016</t>
  </si>
  <si>
    <t>29.03.2016</t>
  </si>
  <si>
    <t>08.12.2016</t>
  </si>
  <si>
    <t>31.03.2016</t>
  </si>
  <si>
    <t>23.12.2016</t>
  </si>
  <si>
    <t>01.12.2016</t>
  </si>
  <si>
    <t>18.11.2016</t>
  </si>
  <si>
    <t>29.12.2016</t>
  </si>
  <si>
    <t>16.12.2016</t>
  </si>
  <si>
    <t>19.12.2016</t>
  </si>
  <si>
    <t>Q-Free</t>
  </si>
  <si>
    <t>08.11.2016</t>
  </si>
  <si>
    <t>16.09.2016</t>
  </si>
  <si>
    <t>20.05.2016</t>
  </si>
  <si>
    <t>09.12.2016</t>
  </si>
  <si>
    <t>07.03.2016</t>
  </si>
  <si>
    <t>17.03.2016</t>
  </si>
  <si>
    <t>24.11.2016</t>
  </si>
  <si>
    <t>BW LPG</t>
  </si>
  <si>
    <t>04.01.2016</t>
  </si>
  <si>
    <t>Deep Sea Supply</t>
  </si>
  <si>
    <t>09.09.2016</t>
  </si>
  <si>
    <t>08.07.2016</t>
  </si>
  <si>
    <t>30.11.2016</t>
  </si>
  <si>
    <t>19.05.2016</t>
  </si>
  <si>
    <t>Havyard Group</t>
  </si>
  <si>
    <t>02.09.2016</t>
  </si>
  <si>
    <t>08.04.2016</t>
  </si>
  <si>
    <t>10.06.2016</t>
  </si>
  <si>
    <t>15.06.2016</t>
  </si>
  <si>
    <t>14.04.2016</t>
  </si>
  <si>
    <t>11.04.2016</t>
  </si>
  <si>
    <t>21.11.2016</t>
  </si>
  <si>
    <t>03.03.2016</t>
  </si>
  <si>
    <t>10.08.2016</t>
  </si>
  <si>
    <t>21.07.2016</t>
  </si>
  <si>
    <t>10.03.2016</t>
  </si>
  <si>
    <t>06.04.2016</t>
  </si>
  <si>
    <t>27.06.2016</t>
  </si>
  <si>
    <t>Weifa</t>
  </si>
  <si>
    <t>01.07.2016</t>
  </si>
  <si>
    <t>22.02.2016</t>
  </si>
  <si>
    <t>17.10.2016</t>
  </si>
  <si>
    <t>26.05.2016</t>
  </si>
  <si>
    <t>17.03.2020</t>
  </si>
  <si>
    <t>15.11.2017</t>
  </si>
  <si>
    <t>27.10.2016</t>
  </si>
  <si>
    <t>02.12.2016</t>
  </si>
  <si>
    <t>Mean inkl. Avvik</t>
  </si>
  <si>
    <t>Rettede emisjoner m/rep</t>
  </si>
  <si>
    <t>Observasjoner</t>
  </si>
  <si>
    <t>Gjennomsnitt</t>
  </si>
  <si>
    <t>Høyeste rabatt</t>
  </si>
  <si>
    <t>Laveste rabatt</t>
  </si>
  <si>
    <t>Standardavvik</t>
  </si>
  <si>
    <t>Varianse</t>
  </si>
  <si>
    <t>Alpha</t>
  </si>
  <si>
    <t>Konfidensintervall</t>
  </si>
  <si>
    <t>Tabell 1.1</t>
  </si>
  <si>
    <t>Tabell 1.2</t>
  </si>
  <si>
    <t>Tabell 1.3</t>
  </si>
  <si>
    <t>Tabell 1.4</t>
  </si>
  <si>
    <t>Tabell 1.5</t>
  </si>
  <si>
    <t>Tabell 1.6</t>
  </si>
  <si>
    <t>Rettede emisjoner u/rep</t>
  </si>
  <si>
    <t>Tabell 1.7</t>
  </si>
  <si>
    <t>Tabell 1.8</t>
  </si>
  <si>
    <t>Tabell 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</si>
</sst>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 * #,##0.00_ ;_ * \-#,##0.00_ ;_ * &quot;-&quot;??_ ;_ @_ "/>
    <numFmt numFmtId="165" formatCode="dd/mm/yyyy;@"/>
    <numFmt numFmtId="166" formatCode="0.000000"/>
    <numFmt numFmtId="167" formatCode="0.0%"/>
    <numFmt numFmtId="168" formatCode="0.00000000"/>
    <numFmt numFmtId="169" formatCode="0.000000000"/>
    <numFmt numFmtId="170" formatCode="0.0000000000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i/>
      <sz val="12"/>
      <color theme="2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14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3" xfId="0" applyFont="1" applyBorder="1"/>
    <xf numFmtId="14" fontId="4" fillId="0" borderId="4" xfId="0" applyNumberFormat="1" applyFont="1" applyBorder="1" applyAlignment="1">
      <alignment horizontal="right"/>
    </xf>
    <xf numFmtId="2" fontId="4" fillId="0" borderId="4" xfId="0" applyNumberFormat="1" applyFont="1" applyBorder="1"/>
    <xf numFmtId="0" fontId="0" fillId="0" borderId="0" xfId="0" applyBorder="1" applyAlignment="1">
      <alignment horizontal="right"/>
    </xf>
    <xf numFmtId="0" fontId="6" fillId="0" borderId="0" xfId="0" applyFont="1" applyBorder="1"/>
    <xf numFmtId="0" fontId="0" fillId="0" borderId="10" xfId="0" applyBorder="1"/>
    <xf numFmtId="0" fontId="0" fillId="0" borderId="11" xfId="0" applyBorder="1"/>
    <xf numFmtId="10" fontId="0" fillId="0" borderId="12" xfId="2" applyNumberFormat="1" applyFont="1" applyBorder="1"/>
    <xf numFmtId="10" fontId="0" fillId="0" borderId="2" xfId="2" applyNumberFormat="1" applyFont="1" applyBorder="1"/>
    <xf numFmtId="0" fontId="0" fillId="0" borderId="3" xfId="0" applyBorder="1"/>
    <xf numFmtId="0" fontId="0" fillId="0" borderId="4" xfId="0" applyBorder="1"/>
    <xf numFmtId="10" fontId="0" fillId="0" borderId="5" xfId="2" applyNumberFormat="1" applyFont="1" applyBorder="1"/>
    <xf numFmtId="0" fontId="0" fillId="0" borderId="12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10" fontId="0" fillId="0" borderId="0" xfId="2" applyNumberFormat="1" applyFont="1" applyBorder="1"/>
    <xf numFmtId="0" fontId="0" fillId="0" borderId="6" xfId="0" applyBorder="1"/>
    <xf numFmtId="10" fontId="1" fillId="0" borderId="0" xfId="2" applyNumberFormat="1" applyFont="1" applyBorder="1"/>
    <xf numFmtId="0" fontId="0" fillId="0" borderId="0" xfId="0" applyBorder="1" applyAlignment="1">
      <alignment horizontal="left"/>
    </xf>
    <xf numFmtId="0" fontId="0" fillId="0" borderId="10" xfId="0" applyFont="1" applyBorder="1"/>
    <xf numFmtId="0" fontId="0" fillId="0" borderId="1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6" fillId="0" borderId="1" xfId="0" applyFont="1" applyBorder="1"/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/>
    <xf numFmtId="1" fontId="6" fillId="0" borderId="0" xfId="0" applyNumberFormat="1" applyFont="1" applyBorder="1"/>
    <xf numFmtId="0" fontId="1" fillId="0" borderId="0" xfId="0" applyFont="1" applyBorder="1"/>
    <xf numFmtId="3" fontId="0" fillId="0" borderId="0" xfId="0" applyNumberFormat="1" applyBorder="1"/>
    <xf numFmtId="0" fontId="8" fillId="0" borderId="0" xfId="0" applyFont="1" applyBorder="1"/>
    <xf numFmtId="0" fontId="0" fillId="0" borderId="14" xfId="0" applyBorder="1"/>
    <xf numFmtId="10" fontId="0" fillId="0" borderId="0" xfId="0" applyNumberFormat="1"/>
    <xf numFmtId="10" fontId="0" fillId="0" borderId="0" xfId="0" applyNumberForma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4" xfId="0" applyFont="1" applyBorder="1"/>
    <xf numFmtId="2" fontId="6" fillId="0" borderId="0" xfId="3" applyNumberFormat="1" applyFont="1" applyBorder="1"/>
    <xf numFmtId="0" fontId="0" fillId="0" borderId="0" xfId="0" applyFont="1" applyBorder="1" applyAlignment="1">
      <alignment horizontal="right"/>
    </xf>
    <xf numFmtId="0" fontId="7" fillId="0" borderId="4" xfId="0" applyFont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10" fontId="0" fillId="5" borderId="0" xfId="0" applyNumberFormat="1" applyFont="1" applyFill="1" applyBorder="1" applyAlignment="1">
      <alignment horizontal="center"/>
    </xf>
    <xf numFmtId="9" fontId="0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10" fontId="0" fillId="5" borderId="0" xfId="0" applyNumberFormat="1" applyFill="1" applyBorder="1" applyAlignment="1">
      <alignment horizontal="center"/>
    </xf>
    <xf numFmtId="2" fontId="0" fillId="0" borderId="0" xfId="0" applyNumberFormat="1" applyFont="1" applyBorder="1"/>
    <xf numFmtId="2" fontId="0" fillId="0" borderId="4" xfId="0" applyNumberFormat="1" applyFont="1" applyBorder="1"/>
    <xf numFmtId="10" fontId="0" fillId="0" borderId="4" xfId="2" applyNumberFormat="1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10" fontId="11" fillId="0" borderId="0" xfId="2" applyNumberFormat="1" applyFont="1" applyBorder="1"/>
    <xf numFmtId="49" fontId="11" fillId="0" borderId="0" xfId="0" applyNumberFormat="1" applyFont="1" applyBorder="1"/>
    <xf numFmtId="2" fontId="11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0" borderId="0" xfId="0" applyFill="1"/>
    <xf numFmtId="0" fontId="0" fillId="5" borderId="0" xfId="0" applyFill="1"/>
    <xf numFmtId="169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68" fontId="0" fillId="5" borderId="0" xfId="0" applyNumberFormat="1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/>
    <xf numFmtId="170" fontId="0" fillId="0" borderId="0" xfId="0" applyNumberFormat="1"/>
    <xf numFmtId="2" fontId="0" fillId="0" borderId="0" xfId="2" applyNumberFormat="1" applyFont="1"/>
    <xf numFmtId="3" fontId="10" fillId="0" borderId="0" xfId="0" applyNumberFormat="1" applyFont="1" applyBorder="1"/>
    <xf numFmtId="0" fontId="9" fillId="3" borderId="15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wrapText="1"/>
    </xf>
    <xf numFmtId="0" fontId="5" fillId="3" borderId="8" xfId="0" applyFont="1" applyFill="1" applyBorder="1"/>
    <xf numFmtId="0" fontId="5" fillId="3" borderId="8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3" fontId="10" fillId="0" borderId="2" xfId="0" applyNumberFormat="1" applyFont="1" applyBorder="1"/>
    <xf numFmtId="3" fontId="10" fillId="0" borderId="4" xfId="0" applyNumberFormat="1" applyFont="1" applyBorder="1"/>
    <xf numFmtId="3" fontId="10" fillId="0" borderId="5" xfId="0" applyNumberFormat="1" applyFont="1" applyBorder="1"/>
    <xf numFmtId="0" fontId="7" fillId="0" borderId="3" xfId="0" applyFont="1" applyBorder="1"/>
    <xf numFmtId="0" fontId="1" fillId="0" borderId="5" xfId="0" applyFont="1" applyFill="1" applyBorder="1"/>
    <xf numFmtId="0" fontId="8" fillId="0" borderId="1" xfId="0" applyFont="1" applyBorder="1"/>
    <xf numFmtId="49" fontId="6" fillId="0" borderId="1" xfId="3" applyNumberFormat="1" applyFont="1" applyBorder="1"/>
    <xf numFmtId="49" fontId="6" fillId="0" borderId="1" xfId="0" applyNumberFormat="1" applyFont="1" applyBorder="1"/>
    <xf numFmtId="49" fontId="8" fillId="2" borderId="1" xfId="0" applyNumberFormat="1" applyFont="1" applyFill="1" applyBorder="1" applyAlignment="1">
      <alignment horizontal="left"/>
    </xf>
    <xf numFmtId="0" fontId="11" fillId="0" borderId="1" xfId="0" applyFont="1" applyBorder="1"/>
    <xf numFmtId="10" fontId="11" fillId="0" borderId="2" xfId="2" applyNumberFormat="1" applyFont="1" applyBorder="1"/>
    <xf numFmtId="49" fontId="11" fillId="0" borderId="1" xfId="0" applyNumberFormat="1" applyFont="1" applyBorder="1"/>
    <xf numFmtId="0" fontId="1" fillId="0" borderId="3" xfId="0" applyFont="1" applyBorder="1"/>
    <xf numFmtId="10" fontId="1" fillId="0" borderId="5" xfId="2" applyNumberFormat="1" applyFont="1" applyBorder="1"/>
    <xf numFmtId="0" fontId="0" fillId="0" borderId="15" xfId="0" applyBorder="1"/>
    <xf numFmtId="0" fontId="0" fillId="0" borderId="13" xfId="0" applyBorder="1"/>
    <xf numFmtId="0" fontId="0" fillId="0" borderId="0" xfId="0" applyNumberFormat="1" applyBorder="1"/>
    <xf numFmtId="10" fontId="0" fillId="0" borderId="0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10" fontId="0" fillId="0" borderId="0" xfId="2" applyNumberFormat="1" applyFont="1" applyBorder="1" applyAlignment="1">
      <alignment horizontal="right"/>
    </xf>
    <xf numFmtId="166" fontId="0" fillId="0" borderId="0" xfId="0" applyNumberForma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5" xfId="0" applyBorder="1" applyAlignment="1">
      <alignment horizontal="right"/>
    </xf>
    <xf numFmtId="0" fontId="7" fillId="0" borderId="4" xfId="0" applyFont="1" applyBorder="1" applyAlignment="1">
      <alignment horizontal="right"/>
    </xf>
    <xf numFmtId="2" fontId="6" fillId="0" borderId="11" xfId="0" applyNumberFormat="1" applyFont="1" applyBorder="1" applyAlignment="1">
      <alignment horizontal="right" vertical="center"/>
    </xf>
    <xf numFmtId="165" fontId="6" fillId="0" borderId="11" xfId="3" applyNumberFormat="1" applyFont="1" applyBorder="1" applyAlignment="1">
      <alignment horizontal="right"/>
    </xf>
    <xf numFmtId="43" fontId="0" fillId="0" borderId="0" xfId="1" applyFont="1" applyBorder="1" applyAlignment="1">
      <alignment horizontal="right"/>
    </xf>
    <xf numFmtId="165" fontId="6" fillId="0" borderId="0" xfId="3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2" fontId="6" fillId="0" borderId="0" xfId="3" applyNumberFormat="1" applyFont="1" applyBorder="1" applyAlignment="1">
      <alignment horizontal="right"/>
    </xf>
    <xf numFmtId="43" fontId="6" fillId="0" borderId="0" xfId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0" fontId="0" fillId="0" borderId="0" xfId="0" applyNumberFormat="1" applyAlignment="1">
      <alignment horizontal="center"/>
    </xf>
    <xf numFmtId="10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0" fontId="0" fillId="0" borderId="0" xfId="2" applyNumberFormat="1" applyFont="1" applyAlignment="1">
      <alignment horizontal="center"/>
    </xf>
    <xf numFmtId="10" fontId="0" fillId="5" borderId="0" xfId="2" applyNumberFormat="1" applyFon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11" fillId="0" borderId="0" xfId="0" applyNumberFormat="1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1" xfId="0" applyFont="1" applyBorder="1" applyAlignment="1">
      <alignment horizontal="center"/>
    </xf>
    <xf numFmtId="10" fontId="11" fillId="0" borderId="12" xfId="2" applyNumberFormat="1" applyFont="1" applyBorder="1"/>
    <xf numFmtId="0" fontId="11" fillId="0" borderId="3" xfId="0" applyFont="1" applyBorder="1"/>
    <xf numFmtId="2" fontId="11" fillId="0" borderId="4" xfId="0" applyNumberFormat="1" applyFont="1" applyBorder="1"/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10" fontId="11" fillId="0" borderId="5" xfId="2" applyNumberFormat="1" applyFont="1" applyBorder="1"/>
    <xf numFmtId="167" fontId="0" fillId="5" borderId="0" xfId="2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49" fontId="11" fillId="0" borderId="1" xfId="3" applyNumberFormat="1" applyFont="1" applyBorder="1"/>
    <xf numFmtId="2" fontId="11" fillId="0" borderId="0" xfId="3" applyNumberFormat="1" applyFont="1" applyBorder="1"/>
    <xf numFmtId="0" fontId="11" fillId="0" borderId="0" xfId="0" applyFont="1" applyBorder="1" applyAlignment="1">
      <alignment horizontal="right"/>
    </xf>
    <xf numFmtId="49" fontId="11" fillId="0" borderId="3" xfId="3" applyNumberFormat="1" applyFont="1" applyBorder="1"/>
    <xf numFmtId="2" fontId="11" fillId="0" borderId="4" xfId="3" applyNumberFormat="1" applyFont="1" applyBorder="1"/>
    <xf numFmtId="10" fontId="12" fillId="0" borderId="0" xfId="0" applyNumberFormat="1" applyFont="1" applyBorder="1" applyAlignment="1">
      <alignment horizontal="center"/>
    </xf>
    <xf numFmtId="10" fontId="0" fillId="5" borderId="0" xfId="2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0" fontId="12" fillId="0" borderId="0" xfId="0" applyFont="1" applyBorder="1"/>
    <xf numFmtId="0" fontId="0" fillId="4" borderId="0" xfId="0" applyFill="1"/>
  </cellXfs>
  <cellStyles count="6">
    <cellStyle name="Comma" xfId="1" builtinId="3"/>
    <cellStyle name="Komma 2" xfId="4"/>
    <cellStyle name="Komma 9" xfId="5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Emisjoner</a:t>
            </a:r>
            <a:r>
              <a:rPr lang="en-GB" baseline="0"/>
              <a:t> 1997-2020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 emisjonsstatistikk 1997-2020'!$C$3</c:f>
              <c:strCache>
                <c:ptCount val="1"/>
                <c:pt idx="0">
                  <c:v>Rettede emisjoner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'OB emisjonsstatistikk 1997-2020'!$B$4:$B$27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'OB emisjonsstatistikk 1997-2020'!$C$4:$C$27</c:f>
              <c:numCache>
                <c:formatCode>#,##0</c:formatCode>
                <c:ptCount val="24"/>
                <c:pt idx="0">
                  <c:v>11049</c:v>
                </c:pt>
                <c:pt idx="1">
                  <c:v>4548</c:v>
                </c:pt>
                <c:pt idx="2">
                  <c:v>8796</c:v>
                </c:pt>
                <c:pt idx="3">
                  <c:v>19713</c:v>
                </c:pt>
                <c:pt idx="4">
                  <c:v>8144</c:v>
                </c:pt>
                <c:pt idx="5">
                  <c:v>4520</c:v>
                </c:pt>
                <c:pt idx="6">
                  <c:v>5170</c:v>
                </c:pt>
                <c:pt idx="7">
                  <c:v>7045</c:v>
                </c:pt>
                <c:pt idx="8">
                  <c:v>8820</c:v>
                </c:pt>
                <c:pt idx="9">
                  <c:v>43308</c:v>
                </c:pt>
                <c:pt idx="10">
                  <c:v>29996</c:v>
                </c:pt>
                <c:pt idx="11">
                  <c:v>8573</c:v>
                </c:pt>
                <c:pt idx="12">
                  <c:v>21793</c:v>
                </c:pt>
                <c:pt idx="13">
                  <c:v>17005</c:v>
                </c:pt>
                <c:pt idx="14">
                  <c:v>27398</c:v>
                </c:pt>
                <c:pt idx="15">
                  <c:v>10016</c:v>
                </c:pt>
                <c:pt idx="16">
                  <c:v>8544</c:v>
                </c:pt>
                <c:pt idx="17">
                  <c:v>8321</c:v>
                </c:pt>
                <c:pt idx="18">
                  <c:v>12889</c:v>
                </c:pt>
                <c:pt idx="19">
                  <c:v>18960</c:v>
                </c:pt>
                <c:pt idx="20">
                  <c:v>28687</c:v>
                </c:pt>
                <c:pt idx="21">
                  <c:v>19567</c:v>
                </c:pt>
                <c:pt idx="22">
                  <c:v>25004</c:v>
                </c:pt>
                <c:pt idx="23">
                  <c:v>22855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3-474E-AAA6-C093A45BE57E}"/>
            </c:ext>
          </c:extLst>
        </c:ser>
        <c:ser>
          <c:idx val="1"/>
          <c:order val="1"/>
          <c:tx>
            <c:strRef>
              <c:f>'OB emisjonsstatistikk 1997-2020'!$D$3</c:f>
              <c:strCache>
                <c:ptCount val="1"/>
                <c:pt idx="0">
                  <c:v>Fortrinnsrettsemisjoner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'OB emisjonsstatistikk 1997-2020'!$B$4:$B$27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'OB emisjonsstatistikk 1997-2020'!$D$4:$D$27</c:f>
              <c:numCache>
                <c:formatCode>#,##0</c:formatCode>
                <c:ptCount val="24"/>
                <c:pt idx="0">
                  <c:v>8136</c:v>
                </c:pt>
                <c:pt idx="1">
                  <c:v>4736</c:v>
                </c:pt>
                <c:pt idx="2">
                  <c:v>3881</c:v>
                </c:pt>
                <c:pt idx="3">
                  <c:v>21478</c:v>
                </c:pt>
                <c:pt idx="4">
                  <c:v>20116</c:v>
                </c:pt>
                <c:pt idx="5">
                  <c:v>980</c:v>
                </c:pt>
                <c:pt idx="6">
                  <c:v>1420</c:v>
                </c:pt>
                <c:pt idx="7">
                  <c:v>1496</c:v>
                </c:pt>
                <c:pt idx="8">
                  <c:v>5308</c:v>
                </c:pt>
                <c:pt idx="9">
                  <c:v>1300</c:v>
                </c:pt>
                <c:pt idx="10">
                  <c:v>12123</c:v>
                </c:pt>
                <c:pt idx="11">
                  <c:v>4342</c:v>
                </c:pt>
                <c:pt idx="12">
                  <c:v>28873</c:v>
                </c:pt>
                <c:pt idx="13">
                  <c:v>23176</c:v>
                </c:pt>
                <c:pt idx="14">
                  <c:v>1044</c:v>
                </c:pt>
                <c:pt idx="15">
                  <c:v>4809</c:v>
                </c:pt>
                <c:pt idx="16">
                  <c:v>1362</c:v>
                </c:pt>
                <c:pt idx="17">
                  <c:v>3732</c:v>
                </c:pt>
                <c:pt idx="18">
                  <c:v>2946</c:v>
                </c:pt>
                <c:pt idx="19">
                  <c:v>3192</c:v>
                </c:pt>
                <c:pt idx="20">
                  <c:v>1063</c:v>
                </c:pt>
                <c:pt idx="21">
                  <c:v>5830</c:v>
                </c:pt>
                <c:pt idx="22">
                  <c:v>3500</c:v>
                </c:pt>
                <c:pt idx="23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A3-474E-AAA6-C093A45BE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9259743"/>
        <c:axId val="1158863727"/>
      </c:barChart>
      <c:catAx>
        <c:axId val="1159259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58863727"/>
        <c:crosses val="autoZero"/>
        <c:auto val="1"/>
        <c:lblAlgn val="ctr"/>
        <c:lblOffset val="100"/>
        <c:noMultiLvlLbl val="0"/>
      </c:catAx>
      <c:valAx>
        <c:axId val="115886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59259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Kroneverdi MNOK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 emisjonsstatistikk 1997-2020'!$H$3</c:f>
              <c:strCache>
                <c:ptCount val="1"/>
                <c:pt idx="0">
                  <c:v>Rettede emisjoner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'OB emisjonsstatistikk 1997-2020'!$G$4:$G$8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'OB emisjonsstatistikk 1997-2020'!$H$4:$H$8</c:f>
              <c:numCache>
                <c:formatCode>#,##0</c:formatCode>
                <c:ptCount val="5"/>
                <c:pt idx="0">
                  <c:v>18960</c:v>
                </c:pt>
                <c:pt idx="1">
                  <c:v>28687</c:v>
                </c:pt>
                <c:pt idx="2">
                  <c:v>19567</c:v>
                </c:pt>
                <c:pt idx="3">
                  <c:v>25004</c:v>
                </c:pt>
                <c:pt idx="4">
                  <c:v>22855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A-1849-8A3B-F26C681191FC}"/>
            </c:ext>
          </c:extLst>
        </c:ser>
        <c:ser>
          <c:idx val="1"/>
          <c:order val="1"/>
          <c:tx>
            <c:strRef>
              <c:f>'OB emisjonsstatistikk 1997-2020'!$I$3</c:f>
              <c:strCache>
                <c:ptCount val="1"/>
                <c:pt idx="0">
                  <c:v>Reparasjonsemisjoner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'OB emisjonsstatistikk 1997-2020'!$G$4:$G$8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'OB emisjonsstatistikk 1997-2020'!$I$4:$I$8</c:f>
              <c:numCache>
                <c:formatCode>#,##0</c:formatCode>
                <c:ptCount val="5"/>
                <c:pt idx="0">
                  <c:v>667</c:v>
                </c:pt>
                <c:pt idx="1">
                  <c:v>648</c:v>
                </c:pt>
                <c:pt idx="2">
                  <c:v>555</c:v>
                </c:pt>
                <c:pt idx="3">
                  <c:v>1149</c:v>
                </c:pt>
                <c:pt idx="4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2A-1849-8A3B-F26C68119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56786735"/>
        <c:axId val="1177469359"/>
      </c:barChart>
      <c:catAx>
        <c:axId val="1156786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77469359"/>
        <c:crosses val="autoZero"/>
        <c:auto val="1"/>
        <c:lblAlgn val="ctr"/>
        <c:lblOffset val="100"/>
        <c:noMultiLvlLbl val="0"/>
      </c:catAx>
      <c:valAx>
        <c:axId val="117746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56786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5</xdr:row>
      <xdr:rowOff>0</xdr:rowOff>
    </xdr:from>
    <xdr:to>
      <xdr:col>4</xdr:col>
      <xdr:colOff>5276850</xdr:colOff>
      <xdr:row>18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CF7536-F76C-BD4E-B02D-676CD5337F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539750</xdr:colOff>
      <xdr:row>5</xdr:row>
      <xdr:rowOff>0</xdr:rowOff>
    </xdr:from>
    <xdr:to>
      <xdr:col>9</xdr:col>
      <xdr:colOff>5111750</xdr:colOff>
      <xdr:row>18</xdr:row>
      <xdr:rowOff>101600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6AB921E-CE24-1246-8E09-56CF450CED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I29" sqref="I29"/>
    </sheetView>
  </sheetViews>
  <sheetFormatPr defaultColWidth="11" defaultRowHeight="15.75" x14ac:dyDescent="0.25"/>
  <cols>
    <col min="5" max="5" width="73" customWidth="1"/>
    <col min="6" max="6" width="5.5" customWidth="1"/>
    <col min="9" max="9" width="10.875" customWidth="1"/>
    <col min="10" max="10" width="71.625" customWidth="1"/>
    <col min="14" max="14" width="12" customWidth="1"/>
  </cols>
  <sheetData>
    <row r="1" spans="1:1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9" x14ac:dyDescent="0.25">
      <c r="A2" s="3"/>
      <c r="B2" s="45"/>
      <c r="C2" s="16"/>
      <c r="D2" s="16"/>
      <c r="E2" s="22"/>
      <c r="F2" s="3"/>
      <c r="G2" s="15"/>
      <c r="H2" s="16"/>
      <c r="I2" s="16"/>
      <c r="J2" s="22"/>
      <c r="K2" s="3"/>
    </row>
    <row r="3" spans="1:19" ht="47.25" x14ac:dyDescent="0.25">
      <c r="A3" s="4"/>
      <c r="B3" s="88"/>
      <c r="C3" s="86" t="s">
        <v>0</v>
      </c>
      <c r="D3" s="87" t="s">
        <v>1</v>
      </c>
      <c r="E3" s="24" t="s">
        <v>2</v>
      </c>
      <c r="F3" s="3"/>
      <c r="G3" s="88"/>
      <c r="H3" s="86" t="s">
        <v>0</v>
      </c>
      <c r="I3" s="87" t="s">
        <v>3</v>
      </c>
      <c r="J3" s="24" t="s">
        <v>4</v>
      </c>
      <c r="K3" s="3"/>
      <c r="Q3" s="3"/>
      <c r="R3" s="3"/>
      <c r="S3" s="3"/>
    </row>
    <row r="4" spans="1:19" x14ac:dyDescent="0.25">
      <c r="A4" s="4"/>
      <c r="B4" s="89">
        <v>1997</v>
      </c>
      <c r="C4" s="85">
        <v>11049</v>
      </c>
      <c r="D4" s="92">
        <v>8136</v>
      </c>
      <c r="E4" s="24" t="s">
        <v>5</v>
      </c>
      <c r="F4" s="3"/>
      <c r="G4" s="90">
        <v>2016</v>
      </c>
      <c r="H4" s="85">
        <v>18960</v>
      </c>
      <c r="I4" s="92">
        <v>667</v>
      </c>
      <c r="J4" s="24" t="s">
        <v>6</v>
      </c>
      <c r="K4" s="3"/>
      <c r="Q4" s="3"/>
      <c r="R4" s="3"/>
      <c r="S4" s="3"/>
    </row>
    <row r="5" spans="1:19" x14ac:dyDescent="0.25">
      <c r="A5" s="4"/>
      <c r="B5" s="89">
        <v>1998</v>
      </c>
      <c r="C5" s="85">
        <v>4548</v>
      </c>
      <c r="D5" s="92">
        <v>4736</v>
      </c>
      <c r="E5" s="5"/>
      <c r="F5" s="3"/>
      <c r="G5" s="90">
        <v>2017</v>
      </c>
      <c r="H5" s="85">
        <v>28687</v>
      </c>
      <c r="I5" s="92">
        <v>648</v>
      </c>
      <c r="J5" s="5"/>
      <c r="K5" s="3"/>
      <c r="Q5" s="3"/>
      <c r="R5" s="3"/>
      <c r="S5" s="3"/>
    </row>
    <row r="6" spans="1:19" x14ac:dyDescent="0.25">
      <c r="A6" s="4"/>
      <c r="B6" s="89">
        <v>1999</v>
      </c>
      <c r="C6" s="85">
        <v>8796</v>
      </c>
      <c r="D6" s="92">
        <v>3881</v>
      </c>
      <c r="E6" s="5"/>
      <c r="F6" s="3"/>
      <c r="G6" s="90">
        <v>2018</v>
      </c>
      <c r="H6" s="85">
        <v>19567</v>
      </c>
      <c r="I6" s="92">
        <v>555</v>
      </c>
      <c r="J6" s="5"/>
      <c r="K6" s="3"/>
      <c r="Q6" s="3"/>
      <c r="R6" s="3"/>
      <c r="S6" s="3"/>
    </row>
    <row r="7" spans="1:19" x14ac:dyDescent="0.25">
      <c r="A7" s="4"/>
      <c r="B7" s="89">
        <v>2000</v>
      </c>
      <c r="C7" s="85">
        <v>19713</v>
      </c>
      <c r="D7" s="92">
        <v>21478</v>
      </c>
      <c r="E7" s="5"/>
      <c r="F7" s="3"/>
      <c r="G7" s="90">
        <v>2019</v>
      </c>
      <c r="H7" s="85">
        <v>25004</v>
      </c>
      <c r="I7" s="92">
        <v>1149</v>
      </c>
      <c r="J7" s="5"/>
      <c r="K7" s="3"/>
      <c r="Q7" s="3"/>
      <c r="R7" s="3"/>
      <c r="S7" s="3"/>
    </row>
    <row r="8" spans="1:19" x14ac:dyDescent="0.25">
      <c r="A8" s="4"/>
      <c r="B8" s="89">
        <v>2001</v>
      </c>
      <c r="C8" s="85">
        <v>8144</v>
      </c>
      <c r="D8" s="92">
        <v>20116</v>
      </c>
      <c r="E8" s="5"/>
      <c r="F8" s="3"/>
      <c r="G8" s="91">
        <v>2020</v>
      </c>
      <c r="H8" s="93">
        <v>22855</v>
      </c>
      <c r="I8" s="94">
        <v>487</v>
      </c>
      <c r="J8" s="5"/>
      <c r="K8" s="3"/>
      <c r="P8" s="3"/>
      <c r="Q8" s="3"/>
      <c r="R8" s="3"/>
      <c r="S8" s="3"/>
    </row>
    <row r="9" spans="1:19" x14ac:dyDescent="0.25">
      <c r="A9" s="4"/>
      <c r="B9" s="89">
        <v>2002</v>
      </c>
      <c r="C9" s="85">
        <v>4520</v>
      </c>
      <c r="D9" s="92">
        <v>980</v>
      </c>
      <c r="E9" s="5"/>
      <c r="F9" s="3"/>
      <c r="G9" s="4"/>
      <c r="H9" s="3"/>
      <c r="I9" s="3"/>
      <c r="J9" s="5"/>
      <c r="K9" s="3"/>
    </row>
    <row r="10" spans="1:19" x14ac:dyDescent="0.25">
      <c r="A10" s="4"/>
      <c r="B10" s="89">
        <v>2003</v>
      </c>
      <c r="C10" s="85">
        <v>5170</v>
      </c>
      <c r="D10" s="92">
        <v>1420</v>
      </c>
      <c r="E10" s="5"/>
      <c r="F10" s="3"/>
      <c r="G10" s="4"/>
      <c r="H10" s="3"/>
      <c r="I10" s="3"/>
      <c r="J10" s="5"/>
      <c r="K10" s="3"/>
    </row>
    <row r="11" spans="1:19" x14ac:dyDescent="0.25">
      <c r="A11" s="4"/>
      <c r="B11" s="89">
        <v>2004</v>
      </c>
      <c r="C11" s="85">
        <v>7045</v>
      </c>
      <c r="D11" s="92">
        <v>1496</v>
      </c>
      <c r="E11" s="5"/>
      <c r="F11" s="3"/>
      <c r="G11" s="4"/>
      <c r="H11" s="3"/>
      <c r="I11" s="3"/>
      <c r="J11" s="5"/>
      <c r="K11" s="3"/>
    </row>
    <row r="12" spans="1:19" x14ac:dyDescent="0.25">
      <c r="A12" s="4"/>
      <c r="B12" s="89">
        <v>2005</v>
      </c>
      <c r="C12" s="85">
        <v>8820</v>
      </c>
      <c r="D12" s="92">
        <v>5308</v>
      </c>
      <c r="E12" s="5"/>
      <c r="F12" s="3"/>
      <c r="G12" s="4"/>
      <c r="H12" s="3"/>
      <c r="I12" s="3"/>
      <c r="J12" s="5"/>
      <c r="K12" s="3"/>
    </row>
    <row r="13" spans="1:19" x14ac:dyDescent="0.25">
      <c r="A13" s="4"/>
      <c r="B13" s="89">
        <v>2006</v>
      </c>
      <c r="C13" s="85">
        <v>43308</v>
      </c>
      <c r="D13" s="92">
        <v>1300</v>
      </c>
      <c r="E13" s="5"/>
      <c r="F13" s="3"/>
      <c r="G13" s="4"/>
      <c r="H13" s="43"/>
      <c r="I13" s="3"/>
      <c r="J13" s="5"/>
      <c r="K13" s="3"/>
    </row>
    <row r="14" spans="1:19" x14ac:dyDescent="0.25">
      <c r="A14" s="4"/>
      <c r="B14" s="89">
        <v>2007</v>
      </c>
      <c r="C14" s="85">
        <v>29996</v>
      </c>
      <c r="D14" s="92">
        <v>12123</v>
      </c>
      <c r="E14" s="5"/>
      <c r="F14" s="3"/>
      <c r="G14" s="4"/>
      <c r="H14" s="43"/>
      <c r="I14" s="3"/>
      <c r="J14" s="5"/>
      <c r="K14" s="3"/>
    </row>
    <row r="15" spans="1:19" x14ac:dyDescent="0.25">
      <c r="A15" s="4"/>
      <c r="B15" s="89">
        <v>2008</v>
      </c>
      <c r="C15" s="85">
        <v>8573</v>
      </c>
      <c r="D15" s="92">
        <v>4342</v>
      </c>
      <c r="E15" s="5"/>
      <c r="F15" s="3"/>
      <c r="G15" s="4"/>
      <c r="H15" s="43"/>
      <c r="I15" s="3"/>
      <c r="J15" s="5"/>
      <c r="K15" s="3"/>
    </row>
    <row r="16" spans="1:19" x14ac:dyDescent="0.25">
      <c r="A16" s="4"/>
      <c r="B16" s="89">
        <v>2009</v>
      </c>
      <c r="C16" s="85">
        <v>21793</v>
      </c>
      <c r="D16" s="92">
        <v>28873</v>
      </c>
      <c r="E16" s="5"/>
      <c r="F16" s="3"/>
      <c r="G16" s="4"/>
      <c r="H16" s="43"/>
      <c r="I16" s="3"/>
      <c r="J16" s="5"/>
      <c r="K16" s="3"/>
    </row>
    <row r="17" spans="1:11" x14ac:dyDescent="0.25">
      <c r="A17" s="4"/>
      <c r="B17" s="89">
        <v>2010</v>
      </c>
      <c r="C17" s="85">
        <v>17005</v>
      </c>
      <c r="D17" s="92">
        <v>23176</v>
      </c>
      <c r="E17" s="5"/>
      <c r="F17" s="3"/>
      <c r="G17" s="4"/>
      <c r="H17" s="43"/>
      <c r="I17" s="3"/>
      <c r="J17" s="5"/>
      <c r="K17" s="3"/>
    </row>
    <row r="18" spans="1:11" x14ac:dyDescent="0.25">
      <c r="A18" s="4"/>
      <c r="B18" s="89">
        <v>2011</v>
      </c>
      <c r="C18" s="85">
        <v>27398</v>
      </c>
      <c r="D18" s="92">
        <v>1044</v>
      </c>
      <c r="E18" s="5"/>
      <c r="F18" s="3"/>
      <c r="G18" s="4"/>
      <c r="H18" s="3"/>
      <c r="I18" s="3"/>
      <c r="J18" s="5"/>
      <c r="K18" s="3"/>
    </row>
    <row r="19" spans="1:11" x14ac:dyDescent="0.25">
      <c r="A19" s="4"/>
      <c r="B19" s="89">
        <v>2012</v>
      </c>
      <c r="C19" s="85">
        <v>10016</v>
      </c>
      <c r="D19" s="92">
        <v>4809</v>
      </c>
      <c r="E19" s="5"/>
      <c r="F19" s="3"/>
      <c r="G19" s="4"/>
      <c r="H19" s="3"/>
      <c r="I19" s="3"/>
      <c r="J19" s="5"/>
      <c r="K19" s="3"/>
    </row>
    <row r="20" spans="1:11" x14ac:dyDescent="0.25">
      <c r="A20" s="4"/>
      <c r="B20" s="89">
        <v>2013</v>
      </c>
      <c r="C20" s="85">
        <v>8544</v>
      </c>
      <c r="D20" s="92">
        <v>1362</v>
      </c>
      <c r="E20" s="5"/>
      <c r="F20" s="3"/>
      <c r="G20" s="4"/>
      <c r="H20" s="3"/>
      <c r="I20" s="3"/>
      <c r="J20" s="5"/>
      <c r="K20" s="3"/>
    </row>
    <row r="21" spans="1:11" x14ac:dyDescent="0.25">
      <c r="A21" s="4"/>
      <c r="B21" s="89">
        <v>2014</v>
      </c>
      <c r="C21" s="85">
        <v>8321</v>
      </c>
      <c r="D21" s="92">
        <v>3732</v>
      </c>
      <c r="E21" s="5"/>
      <c r="F21" s="3"/>
      <c r="G21" s="4"/>
      <c r="H21" s="3"/>
      <c r="I21" s="3"/>
      <c r="J21" s="5"/>
      <c r="K21" s="3"/>
    </row>
    <row r="22" spans="1:11" x14ac:dyDescent="0.25">
      <c r="A22" s="4"/>
      <c r="B22" s="90">
        <v>2015</v>
      </c>
      <c r="C22" s="85">
        <v>12889</v>
      </c>
      <c r="D22" s="92">
        <v>2946</v>
      </c>
      <c r="E22" s="5"/>
      <c r="F22" s="3"/>
      <c r="G22" s="4"/>
      <c r="H22" s="3"/>
      <c r="I22" s="3"/>
      <c r="J22" s="5"/>
      <c r="K22" s="3"/>
    </row>
    <row r="23" spans="1:11" x14ac:dyDescent="0.25">
      <c r="A23" s="4"/>
      <c r="B23" s="90">
        <v>2016</v>
      </c>
      <c r="C23" s="85">
        <v>18960</v>
      </c>
      <c r="D23" s="92">
        <v>3192</v>
      </c>
      <c r="E23" s="5"/>
      <c r="F23" s="3"/>
      <c r="G23" s="4"/>
      <c r="H23" s="3"/>
      <c r="I23" s="3"/>
      <c r="J23" s="5"/>
      <c r="K23" s="3"/>
    </row>
    <row r="24" spans="1:11" x14ac:dyDescent="0.25">
      <c r="A24" s="4"/>
      <c r="B24" s="90">
        <v>2017</v>
      </c>
      <c r="C24" s="85">
        <v>28687</v>
      </c>
      <c r="D24" s="92">
        <v>1063</v>
      </c>
      <c r="E24" s="5"/>
      <c r="F24" s="3"/>
      <c r="G24" s="4"/>
      <c r="H24" s="3"/>
      <c r="I24" s="3"/>
      <c r="J24" s="5"/>
      <c r="K24" s="3"/>
    </row>
    <row r="25" spans="1:11" x14ac:dyDescent="0.25">
      <c r="A25" s="4"/>
      <c r="B25" s="90">
        <v>2018</v>
      </c>
      <c r="C25" s="85">
        <v>19567</v>
      </c>
      <c r="D25" s="92">
        <v>5830</v>
      </c>
      <c r="E25" s="5"/>
      <c r="F25" s="3"/>
      <c r="G25" s="4"/>
      <c r="H25" s="3"/>
      <c r="I25" s="3"/>
      <c r="J25" s="5"/>
      <c r="K25" s="3"/>
    </row>
    <row r="26" spans="1:11" x14ac:dyDescent="0.25">
      <c r="A26" s="4"/>
      <c r="B26" s="90">
        <v>2019</v>
      </c>
      <c r="C26" s="85">
        <v>25004</v>
      </c>
      <c r="D26" s="92">
        <v>3500</v>
      </c>
      <c r="E26" s="5"/>
      <c r="F26" s="3"/>
      <c r="G26" s="4"/>
      <c r="H26" s="3"/>
      <c r="I26" s="3"/>
      <c r="J26" s="5"/>
      <c r="K26" s="3"/>
    </row>
    <row r="27" spans="1:11" x14ac:dyDescent="0.25">
      <c r="A27" s="4"/>
      <c r="B27" s="91">
        <v>2020</v>
      </c>
      <c r="C27" s="93">
        <v>22855</v>
      </c>
      <c r="D27" s="94">
        <v>400</v>
      </c>
      <c r="E27" s="5"/>
      <c r="F27" s="3"/>
      <c r="G27" s="4"/>
      <c r="H27" s="3"/>
      <c r="I27" s="3"/>
      <c r="J27" s="5"/>
      <c r="K27" s="3"/>
    </row>
    <row r="28" spans="1:11" x14ac:dyDescent="0.25">
      <c r="A28" s="3"/>
      <c r="B28" s="19"/>
      <c r="C28" s="20"/>
      <c r="D28" s="20"/>
      <c r="E28" s="23"/>
      <c r="F28" s="3"/>
      <c r="G28" s="19"/>
      <c r="H28" s="20"/>
      <c r="I28" s="20"/>
      <c r="J28" s="23"/>
      <c r="K2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449"/>
  <sheetViews>
    <sheetView workbookViewId="0">
      <selection activeCell="A8" sqref="A8"/>
    </sheetView>
  </sheetViews>
  <sheetFormatPr defaultColWidth="11" defaultRowHeight="15.75" x14ac:dyDescent="0.25"/>
  <cols>
    <col min="1" max="1" width="28.375" customWidth="1"/>
    <col min="2" max="2" width="5" customWidth="1"/>
    <col min="3" max="3" width="26.875" style="1" customWidth="1"/>
    <col min="4" max="4" width="15" customWidth="1"/>
    <col min="7" max="7" width="9.875" customWidth="1"/>
    <col min="8" max="8" width="5.5" customWidth="1"/>
    <col min="9" max="9" width="30.625" customWidth="1"/>
    <col min="14" max="14" width="5.875" customWidth="1"/>
    <col min="15" max="15" width="30.375" customWidth="1"/>
    <col min="20" max="20" width="6" customWidth="1"/>
    <col min="21" max="21" width="28.625" customWidth="1"/>
    <col min="26" max="26" width="5.625" customWidth="1"/>
    <col min="27" max="27" width="28.875" customWidth="1"/>
  </cols>
  <sheetData>
    <row r="2" spans="1:42" x14ac:dyDescent="0.25">
      <c r="A2" s="26" t="s">
        <v>7</v>
      </c>
      <c r="C2" s="48" t="s">
        <v>1</v>
      </c>
      <c r="D2" s="115"/>
      <c r="E2" s="106"/>
      <c r="F2" s="106"/>
      <c r="G2" s="107"/>
      <c r="I2" s="48" t="s">
        <v>8</v>
      </c>
      <c r="J2" s="115"/>
      <c r="K2" s="106"/>
      <c r="L2" s="106"/>
      <c r="M2" s="107"/>
      <c r="O2" s="48" t="s">
        <v>9</v>
      </c>
      <c r="P2" s="106"/>
      <c r="Q2" s="106"/>
      <c r="R2" s="106"/>
      <c r="S2" s="107"/>
      <c r="U2" s="48" t="s">
        <v>10</v>
      </c>
      <c r="V2" s="106"/>
      <c r="W2" s="106"/>
      <c r="X2" s="106"/>
      <c r="Y2" s="107"/>
      <c r="AA2" s="48" t="s">
        <v>3</v>
      </c>
      <c r="AB2" s="106"/>
      <c r="AC2" s="106"/>
      <c r="AD2" s="106"/>
      <c r="AE2" s="107"/>
    </row>
    <row r="3" spans="1:42" x14ac:dyDescent="0.25">
      <c r="A3" s="49" t="s">
        <v>11</v>
      </c>
      <c r="C3" s="4"/>
      <c r="D3" s="13"/>
      <c r="E3" s="3"/>
      <c r="F3" s="3"/>
      <c r="G3" s="5"/>
      <c r="I3" s="4"/>
      <c r="J3" s="13"/>
      <c r="K3" s="3"/>
      <c r="L3" s="3"/>
      <c r="M3" s="5"/>
      <c r="O3" s="4"/>
      <c r="P3" s="3"/>
      <c r="Q3" s="3"/>
      <c r="R3" s="3"/>
      <c r="S3" s="5"/>
      <c r="U3" s="4"/>
      <c r="V3" s="3"/>
      <c r="W3" s="3"/>
      <c r="X3" s="3"/>
      <c r="Y3" s="5"/>
      <c r="AA3" s="4"/>
      <c r="AB3" s="3"/>
      <c r="AC3" s="3"/>
      <c r="AD3" s="3"/>
      <c r="AE3" s="5"/>
    </row>
    <row r="4" spans="1:42" x14ac:dyDescent="0.25">
      <c r="A4" s="50" t="s">
        <v>12</v>
      </c>
      <c r="C4" s="95" t="s">
        <v>13</v>
      </c>
      <c r="D4" s="116" t="s">
        <v>14</v>
      </c>
      <c r="E4" s="51" t="s">
        <v>15</v>
      </c>
      <c r="F4" s="51" t="s">
        <v>16</v>
      </c>
      <c r="G4" s="96" t="s">
        <v>17</v>
      </c>
      <c r="I4" s="95" t="s">
        <v>13</v>
      </c>
      <c r="J4" s="116" t="s">
        <v>14</v>
      </c>
      <c r="K4" s="51" t="s">
        <v>15</v>
      </c>
      <c r="L4" s="51" t="s">
        <v>16</v>
      </c>
      <c r="M4" s="96" t="s">
        <v>17</v>
      </c>
      <c r="O4" s="95" t="s">
        <v>13</v>
      </c>
      <c r="P4" s="54" t="s">
        <v>14</v>
      </c>
      <c r="Q4" s="51" t="s">
        <v>15</v>
      </c>
      <c r="R4" s="51" t="s">
        <v>16</v>
      </c>
      <c r="S4" s="96" t="s">
        <v>17</v>
      </c>
      <c r="T4" s="3"/>
      <c r="U4" s="95" t="s">
        <v>13</v>
      </c>
      <c r="V4" s="54" t="s">
        <v>14</v>
      </c>
      <c r="W4" s="51" t="s">
        <v>15</v>
      </c>
      <c r="X4" s="51" t="s">
        <v>16</v>
      </c>
      <c r="Y4" s="96" t="s">
        <v>17</v>
      </c>
      <c r="AA4" s="104" t="s">
        <v>13</v>
      </c>
      <c r="AB4" s="51" t="s">
        <v>14</v>
      </c>
      <c r="AC4" s="51" t="s">
        <v>15</v>
      </c>
      <c r="AD4" s="51" t="s">
        <v>16</v>
      </c>
      <c r="AE4" s="105" t="s">
        <v>17</v>
      </c>
      <c r="AF4" s="42"/>
      <c r="AG4" s="42"/>
      <c r="AH4" s="42"/>
      <c r="AI4" s="27"/>
      <c r="AJ4" s="3"/>
      <c r="AK4" s="42"/>
      <c r="AL4" s="42"/>
      <c r="AM4" s="42"/>
      <c r="AN4" s="42"/>
      <c r="AO4" s="42"/>
      <c r="AP4" s="27"/>
    </row>
    <row r="5" spans="1:42" x14ac:dyDescent="0.25">
      <c r="C5" s="29" t="s">
        <v>18</v>
      </c>
      <c r="D5" s="117">
        <v>5</v>
      </c>
      <c r="E5" s="118" t="s">
        <v>19</v>
      </c>
      <c r="F5" s="30">
        <v>14.6</v>
      </c>
      <c r="G5" s="17">
        <f>(F5-D5)/F5</f>
        <v>0.65753424657534243</v>
      </c>
      <c r="I5" s="97" t="s">
        <v>20</v>
      </c>
      <c r="J5" s="44">
        <v>56.5</v>
      </c>
      <c r="K5" s="32" t="s">
        <v>21</v>
      </c>
      <c r="L5" s="33">
        <v>56.5</v>
      </c>
      <c r="M5" s="18">
        <f t="shared" ref="M5:M68" si="0">(L5-J5)/L5</f>
        <v>0</v>
      </c>
      <c r="O5" s="97" t="s">
        <v>20</v>
      </c>
      <c r="P5" s="44">
        <v>56.5</v>
      </c>
      <c r="Q5" s="32" t="s">
        <v>21</v>
      </c>
      <c r="R5" s="33">
        <v>56.5</v>
      </c>
      <c r="S5" s="18">
        <f t="shared" ref="S5:S68" si="1">(R5-P5)/R5</f>
        <v>0</v>
      </c>
      <c r="U5" s="31" t="s">
        <v>22</v>
      </c>
      <c r="V5" s="53">
        <v>9.5</v>
      </c>
      <c r="W5" s="32" t="s">
        <v>23</v>
      </c>
      <c r="X5" s="33">
        <v>10.49</v>
      </c>
      <c r="Y5" s="18">
        <f t="shared" ref="Y5:Y36" si="2">(X5-V5)/X5</f>
        <v>9.4375595805529094E-2</v>
      </c>
      <c r="AA5" s="31" t="s">
        <v>22</v>
      </c>
      <c r="AB5" s="32">
        <v>9.5</v>
      </c>
      <c r="AC5" s="32" t="s">
        <v>24</v>
      </c>
      <c r="AD5" s="33">
        <v>12.2</v>
      </c>
      <c r="AE5" s="18">
        <f t="shared" ref="AE5:AE36" si="3">(AD5-AB5)/AD5</f>
        <v>0.22131147540983603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x14ac:dyDescent="0.25">
      <c r="C6" s="98" t="s">
        <v>25</v>
      </c>
      <c r="D6" s="119">
        <v>33</v>
      </c>
      <c r="E6" s="120" t="s">
        <v>26</v>
      </c>
      <c r="F6" s="33">
        <v>55</v>
      </c>
      <c r="G6" s="18">
        <f>(F6-D6)/F6</f>
        <v>0.4</v>
      </c>
      <c r="I6" s="97" t="s">
        <v>27</v>
      </c>
      <c r="J6" s="44">
        <v>164</v>
      </c>
      <c r="K6" s="32" t="s">
        <v>28</v>
      </c>
      <c r="L6" s="33">
        <v>163.5</v>
      </c>
      <c r="M6" s="18">
        <f t="shared" si="0"/>
        <v>-3.0581039755351682E-3</v>
      </c>
      <c r="O6" s="97" t="s">
        <v>27</v>
      </c>
      <c r="P6" s="44">
        <v>164</v>
      </c>
      <c r="Q6" s="32" t="s">
        <v>28</v>
      </c>
      <c r="R6" s="33">
        <v>163.5</v>
      </c>
      <c r="S6" s="18">
        <f t="shared" si="1"/>
        <v>-3.0581039755351682E-3</v>
      </c>
      <c r="U6" s="31" t="s">
        <v>29</v>
      </c>
      <c r="V6" s="53">
        <v>37.5</v>
      </c>
      <c r="W6" s="32" t="s">
        <v>30</v>
      </c>
      <c r="X6" s="33">
        <v>38.1</v>
      </c>
      <c r="Y6" s="18">
        <f t="shared" si="2"/>
        <v>1.574803149606303E-2</v>
      </c>
      <c r="AA6" s="31" t="s">
        <v>29</v>
      </c>
      <c r="AB6" s="32">
        <v>18</v>
      </c>
      <c r="AC6" s="32" t="s">
        <v>31</v>
      </c>
      <c r="AD6" s="33">
        <v>11.84</v>
      </c>
      <c r="AE6" s="18">
        <f t="shared" si="3"/>
        <v>-0.52027027027027029</v>
      </c>
    </row>
    <row r="7" spans="1:42" x14ac:dyDescent="0.25">
      <c r="A7" s="55"/>
      <c r="C7" s="98" t="s">
        <v>32</v>
      </c>
      <c r="D7" s="119">
        <v>14</v>
      </c>
      <c r="E7" s="121" t="s">
        <v>33</v>
      </c>
      <c r="F7" s="33">
        <v>19.899999999999999</v>
      </c>
      <c r="G7" s="18">
        <f t="shared" ref="G7:G34" si="4">(F7-D7)/F7</f>
        <v>0.29648241206030146</v>
      </c>
      <c r="I7" s="97" t="s">
        <v>22</v>
      </c>
      <c r="J7" s="44">
        <v>18.45</v>
      </c>
      <c r="K7" s="32" t="s">
        <v>34</v>
      </c>
      <c r="L7" s="33">
        <v>19.899999999999999</v>
      </c>
      <c r="M7" s="18">
        <f t="shared" si="0"/>
        <v>7.286432160804017E-2</v>
      </c>
      <c r="O7" s="97" t="s">
        <v>22</v>
      </c>
      <c r="P7" s="44">
        <v>18.45</v>
      </c>
      <c r="Q7" s="32" t="s">
        <v>34</v>
      </c>
      <c r="R7" s="33">
        <v>19.899999999999999</v>
      </c>
      <c r="S7" s="18">
        <f t="shared" si="1"/>
        <v>7.286432160804017E-2</v>
      </c>
      <c r="U7" s="31" t="s">
        <v>35</v>
      </c>
      <c r="V7" s="53">
        <v>2</v>
      </c>
      <c r="W7" s="32" t="s">
        <v>36</v>
      </c>
      <c r="X7" s="33">
        <v>2.27</v>
      </c>
      <c r="Y7" s="18">
        <f t="shared" si="2"/>
        <v>0.11894273127753305</v>
      </c>
      <c r="AA7" s="31" t="s">
        <v>37</v>
      </c>
      <c r="AB7" s="32">
        <v>55</v>
      </c>
      <c r="AC7" s="32" t="s">
        <v>38</v>
      </c>
      <c r="AD7" s="33">
        <v>58.9</v>
      </c>
      <c r="AE7" s="18">
        <f t="shared" si="3"/>
        <v>6.6213921901527986E-2</v>
      </c>
    </row>
    <row r="8" spans="1:42" x14ac:dyDescent="0.25">
      <c r="C8" s="98" t="s">
        <v>39</v>
      </c>
      <c r="D8" s="119">
        <v>120</v>
      </c>
      <c r="E8" s="121" t="s">
        <v>40</v>
      </c>
      <c r="F8" s="33">
        <v>174</v>
      </c>
      <c r="G8" s="18">
        <f t="shared" si="4"/>
        <v>0.31034482758620691</v>
      </c>
      <c r="I8" s="97" t="s">
        <v>41</v>
      </c>
      <c r="J8" s="44">
        <v>17.48</v>
      </c>
      <c r="K8" s="32" t="s">
        <v>42</v>
      </c>
      <c r="L8" s="33">
        <v>17.399999999999999</v>
      </c>
      <c r="M8" s="18">
        <f t="shared" si="0"/>
        <v>-4.597701149425394E-3</v>
      </c>
      <c r="O8" s="97" t="s">
        <v>41</v>
      </c>
      <c r="P8" s="44">
        <v>17.48</v>
      </c>
      <c r="Q8" s="32" t="s">
        <v>42</v>
      </c>
      <c r="R8" s="33">
        <v>17.399999999999999</v>
      </c>
      <c r="S8" s="18">
        <f t="shared" si="1"/>
        <v>-4.597701149425394E-3</v>
      </c>
      <c r="U8" s="31" t="s">
        <v>29</v>
      </c>
      <c r="V8" s="53">
        <v>18</v>
      </c>
      <c r="W8" s="32" t="s">
        <v>43</v>
      </c>
      <c r="X8" s="33">
        <v>18.5</v>
      </c>
      <c r="Y8" s="18">
        <f t="shared" si="2"/>
        <v>2.7027027027027029E-2</v>
      </c>
      <c r="AA8" s="31" t="s">
        <v>44</v>
      </c>
      <c r="AB8" s="32">
        <v>19</v>
      </c>
      <c r="AC8" s="32" t="s">
        <v>38</v>
      </c>
      <c r="AD8" s="33">
        <v>18.95</v>
      </c>
      <c r="AE8" s="18">
        <f t="shared" si="3"/>
        <v>-2.6385224274406709E-3</v>
      </c>
    </row>
    <row r="9" spans="1:42" x14ac:dyDescent="0.25">
      <c r="C9" s="98" t="s">
        <v>45</v>
      </c>
      <c r="D9" s="119">
        <v>7</v>
      </c>
      <c r="E9" s="121" t="s">
        <v>46</v>
      </c>
      <c r="F9" s="33">
        <v>9</v>
      </c>
      <c r="G9" s="18">
        <f t="shared" si="4"/>
        <v>0.22222222222222221</v>
      </c>
      <c r="I9" s="97" t="s">
        <v>47</v>
      </c>
      <c r="J9" s="44">
        <v>37</v>
      </c>
      <c r="K9" s="32" t="s">
        <v>48</v>
      </c>
      <c r="L9" s="33">
        <v>37</v>
      </c>
      <c r="M9" s="18">
        <f t="shared" si="0"/>
        <v>0</v>
      </c>
      <c r="O9" s="97" t="s">
        <v>47</v>
      </c>
      <c r="P9" s="44">
        <v>37</v>
      </c>
      <c r="Q9" s="32" t="s">
        <v>48</v>
      </c>
      <c r="R9" s="33">
        <v>37</v>
      </c>
      <c r="S9" s="18">
        <f t="shared" si="1"/>
        <v>0</v>
      </c>
      <c r="U9" s="31" t="s">
        <v>37</v>
      </c>
      <c r="V9" s="53">
        <v>55</v>
      </c>
      <c r="W9" s="32" t="s">
        <v>49</v>
      </c>
      <c r="X9" s="33">
        <v>60</v>
      </c>
      <c r="Y9" s="18">
        <f t="shared" si="2"/>
        <v>8.3333333333333329E-2</v>
      </c>
      <c r="AA9" s="31" t="s">
        <v>50</v>
      </c>
      <c r="AB9" s="32">
        <v>1.2</v>
      </c>
      <c r="AC9" s="32" t="s">
        <v>51</v>
      </c>
      <c r="AD9" s="33">
        <v>1.2849999999999999</v>
      </c>
      <c r="AE9" s="18">
        <f t="shared" si="3"/>
        <v>6.6147859922178961E-2</v>
      </c>
    </row>
    <row r="10" spans="1:42" x14ac:dyDescent="0.25">
      <c r="C10" s="98" t="s">
        <v>52</v>
      </c>
      <c r="D10" s="122">
        <v>3.96</v>
      </c>
      <c r="E10" s="120" t="s">
        <v>53</v>
      </c>
      <c r="F10" s="33">
        <v>3.97</v>
      </c>
      <c r="G10" s="18">
        <f t="shared" si="4"/>
        <v>2.5188916876574888E-3</v>
      </c>
      <c r="I10" s="97" t="s">
        <v>47</v>
      </c>
      <c r="J10" s="44">
        <v>37</v>
      </c>
      <c r="K10" s="32" t="s">
        <v>54</v>
      </c>
      <c r="L10" s="33">
        <v>22.7</v>
      </c>
      <c r="M10" s="18">
        <f t="shared" si="0"/>
        <v>-0.62995594713656389</v>
      </c>
      <c r="O10" s="97" t="s">
        <v>47</v>
      </c>
      <c r="P10" s="44">
        <v>37</v>
      </c>
      <c r="Q10" s="32" t="s">
        <v>54</v>
      </c>
      <c r="R10" s="33">
        <v>22.7</v>
      </c>
      <c r="S10" s="18">
        <f t="shared" si="1"/>
        <v>-0.62995594713656389</v>
      </c>
      <c r="U10" s="31" t="s">
        <v>55</v>
      </c>
      <c r="V10" s="53">
        <v>0.11</v>
      </c>
      <c r="W10" s="32" t="s">
        <v>56</v>
      </c>
      <c r="X10" s="33">
        <v>0.86</v>
      </c>
      <c r="Y10" s="18">
        <f t="shared" si="2"/>
        <v>0.87209302325581395</v>
      </c>
      <c r="AA10" s="98" t="s">
        <v>57</v>
      </c>
      <c r="AB10" s="52">
        <v>500</v>
      </c>
      <c r="AC10" s="32" t="s">
        <v>58</v>
      </c>
      <c r="AD10" s="33">
        <v>627</v>
      </c>
      <c r="AE10" s="18">
        <f t="shared" si="3"/>
        <v>0.20255183413078151</v>
      </c>
    </row>
    <row r="11" spans="1:42" x14ac:dyDescent="0.25">
      <c r="C11" s="98" t="s">
        <v>59</v>
      </c>
      <c r="D11" s="122">
        <v>10</v>
      </c>
      <c r="E11" s="120" t="s">
        <v>60</v>
      </c>
      <c r="F11" s="33">
        <v>18.899999999999999</v>
      </c>
      <c r="G11" s="18">
        <f t="shared" si="4"/>
        <v>0.47089947089947087</v>
      </c>
      <c r="I11" s="97" t="s">
        <v>61</v>
      </c>
      <c r="J11" s="44">
        <v>65</v>
      </c>
      <c r="K11" s="32" t="s">
        <v>62</v>
      </c>
      <c r="L11" s="33">
        <v>63.9</v>
      </c>
      <c r="M11" s="18">
        <f t="shared" si="0"/>
        <v>-1.721439749608766E-2</v>
      </c>
      <c r="O11" s="97" t="s">
        <v>61</v>
      </c>
      <c r="P11" s="44">
        <v>65</v>
      </c>
      <c r="Q11" s="32" t="s">
        <v>62</v>
      </c>
      <c r="R11" s="33">
        <v>63.9</v>
      </c>
      <c r="S11" s="18">
        <f t="shared" si="1"/>
        <v>-1.721439749608766E-2</v>
      </c>
      <c r="U11" s="31" t="s">
        <v>44</v>
      </c>
      <c r="V11" s="53">
        <v>19</v>
      </c>
      <c r="W11" s="32" t="s">
        <v>63</v>
      </c>
      <c r="X11" s="33">
        <v>19.100000000000001</v>
      </c>
      <c r="Y11" s="18">
        <f t="shared" si="2"/>
        <v>5.2356020942409117E-3</v>
      </c>
      <c r="AA11" s="98" t="s">
        <v>64</v>
      </c>
      <c r="AB11" s="52">
        <v>185</v>
      </c>
      <c r="AC11" s="32" t="s">
        <v>65</v>
      </c>
      <c r="AD11" s="33">
        <v>230</v>
      </c>
      <c r="AE11" s="18">
        <f t="shared" si="3"/>
        <v>0.19565217391304349</v>
      </c>
    </row>
    <row r="12" spans="1:42" x14ac:dyDescent="0.25">
      <c r="C12" s="99" t="s">
        <v>66</v>
      </c>
      <c r="D12" s="119">
        <v>83.3</v>
      </c>
      <c r="E12" s="121" t="s">
        <v>67</v>
      </c>
      <c r="F12" s="33">
        <v>120.4</v>
      </c>
      <c r="G12" s="18">
        <f t="shared" si="4"/>
        <v>0.30813953488372098</v>
      </c>
      <c r="I12" s="97" t="s">
        <v>68</v>
      </c>
      <c r="J12" s="44">
        <v>6.45</v>
      </c>
      <c r="K12" s="32" t="s">
        <v>69</v>
      </c>
      <c r="L12" s="33">
        <v>6.05</v>
      </c>
      <c r="M12" s="18">
        <f t="shared" si="0"/>
        <v>-6.61157024793389E-2</v>
      </c>
      <c r="O12" s="97" t="s">
        <v>68</v>
      </c>
      <c r="P12" s="44">
        <v>6.45</v>
      </c>
      <c r="Q12" s="32" t="s">
        <v>69</v>
      </c>
      <c r="R12" s="33">
        <v>6.05</v>
      </c>
      <c r="S12" s="18">
        <f t="shared" si="1"/>
        <v>-6.61157024793389E-2</v>
      </c>
      <c r="U12" s="98" t="s">
        <v>57</v>
      </c>
      <c r="V12" s="52">
        <v>500</v>
      </c>
      <c r="W12" s="32" t="s">
        <v>70</v>
      </c>
      <c r="X12" s="33">
        <v>533</v>
      </c>
      <c r="Y12" s="18">
        <f t="shared" si="2"/>
        <v>6.1913696060037521E-2</v>
      </c>
      <c r="AA12" s="98" t="s">
        <v>22</v>
      </c>
      <c r="AB12" s="52">
        <v>5.45</v>
      </c>
      <c r="AC12" s="32" t="s">
        <v>71</v>
      </c>
      <c r="AD12" s="33">
        <v>5.78</v>
      </c>
      <c r="AE12" s="18">
        <f t="shared" si="3"/>
        <v>5.709342560553634E-2</v>
      </c>
    </row>
    <row r="13" spans="1:42" x14ac:dyDescent="0.25">
      <c r="C13" s="99" t="s">
        <v>72</v>
      </c>
      <c r="D13" s="123">
        <v>30</v>
      </c>
      <c r="E13" s="121" t="s">
        <v>73</v>
      </c>
      <c r="F13" s="33">
        <v>29.3</v>
      </c>
      <c r="G13" s="18">
        <f t="shared" si="4"/>
        <v>-2.3890784982935127E-2</v>
      </c>
      <c r="I13" s="97" t="s">
        <v>74</v>
      </c>
      <c r="J13" s="44">
        <v>76</v>
      </c>
      <c r="K13" s="32" t="s">
        <v>75</v>
      </c>
      <c r="L13" s="33">
        <v>78.8</v>
      </c>
      <c r="M13" s="18">
        <f t="shared" si="0"/>
        <v>3.5532994923857836E-2</v>
      </c>
      <c r="O13" s="97" t="s">
        <v>74</v>
      </c>
      <c r="P13" s="44">
        <v>76</v>
      </c>
      <c r="Q13" s="32" t="s">
        <v>75</v>
      </c>
      <c r="R13" s="33">
        <v>78.8</v>
      </c>
      <c r="S13" s="18">
        <f t="shared" si="1"/>
        <v>3.5532994923857836E-2</v>
      </c>
      <c r="U13" s="98" t="s">
        <v>57</v>
      </c>
      <c r="V13" s="52">
        <v>500</v>
      </c>
      <c r="W13" s="32" t="s">
        <v>76</v>
      </c>
      <c r="X13" s="33">
        <v>589.5</v>
      </c>
      <c r="Y13" s="18">
        <f t="shared" si="2"/>
        <v>0.15182357930449533</v>
      </c>
      <c r="AA13" s="98" t="s">
        <v>77</v>
      </c>
      <c r="AB13" s="52">
        <v>27</v>
      </c>
      <c r="AC13" s="32" t="s">
        <v>78</v>
      </c>
      <c r="AD13" s="33">
        <v>31.6</v>
      </c>
      <c r="AE13" s="18">
        <f t="shared" si="3"/>
        <v>0.14556962025316458</v>
      </c>
    </row>
    <row r="14" spans="1:42" x14ac:dyDescent="0.25">
      <c r="C14" s="99" t="s">
        <v>79</v>
      </c>
      <c r="D14" s="123">
        <v>8.5</v>
      </c>
      <c r="E14" s="121" t="s">
        <v>80</v>
      </c>
      <c r="F14" s="33">
        <v>8</v>
      </c>
      <c r="G14" s="18">
        <f t="shared" si="4"/>
        <v>-6.25E-2</v>
      </c>
      <c r="I14" s="97" t="s">
        <v>81</v>
      </c>
      <c r="J14" s="44">
        <v>38</v>
      </c>
      <c r="K14" s="32" t="s">
        <v>82</v>
      </c>
      <c r="L14" s="33">
        <v>39</v>
      </c>
      <c r="M14" s="18">
        <f t="shared" si="0"/>
        <v>2.564102564102564E-2</v>
      </c>
      <c r="O14" s="97" t="s">
        <v>81</v>
      </c>
      <c r="P14" s="44">
        <v>38</v>
      </c>
      <c r="Q14" s="32" t="s">
        <v>82</v>
      </c>
      <c r="R14" s="33">
        <v>39</v>
      </c>
      <c r="S14" s="18">
        <f t="shared" si="1"/>
        <v>2.564102564102564E-2</v>
      </c>
      <c r="U14" s="98" t="s">
        <v>64</v>
      </c>
      <c r="V14" s="52">
        <v>185</v>
      </c>
      <c r="W14" s="32" t="s">
        <v>83</v>
      </c>
      <c r="X14" s="33">
        <v>290</v>
      </c>
      <c r="Y14" s="18">
        <f t="shared" si="2"/>
        <v>0.36206896551724138</v>
      </c>
      <c r="AA14" s="98" t="s">
        <v>84</v>
      </c>
      <c r="AB14" s="52">
        <v>86</v>
      </c>
      <c r="AC14" s="32" t="s">
        <v>85</v>
      </c>
      <c r="AD14" s="33">
        <v>84.2</v>
      </c>
      <c r="AE14" s="18">
        <f t="shared" si="3"/>
        <v>-2.1377672209026095E-2</v>
      </c>
    </row>
    <row r="15" spans="1:42" x14ac:dyDescent="0.25">
      <c r="C15" s="99" t="s">
        <v>79</v>
      </c>
      <c r="D15" s="123">
        <v>7.5</v>
      </c>
      <c r="E15" s="121" t="s">
        <v>86</v>
      </c>
      <c r="F15" s="124">
        <v>8.4499999999999993</v>
      </c>
      <c r="G15" s="18">
        <f t="shared" si="4"/>
        <v>0.1124260355029585</v>
      </c>
      <c r="I15" s="97" t="s">
        <v>87</v>
      </c>
      <c r="J15" s="44">
        <v>38.9</v>
      </c>
      <c r="K15" s="32" t="s">
        <v>69</v>
      </c>
      <c r="L15" s="33">
        <v>48</v>
      </c>
      <c r="M15" s="18">
        <f t="shared" si="0"/>
        <v>0.18958333333333335</v>
      </c>
      <c r="O15" s="97" t="s">
        <v>87</v>
      </c>
      <c r="P15" s="44">
        <v>38.9</v>
      </c>
      <c r="Q15" s="32" t="s">
        <v>69</v>
      </c>
      <c r="R15" s="33">
        <v>48</v>
      </c>
      <c r="S15" s="18">
        <f t="shared" si="1"/>
        <v>0.18958333333333335</v>
      </c>
      <c r="U15" s="98" t="s">
        <v>22</v>
      </c>
      <c r="V15" s="52">
        <v>5.45</v>
      </c>
      <c r="W15" s="32" t="s">
        <v>88</v>
      </c>
      <c r="X15" s="33">
        <v>5.2</v>
      </c>
      <c r="Y15" s="18">
        <f t="shared" si="2"/>
        <v>-4.8076923076923073E-2</v>
      </c>
      <c r="AA15" s="98" t="s">
        <v>81</v>
      </c>
      <c r="AB15" s="52">
        <v>30</v>
      </c>
      <c r="AC15" s="32" t="s">
        <v>89</v>
      </c>
      <c r="AD15" s="33">
        <v>35</v>
      </c>
      <c r="AE15" s="18">
        <f t="shared" si="3"/>
        <v>0.14285714285714285</v>
      </c>
    </row>
    <row r="16" spans="1:42" x14ac:dyDescent="0.25">
      <c r="C16" s="99" t="s">
        <v>90</v>
      </c>
      <c r="D16" s="125">
        <v>2.4500000000000002</v>
      </c>
      <c r="E16" s="121" t="s">
        <v>91</v>
      </c>
      <c r="F16" s="124">
        <v>2.84</v>
      </c>
      <c r="G16" s="18">
        <f t="shared" si="4"/>
        <v>0.13732394366197173</v>
      </c>
      <c r="I16" s="97" t="s">
        <v>74</v>
      </c>
      <c r="J16" s="44">
        <v>65.5</v>
      </c>
      <c r="K16" s="32" t="s">
        <v>92</v>
      </c>
      <c r="L16" s="33">
        <v>69.099999999999994</v>
      </c>
      <c r="M16" s="18">
        <f t="shared" si="0"/>
        <v>5.209840810419674E-2</v>
      </c>
      <c r="O16" s="97" t="s">
        <v>74</v>
      </c>
      <c r="P16" s="44">
        <v>65.5</v>
      </c>
      <c r="Q16" s="32" t="s">
        <v>92</v>
      </c>
      <c r="R16" s="33">
        <v>69.099999999999994</v>
      </c>
      <c r="S16" s="18">
        <f t="shared" si="1"/>
        <v>5.209840810419674E-2</v>
      </c>
      <c r="U16" s="98" t="s">
        <v>77</v>
      </c>
      <c r="V16" s="52">
        <v>27</v>
      </c>
      <c r="W16" s="32" t="s">
        <v>93</v>
      </c>
      <c r="X16" s="33">
        <v>30</v>
      </c>
      <c r="Y16" s="18">
        <f t="shared" si="2"/>
        <v>0.1</v>
      </c>
      <c r="AA16" s="98" t="s">
        <v>35</v>
      </c>
      <c r="AB16" s="52">
        <v>8</v>
      </c>
      <c r="AC16" s="32" t="s">
        <v>94</v>
      </c>
      <c r="AD16" s="33">
        <v>9.51</v>
      </c>
      <c r="AE16" s="18">
        <f t="shared" si="3"/>
        <v>0.15878023133543637</v>
      </c>
    </row>
    <row r="17" spans="3:31" x14ac:dyDescent="0.25">
      <c r="C17" s="99" t="s">
        <v>50</v>
      </c>
      <c r="D17" s="125">
        <v>1.75</v>
      </c>
      <c r="E17" s="121" t="s">
        <v>95</v>
      </c>
      <c r="F17" s="124">
        <v>1.76</v>
      </c>
      <c r="G17" s="18">
        <f t="shared" si="4"/>
        <v>5.6818181818181872E-3</v>
      </c>
      <c r="I17" s="97" t="s">
        <v>96</v>
      </c>
      <c r="J17" s="44">
        <v>63</v>
      </c>
      <c r="K17" s="32" t="s">
        <v>97</v>
      </c>
      <c r="L17" s="33">
        <v>96.18</v>
      </c>
      <c r="M17" s="18">
        <f t="shared" si="0"/>
        <v>0.34497816593886466</v>
      </c>
      <c r="O17" s="97" t="s">
        <v>96</v>
      </c>
      <c r="P17" s="44">
        <v>63</v>
      </c>
      <c r="Q17" s="32" t="s">
        <v>97</v>
      </c>
      <c r="R17" s="33">
        <v>96.18</v>
      </c>
      <c r="S17" s="18">
        <f t="shared" si="1"/>
        <v>0.34497816593886466</v>
      </c>
      <c r="U17" s="99" t="s">
        <v>84</v>
      </c>
      <c r="V17" s="14">
        <v>86</v>
      </c>
      <c r="W17" s="32" t="s">
        <v>98</v>
      </c>
      <c r="X17" s="33">
        <v>83</v>
      </c>
      <c r="Y17" s="18">
        <f t="shared" si="2"/>
        <v>-3.614457831325301E-2</v>
      </c>
      <c r="AA17" s="98" t="s">
        <v>99</v>
      </c>
      <c r="AB17" s="52">
        <v>1.5</v>
      </c>
      <c r="AC17" s="32" t="s">
        <v>100</v>
      </c>
      <c r="AD17" s="33">
        <v>1.5</v>
      </c>
      <c r="AE17" s="18">
        <f t="shared" si="3"/>
        <v>0</v>
      </c>
    </row>
    <row r="18" spans="3:31" x14ac:dyDescent="0.25">
      <c r="C18" s="99" t="s">
        <v>101</v>
      </c>
      <c r="D18" s="123">
        <v>1</v>
      </c>
      <c r="E18" s="121" t="s">
        <v>102</v>
      </c>
      <c r="F18" s="39">
        <v>1.1599999999999999</v>
      </c>
      <c r="G18" s="18">
        <f t="shared" si="4"/>
        <v>0.13793103448275856</v>
      </c>
      <c r="I18" s="97" t="s">
        <v>103</v>
      </c>
      <c r="J18" s="44">
        <v>3.4</v>
      </c>
      <c r="K18" s="32" t="s">
        <v>104</v>
      </c>
      <c r="L18" s="33">
        <v>3.2</v>
      </c>
      <c r="M18" s="18">
        <f t="shared" si="0"/>
        <v>-6.2499999999999917E-2</v>
      </c>
      <c r="O18" s="97" t="s">
        <v>103</v>
      </c>
      <c r="P18" s="44">
        <v>3.4</v>
      </c>
      <c r="Q18" s="32" t="s">
        <v>104</v>
      </c>
      <c r="R18" s="33">
        <v>3.2</v>
      </c>
      <c r="S18" s="18">
        <f t="shared" si="1"/>
        <v>-6.2499999999999917E-2</v>
      </c>
      <c r="U18" s="99" t="s">
        <v>81</v>
      </c>
      <c r="V18" s="14">
        <v>30</v>
      </c>
      <c r="W18" s="32" t="s">
        <v>105</v>
      </c>
      <c r="X18" s="33">
        <v>36.65</v>
      </c>
      <c r="Y18" s="18">
        <f t="shared" si="2"/>
        <v>0.18144611186903134</v>
      </c>
      <c r="AA18" s="98" t="s">
        <v>106</v>
      </c>
      <c r="AB18" s="52">
        <v>156</v>
      </c>
      <c r="AC18" s="32" t="s">
        <v>107</v>
      </c>
      <c r="AD18" s="33">
        <v>154</v>
      </c>
      <c r="AE18" s="18">
        <f t="shared" si="3"/>
        <v>-1.2987012987012988E-2</v>
      </c>
    </row>
    <row r="19" spans="3:31" x14ac:dyDescent="0.25">
      <c r="C19" s="99" t="s">
        <v>108</v>
      </c>
      <c r="D19" s="123">
        <v>8</v>
      </c>
      <c r="E19" s="121" t="s">
        <v>109</v>
      </c>
      <c r="F19" s="33">
        <v>8.0500000000000007</v>
      </c>
      <c r="G19" s="18">
        <f t="shared" si="4"/>
        <v>6.2111801242236905E-3</v>
      </c>
      <c r="I19" s="97" t="s">
        <v>110</v>
      </c>
      <c r="J19" s="44">
        <v>17.25</v>
      </c>
      <c r="K19" s="32" t="s">
        <v>54</v>
      </c>
      <c r="L19" s="33">
        <v>11.6</v>
      </c>
      <c r="M19" s="18">
        <f t="shared" si="0"/>
        <v>-0.48706896551724144</v>
      </c>
      <c r="O19" s="97" t="s">
        <v>110</v>
      </c>
      <c r="P19" s="44">
        <v>17.25</v>
      </c>
      <c r="Q19" s="32" t="s">
        <v>54</v>
      </c>
      <c r="R19" s="33">
        <v>11.6</v>
      </c>
      <c r="S19" s="18">
        <f t="shared" si="1"/>
        <v>-0.48706896551724144</v>
      </c>
      <c r="U19" s="98" t="s">
        <v>35</v>
      </c>
      <c r="V19" s="52">
        <v>8</v>
      </c>
      <c r="W19" s="32" t="s">
        <v>111</v>
      </c>
      <c r="X19" s="33">
        <v>9.8000000000000007</v>
      </c>
      <c r="Y19" s="18">
        <f t="shared" si="2"/>
        <v>0.18367346938775517</v>
      </c>
      <c r="AA19" s="98" t="s">
        <v>112</v>
      </c>
      <c r="AB19" s="52">
        <v>37</v>
      </c>
      <c r="AC19" s="32" t="s">
        <v>113</v>
      </c>
      <c r="AD19" s="33">
        <v>37.5</v>
      </c>
      <c r="AE19" s="18">
        <f t="shared" si="3"/>
        <v>1.3333333333333334E-2</v>
      </c>
    </row>
    <row r="20" spans="3:31" x14ac:dyDescent="0.25">
      <c r="C20" s="99" t="s">
        <v>114</v>
      </c>
      <c r="D20" s="123">
        <v>1.9</v>
      </c>
      <c r="E20" s="121" t="s">
        <v>115</v>
      </c>
      <c r="F20" s="39">
        <v>1.89</v>
      </c>
      <c r="G20" s="18">
        <f t="shared" si="4"/>
        <v>-5.2910052910052959E-3</v>
      </c>
      <c r="I20" s="97" t="s">
        <v>116</v>
      </c>
      <c r="J20" s="44">
        <v>1.6</v>
      </c>
      <c r="K20" s="32" t="s">
        <v>117</v>
      </c>
      <c r="L20" s="33">
        <v>1.71</v>
      </c>
      <c r="M20" s="18">
        <f t="shared" si="0"/>
        <v>6.4327485380116886E-2</v>
      </c>
      <c r="O20" s="97" t="s">
        <v>116</v>
      </c>
      <c r="P20" s="44">
        <v>1.6</v>
      </c>
      <c r="Q20" s="32" t="s">
        <v>117</v>
      </c>
      <c r="R20" s="33">
        <v>1.71</v>
      </c>
      <c r="S20" s="18">
        <f t="shared" si="1"/>
        <v>6.4327485380116886E-2</v>
      </c>
      <c r="U20" s="98" t="s">
        <v>99</v>
      </c>
      <c r="V20" s="52">
        <v>1.5</v>
      </c>
      <c r="W20" s="32" t="s">
        <v>118</v>
      </c>
      <c r="X20" s="33">
        <v>1.7250000000000001</v>
      </c>
      <c r="Y20" s="18">
        <f t="shared" si="2"/>
        <v>0.1304347826086957</v>
      </c>
      <c r="AA20" s="98" t="s">
        <v>119</v>
      </c>
      <c r="AB20" s="52">
        <v>45</v>
      </c>
      <c r="AC20" s="32" t="s">
        <v>120</v>
      </c>
      <c r="AD20" s="33">
        <v>43.62</v>
      </c>
      <c r="AE20" s="18">
        <f t="shared" si="3"/>
        <v>-3.1636863823934033E-2</v>
      </c>
    </row>
    <row r="21" spans="3:31" x14ac:dyDescent="0.25">
      <c r="C21" s="99" t="s">
        <v>90</v>
      </c>
      <c r="D21" s="125">
        <v>2.4500000000000002</v>
      </c>
      <c r="E21" s="121" t="s">
        <v>121</v>
      </c>
      <c r="F21" s="39">
        <v>2.69</v>
      </c>
      <c r="G21" s="18">
        <f t="shared" si="4"/>
        <v>8.92193308550185E-2</v>
      </c>
      <c r="I21" s="97" t="s">
        <v>122</v>
      </c>
      <c r="J21" s="44">
        <v>8</v>
      </c>
      <c r="K21" s="32" t="s">
        <v>123</v>
      </c>
      <c r="L21" s="33">
        <v>7.84</v>
      </c>
      <c r="M21" s="18">
        <f t="shared" si="0"/>
        <v>-2.0408163265306142E-2</v>
      </c>
      <c r="O21" s="97" t="s">
        <v>122</v>
      </c>
      <c r="P21" s="44">
        <v>8</v>
      </c>
      <c r="Q21" s="32" t="s">
        <v>123</v>
      </c>
      <c r="R21" s="33">
        <v>7.84</v>
      </c>
      <c r="S21" s="18">
        <f t="shared" si="1"/>
        <v>-2.0408163265306142E-2</v>
      </c>
      <c r="U21" s="98" t="s">
        <v>99</v>
      </c>
      <c r="V21" s="52">
        <v>1.5</v>
      </c>
      <c r="W21" s="32" t="s">
        <v>118</v>
      </c>
      <c r="X21" s="33">
        <v>1.7250000000000001</v>
      </c>
      <c r="Y21" s="18">
        <f t="shared" si="2"/>
        <v>0.1304347826086957</v>
      </c>
      <c r="AA21" s="98" t="s">
        <v>50</v>
      </c>
      <c r="AB21" s="52">
        <v>1</v>
      </c>
      <c r="AC21" s="32" t="s">
        <v>124</v>
      </c>
      <c r="AD21" s="33">
        <v>2.34</v>
      </c>
      <c r="AE21" s="18">
        <f t="shared" si="3"/>
        <v>0.57264957264957261</v>
      </c>
    </row>
    <row r="22" spans="3:31" x14ac:dyDescent="0.25">
      <c r="C22" s="99" t="s">
        <v>39</v>
      </c>
      <c r="D22" s="123">
        <v>110</v>
      </c>
      <c r="E22" s="121" t="s">
        <v>125</v>
      </c>
      <c r="F22" s="39">
        <v>168</v>
      </c>
      <c r="G22" s="18">
        <f t="shared" si="4"/>
        <v>0.34523809523809523</v>
      </c>
      <c r="I22" s="97" t="s">
        <v>18</v>
      </c>
      <c r="J22" s="44">
        <v>15</v>
      </c>
      <c r="K22" s="32" t="s">
        <v>126</v>
      </c>
      <c r="L22" s="33">
        <v>9.69</v>
      </c>
      <c r="M22" s="18">
        <f t="shared" si="0"/>
        <v>-0.54798761609907132</v>
      </c>
      <c r="O22" s="97" t="s">
        <v>18</v>
      </c>
      <c r="P22" s="44">
        <v>15</v>
      </c>
      <c r="Q22" s="32" t="s">
        <v>126</v>
      </c>
      <c r="R22" s="33">
        <v>9.69</v>
      </c>
      <c r="S22" s="18">
        <f t="shared" si="1"/>
        <v>-0.54798761609907132</v>
      </c>
      <c r="U22" s="98" t="s">
        <v>106</v>
      </c>
      <c r="V22" s="52">
        <v>156</v>
      </c>
      <c r="W22" s="32" t="s">
        <v>127</v>
      </c>
      <c r="X22" s="33">
        <v>153</v>
      </c>
      <c r="Y22" s="18">
        <f t="shared" si="2"/>
        <v>-1.9607843137254902E-2</v>
      </c>
      <c r="AA22" s="98" t="s">
        <v>122</v>
      </c>
      <c r="AB22" s="52">
        <v>7</v>
      </c>
      <c r="AC22" s="32" t="s">
        <v>128</v>
      </c>
      <c r="AD22" s="33">
        <v>5.6</v>
      </c>
      <c r="AE22" s="18">
        <f t="shared" si="3"/>
        <v>-0.25000000000000006</v>
      </c>
    </row>
    <row r="23" spans="3:31" x14ac:dyDescent="0.25">
      <c r="C23" s="99" t="s">
        <v>50</v>
      </c>
      <c r="D23" s="125">
        <v>2.89</v>
      </c>
      <c r="E23" s="121" t="s">
        <v>129</v>
      </c>
      <c r="F23" s="39">
        <v>3.22</v>
      </c>
      <c r="G23" s="18">
        <f t="shared" si="4"/>
        <v>0.10248447204968945</v>
      </c>
      <c r="I23" s="97" t="s">
        <v>130</v>
      </c>
      <c r="J23" s="44">
        <v>27.47</v>
      </c>
      <c r="K23" s="32" t="s">
        <v>42</v>
      </c>
      <c r="L23" s="33">
        <v>30</v>
      </c>
      <c r="M23" s="18">
        <f t="shared" si="0"/>
        <v>8.4333333333333371E-2</v>
      </c>
      <c r="O23" s="97" t="s">
        <v>130</v>
      </c>
      <c r="P23" s="44">
        <v>27.47</v>
      </c>
      <c r="Q23" s="32" t="s">
        <v>42</v>
      </c>
      <c r="R23" s="33">
        <v>30</v>
      </c>
      <c r="S23" s="18">
        <f t="shared" si="1"/>
        <v>8.4333333333333371E-2</v>
      </c>
      <c r="U23" s="98" t="s">
        <v>112</v>
      </c>
      <c r="V23" s="52">
        <v>37</v>
      </c>
      <c r="W23" s="32" t="s">
        <v>131</v>
      </c>
      <c r="X23" s="33">
        <v>37.299999999999997</v>
      </c>
      <c r="Y23" s="18">
        <f t="shared" si="2"/>
        <v>8.0428954423591732E-3</v>
      </c>
      <c r="AA23" s="98" t="s">
        <v>103</v>
      </c>
      <c r="AB23" s="52">
        <v>16.95</v>
      </c>
      <c r="AC23" s="32" t="s">
        <v>132</v>
      </c>
      <c r="AD23" s="33">
        <v>16.7</v>
      </c>
      <c r="AE23" s="18">
        <f t="shared" si="3"/>
        <v>-1.4970059880239521E-2</v>
      </c>
    </row>
    <row r="24" spans="3:31" x14ac:dyDescent="0.25">
      <c r="C24" s="99" t="s">
        <v>133</v>
      </c>
      <c r="D24" s="123">
        <v>0.4</v>
      </c>
      <c r="E24" s="121" t="s">
        <v>134</v>
      </c>
      <c r="F24" s="39">
        <v>0.77</v>
      </c>
      <c r="G24" s="18">
        <f t="shared" si="4"/>
        <v>0.48051948051948051</v>
      </c>
      <c r="I24" s="97" t="s">
        <v>44</v>
      </c>
      <c r="J24" s="44">
        <v>19</v>
      </c>
      <c r="K24" s="32" t="s">
        <v>135</v>
      </c>
      <c r="L24" s="33">
        <v>15</v>
      </c>
      <c r="M24" s="18">
        <f t="shared" si="0"/>
        <v>-0.26666666666666666</v>
      </c>
      <c r="O24" s="97" t="s">
        <v>44</v>
      </c>
      <c r="P24" s="44">
        <v>19</v>
      </c>
      <c r="Q24" s="32" t="s">
        <v>135</v>
      </c>
      <c r="R24" s="33">
        <v>15</v>
      </c>
      <c r="S24" s="18">
        <f t="shared" si="1"/>
        <v>-0.26666666666666666</v>
      </c>
      <c r="U24" s="98" t="s">
        <v>119</v>
      </c>
      <c r="V24" s="52">
        <v>45</v>
      </c>
      <c r="W24" s="32" t="s">
        <v>136</v>
      </c>
      <c r="X24" s="33">
        <v>42.82</v>
      </c>
      <c r="Y24" s="18">
        <f t="shared" si="2"/>
        <v>-5.091078935077066E-2</v>
      </c>
      <c r="AA24" s="99" t="s">
        <v>137</v>
      </c>
      <c r="AB24" s="14">
        <v>0.6</v>
      </c>
      <c r="AC24" s="32" t="s">
        <v>138</v>
      </c>
      <c r="AD24" s="33">
        <v>0.65500000000000003</v>
      </c>
      <c r="AE24" s="18">
        <f t="shared" si="3"/>
        <v>8.3969465648855032E-2</v>
      </c>
    </row>
    <row r="25" spans="3:31" x14ac:dyDescent="0.25">
      <c r="C25" s="37" t="s">
        <v>137</v>
      </c>
      <c r="D25" s="126">
        <v>1</v>
      </c>
      <c r="E25" s="38" t="s">
        <v>139</v>
      </c>
      <c r="F25" s="39">
        <v>1.1399999999999999</v>
      </c>
      <c r="G25" s="18">
        <f t="shared" si="4"/>
        <v>0.12280701754385957</v>
      </c>
      <c r="I25" s="97" t="s">
        <v>55</v>
      </c>
      <c r="J25" s="44">
        <v>0.11</v>
      </c>
      <c r="K25" s="32" t="s">
        <v>140</v>
      </c>
      <c r="L25" s="33">
        <v>0.74</v>
      </c>
      <c r="M25" s="18">
        <f t="shared" si="0"/>
        <v>0.85135135135135132</v>
      </c>
      <c r="O25" s="97" t="s">
        <v>55</v>
      </c>
      <c r="P25" s="44">
        <v>0.11</v>
      </c>
      <c r="Q25" s="32" t="s">
        <v>140</v>
      </c>
      <c r="R25" s="33">
        <v>0.74</v>
      </c>
      <c r="S25" s="18">
        <f t="shared" si="1"/>
        <v>0.85135135135135132</v>
      </c>
      <c r="U25" s="98" t="s">
        <v>50</v>
      </c>
      <c r="V25" s="52">
        <v>1</v>
      </c>
      <c r="W25" s="32" t="s">
        <v>40</v>
      </c>
      <c r="X25" s="33">
        <v>1.355</v>
      </c>
      <c r="Y25" s="18">
        <f t="shared" si="2"/>
        <v>0.26199261992619927</v>
      </c>
      <c r="AA25" s="99" t="s">
        <v>25</v>
      </c>
      <c r="AB25" s="14">
        <v>155</v>
      </c>
      <c r="AC25" s="32" t="s">
        <v>141</v>
      </c>
      <c r="AD25" s="33">
        <v>243.2</v>
      </c>
      <c r="AE25" s="18">
        <f t="shared" si="3"/>
        <v>0.36266447368421051</v>
      </c>
    </row>
    <row r="26" spans="3:31" x14ac:dyDescent="0.25">
      <c r="C26" s="37" t="s">
        <v>142</v>
      </c>
      <c r="D26" s="126">
        <v>0.1</v>
      </c>
      <c r="E26" s="38" t="s">
        <v>143</v>
      </c>
      <c r="F26" s="127">
        <v>0.34</v>
      </c>
      <c r="G26" s="18">
        <f t="shared" si="4"/>
        <v>0.70588235294117652</v>
      </c>
      <c r="I26" s="97" t="s">
        <v>144</v>
      </c>
      <c r="J26" s="44">
        <v>0.1</v>
      </c>
      <c r="K26" s="32" t="s">
        <v>38</v>
      </c>
      <c r="L26" s="33">
        <v>0.7</v>
      </c>
      <c r="M26" s="18">
        <f t="shared" si="0"/>
        <v>0.85714285714285721</v>
      </c>
      <c r="O26" s="97" t="s">
        <v>144</v>
      </c>
      <c r="P26" s="44">
        <v>0.1</v>
      </c>
      <c r="Q26" s="32" t="s">
        <v>38</v>
      </c>
      <c r="R26" s="33">
        <v>0.7</v>
      </c>
      <c r="S26" s="18">
        <f t="shared" si="1"/>
        <v>0.85714285714285721</v>
      </c>
      <c r="U26" s="98" t="s">
        <v>122</v>
      </c>
      <c r="V26" s="52">
        <v>7</v>
      </c>
      <c r="W26" s="32" t="s">
        <v>145</v>
      </c>
      <c r="X26" s="33">
        <v>6.93</v>
      </c>
      <c r="Y26" s="18">
        <f t="shared" si="2"/>
        <v>-1.0101010101010142E-2</v>
      </c>
      <c r="AA26" s="99" t="s">
        <v>22</v>
      </c>
      <c r="AB26" s="14">
        <v>3.12</v>
      </c>
      <c r="AC26" s="32" t="s">
        <v>146</v>
      </c>
      <c r="AD26" s="33">
        <v>3.5760000000000001</v>
      </c>
      <c r="AE26" s="18">
        <f t="shared" si="3"/>
        <v>0.12751677852348992</v>
      </c>
    </row>
    <row r="27" spans="3:31" x14ac:dyDescent="0.25">
      <c r="C27" s="37" t="s">
        <v>147</v>
      </c>
      <c r="D27" s="126">
        <v>55</v>
      </c>
      <c r="E27" s="38" t="s">
        <v>148</v>
      </c>
      <c r="F27" s="127">
        <v>67.25</v>
      </c>
      <c r="G27" s="18">
        <f t="shared" si="4"/>
        <v>0.18215613382899629</v>
      </c>
      <c r="I27" s="97" t="s">
        <v>149</v>
      </c>
      <c r="J27" s="44">
        <v>1.18</v>
      </c>
      <c r="K27" s="32" t="s">
        <v>150</v>
      </c>
      <c r="L27" s="33">
        <v>1.1100000000000001</v>
      </c>
      <c r="M27" s="18">
        <f t="shared" si="0"/>
        <v>-6.3063063063062919E-2</v>
      </c>
      <c r="O27" s="97" t="s">
        <v>149</v>
      </c>
      <c r="P27" s="44">
        <v>1.18</v>
      </c>
      <c r="Q27" s="32" t="s">
        <v>150</v>
      </c>
      <c r="R27" s="33">
        <v>1.1100000000000001</v>
      </c>
      <c r="S27" s="18">
        <f t="shared" si="1"/>
        <v>-6.3063063063062919E-2</v>
      </c>
      <c r="U27" s="99" t="s">
        <v>103</v>
      </c>
      <c r="V27" s="14">
        <v>16.95</v>
      </c>
      <c r="W27" s="32" t="s">
        <v>151</v>
      </c>
      <c r="X27" s="33">
        <v>16.8</v>
      </c>
      <c r="Y27" s="18">
        <f t="shared" si="2"/>
        <v>-8.9285714285713431E-3</v>
      </c>
      <c r="AA27" s="99" t="s">
        <v>152</v>
      </c>
      <c r="AB27" s="14">
        <v>1.3</v>
      </c>
      <c r="AC27" s="32" t="s">
        <v>153</v>
      </c>
      <c r="AD27" s="33">
        <v>1.294</v>
      </c>
      <c r="AE27" s="18">
        <f t="shared" si="3"/>
        <v>-4.6367851622874847E-3</v>
      </c>
    </row>
    <row r="28" spans="3:31" x14ac:dyDescent="0.25">
      <c r="C28" s="37" t="s">
        <v>154</v>
      </c>
      <c r="D28" s="126">
        <v>22</v>
      </c>
      <c r="E28" s="38" t="s">
        <v>155</v>
      </c>
      <c r="F28" s="39">
        <v>26</v>
      </c>
      <c r="G28" s="18">
        <f t="shared" si="4"/>
        <v>0.15384615384615385</v>
      </c>
      <c r="I28" s="97" t="s">
        <v>156</v>
      </c>
      <c r="J28" s="44">
        <v>3.1</v>
      </c>
      <c r="K28" s="32" t="s">
        <v>157</v>
      </c>
      <c r="L28" s="33">
        <v>5.97</v>
      </c>
      <c r="M28" s="18">
        <f t="shared" si="0"/>
        <v>0.48073701842546063</v>
      </c>
      <c r="O28" s="97" t="s">
        <v>156</v>
      </c>
      <c r="P28" s="44">
        <v>3.1</v>
      </c>
      <c r="Q28" s="32" t="s">
        <v>157</v>
      </c>
      <c r="R28" s="33">
        <v>5.97</v>
      </c>
      <c r="S28" s="18">
        <f t="shared" si="1"/>
        <v>0.48073701842546063</v>
      </c>
      <c r="U28" s="99" t="s">
        <v>25</v>
      </c>
      <c r="V28" s="14">
        <v>155</v>
      </c>
      <c r="W28" s="32" t="s">
        <v>158</v>
      </c>
      <c r="X28" s="33">
        <v>265</v>
      </c>
      <c r="Y28" s="18">
        <f t="shared" si="2"/>
        <v>0.41509433962264153</v>
      </c>
      <c r="AA28" s="99" t="s">
        <v>159</v>
      </c>
      <c r="AB28" s="14">
        <v>5</v>
      </c>
      <c r="AC28" s="32" t="s">
        <v>160</v>
      </c>
      <c r="AD28" s="33">
        <v>5.95</v>
      </c>
      <c r="AE28" s="18">
        <f t="shared" si="3"/>
        <v>0.1596638655462185</v>
      </c>
    </row>
    <row r="29" spans="3:31" x14ac:dyDescent="0.25">
      <c r="C29" s="37" t="s">
        <v>112</v>
      </c>
      <c r="D29" s="126">
        <v>30</v>
      </c>
      <c r="E29" s="38" t="s">
        <v>161</v>
      </c>
      <c r="F29" s="127">
        <v>39</v>
      </c>
      <c r="G29" s="18">
        <f t="shared" si="4"/>
        <v>0.23076923076923078</v>
      </c>
      <c r="I29" s="97" t="s">
        <v>35</v>
      </c>
      <c r="J29" s="44">
        <v>2.59</v>
      </c>
      <c r="K29" s="32" t="s">
        <v>162</v>
      </c>
      <c r="L29" s="33">
        <v>1.996</v>
      </c>
      <c r="M29" s="18">
        <f t="shared" si="0"/>
        <v>-0.29759519038076143</v>
      </c>
      <c r="O29" s="97" t="s">
        <v>35</v>
      </c>
      <c r="P29" s="44">
        <v>2.59</v>
      </c>
      <c r="Q29" s="32" t="s">
        <v>162</v>
      </c>
      <c r="R29" s="33">
        <v>1.996</v>
      </c>
      <c r="S29" s="18">
        <f t="shared" si="1"/>
        <v>-0.29759519038076143</v>
      </c>
      <c r="U29" s="99" t="s">
        <v>25</v>
      </c>
      <c r="V29" s="14">
        <v>155</v>
      </c>
      <c r="W29" s="32" t="s">
        <v>163</v>
      </c>
      <c r="X29" s="33">
        <v>171.6</v>
      </c>
      <c r="Y29" s="18">
        <f t="shared" si="2"/>
        <v>9.6736596736596708E-2</v>
      </c>
      <c r="AA29" s="99" t="s">
        <v>164</v>
      </c>
      <c r="AB29" s="14">
        <v>0.16</v>
      </c>
      <c r="AC29" s="32" t="s">
        <v>165</v>
      </c>
      <c r="AD29" s="33">
        <v>0.20349999999999999</v>
      </c>
      <c r="AE29" s="18">
        <f t="shared" si="3"/>
        <v>0.2137592137592137</v>
      </c>
    </row>
    <row r="30" spans="3:31" x14ac:dyDescent="0.25">
      <c r="C30" s="37" t="s">
        <v>81</v>
      </c>
      <c r="D30" s="126">
        <v>0.1</v>
      </c>
      <c r="E30" s="38" t="s">
        <v>166</v>
      </c>
      <c r="F30" s="127">
        <v>0.24</v>
      </c>
      <c r="G30" s="18">
        <f t="shared" si="4"/>
        <v>0.58333333333333326</v>
      </c>
      <c r="I30" s="97" t="s">
        <v>167</v>
      </c>
      <c r="J30" s="44">
        <v>3.2</v>
      </c>
      <c r="K30" s="32" t="s">
        <v>168</v>
      </c>
      <c r="L30" s="33">
        <v>3.07</v>
      </c>
      <c r="M30" s="18">
        <f t="shared" si="0"/>
        <v>-4.2345276872964278E-2</v>
      </c>
      <c r="O30" s="97" t="s">
        <v>167</v>
      </c>
      <c r="P30" s="44">
        <v>3.2</v>
      </c>
      <c r="Q30" s="32" t="s">
        <v>168</v>
      </c>
      <c r="R30" s="33">
        <v>3.07</v>
      </c>
      <c r="S30" s="18">
        <f t="shared" si="1"/>
        <v>-4.2345276872964278E-2</v>
      </c>
      <c r="U30" s="99" t="s">
        <v>22</v>
      </c>
      <c r="V30" s="14">
        <v>3.12</v>
      </c>
      <c r="W30" s="32" t="s">
        <v>169</v>
      </c>
      <c r="X30" s="33">
        <v>3.1840000000000002</v>
      </c>
      <c r="Y30" s="18">
        <f t="shared" si="2"/>
        <v>2.0100502512562832E-2</v>
      </c>
      <c r="AA30" s="99" t="s">
        <v>81</v>
      </c>
      <c r="AB30" s="14">
        <v>24.1</v>
      </c>
      <c r="AC30" s="32" t="s">
        <v>170</v>
      </c>
      <c r="AD30" s="33">
        <v>30.2</v>
      </c>
      <c r="AE30" s="18">
        <f t="shared" si="3"/>
        <v>0.20198675496688734</v>
      </c>
    </row>
    <row r="31" spans="3:31" x14ac:dyDescent="0.25">
      <c r="C31" s="37" t="s">
        <v>171</v>
      </c>
      <c r="D31" s="126">
        <v>107.5</v>
      </c>
      <c r="E31" s="38" t="s">
        <v>172</v>
      </c>
      <c r="F31" s="127">
        <v>108</v>
      </c>
      <c r="G31" s="18">
        <f t="shared" si="4"/>
        <v>4.6296296296296294E-3</v>
      </c>
      <c r="I31" s="97" t="s">
        <v>173</v>
      </c>
      <c r="J31" s="44">
        <v>31.59</v>
      </c>
      <c r="K31" s="32" t="s">
        <v>174</v>
      </c>
      <c r="L31" s="33">
        <v>57.8</v>
      </c>
      <c r="M31" s="18">
        <f t="shared" si="0"/>
        <v>0.4534602076124567</v>
      </c>
      <c r="O31" s="97" t="s">
        <v>173</v>
      </c>
      <c r="P31" s="44">
        <v>31.59</v>
      </c>
      <c r="Q31" s="32" t="s">
        <v>174</v>
      </c>
      <c r="R31" s="33">
        <v>57.8</v>
      </c>
      <c r="S31" s="18">
        <f t="shared" si="1"/>
        <v>0.4534602076124567</v>
      </c>
      <c r="U31" s="99" t="s">
        <v>152</v>
      </c>
      <c r="V31" s="14">
        <v>1.3</v>
      </c>
      <c r="W31" s="32" t="s">
        <v>175</v>
      </c>
      <c r="X31" s="33">
        <v>1.37</v>
      </c>
      <c r="Y31" s="18">
        <f t="shared" si="2"/>
        <v>5.1094890510948947E-2</v>
      </c>
      <c r="AA31" s="99" t="s">
        <v>176</v>
      </c>
      <c r="AB31" s="14">
        <v>36</v>
      </c>
      <c r="AC31" s="32" t="s">
        <v>177</v>
      </c>
      <c r="AD31" s="33">
        <v>33.35</v>
      </c>
      <c r="AE31" s="18">
        <f t="shared" si="3"/>
        <v>-7.9460269865067421E-2</v>
      </c>
    </row>
    <row r="32" spans="3:31" x14ac:dyDescent="0.25">
      <c r="C32" s="37" t="s">
        <v>81</v>
      </c>
      <c r="D32" s="126">
        <v>0.71</v>
      </c>
      <c r="E32" s="38" t="s">
        <v>178</v>
      </c>
      <c r="F32" s="127">
        <v>0.85</v>
      </c>
      <c r="G32" s="18">
        <f t="shared" si="4"/>
        <v>0.1647058823529412</v>
      </c>
      <c r="I32" s="98" t="s">
        <v>179</v>
      </c>
      <c r="J32" s="52">
        <v>57.4</v>
      </c>
      <c r="K32" s="32" t="s">
        <v>180</v>
      </c>
      <c r="L32" s="33">
        <v>57.8</v>
      </c>
      <c r="M32" s="18">
        <f t="shared" si="0"/>
        <v>6.9204152249134707E-3</v>
      </c>
      <c r="O32" s="98" t="s">
        <v>179</v>
      </c>
      <c r="P32" s="52">
        <v>57.4</v>
      </c>
      <c r="Q32" s="32" t="s">
        <v>180</v>
      </c>
      <c r="R32" s="33">
        <v>57.8</v>
      </c>
      <c r="S32" s="18">
        <f t="shared" si="1"/>
        <v>6.9204152249134707E-3</v>
      </c>
      <c r="U32" s="99" t="s">
        <v>159</v>
      </c>
      <c r="V32" s="14">
        <v>5</v>
      </c>
      <c r="W32" s="32" t="s">
        <v>181</v>
      </c>
      <c r="X32" s="33">
        <v>6.7</v>
      </c>
      <c r="Y32" s="18">
        <f t="shared" si="2"/>
        <v>0.2537313432835821</v>
      </c>
      <c r="AA32" s="99" t="s">
        <v>164</v>
      </c>
      <c r="AB32" s="14">
        <v>0.19</v>
      </c>
      <c r="AC32" s="32" t="s">
        <v>182</v>
      </c>
      <c r="AD32" s="33">
        <v>1.8480000000000001</v>
      </c>
      <c r="AE32" s="18">
        <f t="shared" si="3"/>
        <v>0.8971861471861472</v>
      </c>
    </row>
    <row r="33" spans="3:37" x14ac:dyDescent="0.25">
      <c r="C33" s="37" t="s">
        <v>183</v>
      </c>
      <c r="D33" s="126">
        <v>0.42</v>
      </c>
      <c r="E33" s="38" t="s">
        <v>184</v>
      </c>
      <c r="F33" s="127">
        <v>0.53</v>
      </c>
      <c r="G33" s="18">
        <f t="shared" si="4"/>
        <v>0.20754716981132082</v>
      </c>
      <c r="I33" s="98" t="s">
        <v>167</v>
      </c>
      <c r="J33" s="52">
        <v>56.949750000000002</v>
      </c>
      <c r="K33" s="32" t="s">
        <v>185</v>
      </c>
      <c r="L33" s="33">
        <v>39.9</v>
      </c>
      <c r="M33" s="18">
        <f t="shared" si="0"/>
        <v>-0.42731203007518809</v>
      </c>
      <c r="O33" s="98" t="s">
        <v>167</v>
      </c>
      <c r="P33" s="52">
        <v>56.949750000000002</v>
      </c>
      <c r="Q33" s="32" t="s">
        <v>185</v>
      </c>
      <c r="R33" s="33">
        <v>39.9</v>
      </c>
      <c r="S33" s="18">
        <f t="shared" si="1"/>
        <v>-0.42731203007518809</v>
      </c>
      <c r="U33" s="99" t="s">
        <v>164</v>
      </c>
      <c r="V33" s="14">
        <v>0.16</v>
      </c>
      <c r="W33" s="32" t="s">
        <v>186</v>
      </c>
      <c r="X33" s="33">
        <v>0.18640000000000001</v>
      </c>
      <c r="Y33" s="18">
        <f t="shared" si="2"/>
        <v>0.14163090128755368</v>
      </c>
      <c r="AA33" s="99" t="s">
        <v>35</v>
      </c>
      <c r="AB33" s="14">
        <v>42</v>
      </c>
      <c r="AC33" s="32" t="s">
        <v>187</v>
      </c>
      <c r="AD33" s="33">
        <v>36.35</v>
      </c>
      <c r="AE33" s="18">
        <f t="shared" si="3"/>
        <v>-0.15543328748280602</v>
      </c>
    </row>
    <row r="34" spans="3:37" x14ac:dyDescent="0.25">
      <c r="C34" s="37" t="s">
        <v>188</v>
      </c>
      <c r="D34" s="126">
        <v>0.6</v>
      </c>
      <c r="E34" s="38" t="s">
        <v>189</v>
      </c>
      <c r="F34" s="127">
        <v>0.46</v>
      </c>
      <c r="G34" s="18">
        <f t="shared" si="4"/>
        <v>-0.30434782608695643</v>
      </c>
      <c r="I34" s="98" t="s">
        <v>27</v>
      </c>
      <c r="J34" s="52">
        <v>116</v>
      </c>
      <c r="K34" s="32" t="s">
        <v>70</v>
      </c>
      <c r="L34" s="33">
        <v>111.4</v>
      </c>
      <c r="M34" s="18">
        <f t="shared" si="0"/>
        <v>-4.1292639138240522E-2</v>
      </c>
      <c r="O34" s="98" t="s">
        <v>27</v>
      </c>
      <c r="P34" s="52">
        <v>116</v>
      </c>
      <c r="Q34" s="32" t="s">
        <v>70</v>
      </c>
      <c r="R34" s="33">
        <v>111.4</v>
      </c>
      <c r="S34" s="18">
        <f t="shared" si="1"/>
        <v>-4.1292639138240522E-2</v>
      </c>
      <c r="U34" s="99" t="s">
        <v>81</v>
      </c>
      <c r="V34" s="14">
        <v>24.1</v>
      </c>
      <c r="W34" s="32" t="s">
        <v>91</v>
      </c>
      <c r="X34" s="33">
        <v>30</v>
      </c>
      <c r="Y34" s="18">
        <f t="shared" si="2"/>
        <v>0.19666666666666663</v>
      </c>
      <c r="AA34" s="99" t="s">
        <v>190</v>
      </c>
      <c r="AB34" s="14">
        <v>22.5</v>
      </c>
      <c r="AC34" s="32" t="s">
        <v>191</v>
      </c>
      <c r="AD34" s="33">
        <v>29.48</v>
      </c>
      <c r="AE34" s="18">
        <f t="shared" si="3"/>
        <v>0.2367706919945726</v>
      </c>
    </row>
    <row r="35" spans="3:37" x14ac:dyDescent="0.25">
      <c r="C35" s="10"/>
      <c r="D35" s="11"/>
      <c r="E35" s="128"/>
      <c r="F35" s="12"/>
      <c r="G35" s="23"/>
      <c r="I35" s="98" t="s">
        <v>192</v>
      </c>
      <c r="J35" s="52">
        <v>72</v>
      </c>
      <c r="K35" s="32" t="s">
        <v>193</v>
      </c>
      <c r="L35" s="33">
        <v>73.150000000000006</v>
      </c>
      <c r="M35" s="18">
        <f t="shared" si="0"/>
        <v>1.5721120984278955E-2</v>
      </c>
      <c r="O35" s="98" t="s">
        <v>192</v>
      </c>
      <c r="P35" s="52">
        <v>72</v>
      </c>
      <c r="Q35" s="32" t="s">
        <v>193</v>
      </c>
      <c r="R35" s="33">
        <v>73.150000000000006</v>
      </c>
      <c r="S35" s="18">
        <f t="shared" si="1"/>
        <v>1.5721120984278955E-2</v>
      </c>
      <c r="U35" s="99" t="s">
        <v>176</v>
      </c>
      <c r="V35" s="14">
        <v>36</v>
      </c>
      <c r="W35" s="32" t="s">
        <v>91</v>
      </c>
      <c r="X35" s="33">
        <v>37.700000000000003</v>
      </c>
      <c r="Y35" s="18">
        <f t="shared" si="2"/>
        <v>4.5092838196286546E-2</v>
      </c>
      <c r="AA35" s="99" t="s">
        <v>81</v>
      </c>
      <c r="AB35" s="14">
        <v>0.15</v>
      </c>
      <c r="AC35" s="32" t="s">
        <v>194</v>
      </c>
      <c r="AD35" s="33">
        <v>0.14000000000000001</v>
      </c>
      <c r="AE35" s="18">
        <f t="shared" si="3"/>
        <v>-7.1428571428571286E-2</v>
      </c>
    </row>
    <row r="36" spans="3:37" x14ac:dyDescent="0.25">
      <c r="C36" s="15"/>
      <c r="D36" s="16"/>
      <c r="E36" s="16"/>
      <c r="F36" s="16"/>
      <c r="G36" s="22"/>
      <c r="I36" s="98" t="s">
        <v>25</v>
      </c>
      <c r="J36" s="52">
        <v>40</v>
      </c>
      <c r="K36" s="32" t="s">
        <v>127</v>
      </c>
      <c r="L36" s="33">
        <v>38.6</v>
      </c>
      <c r="M36" s="18">
        <f t="shared" si="0"/>
        <v>-3.6269430051813434E-2</v>
      </c>
      <c r="O36" s="98" t="s">
        <v>25</v>
      </c>
      <c r="P36" s="52">
        <v>40</v>
      </c>
      <c r="Q36" s="32" t="s">
        <v>127</v>
      </c>
      <c r="R36" s="33">
        <v>38.6</v>
      </c>
      <c r="S36" s="18">
        <f t="shared" si="1"/>
        <v>-3.6269430051813434E-2</v>
      </c>
      <c r="U36" s="99" t="s">
        <v>164</v>
      </c>
      <c r="V36" s="14">
        <v>0.19</v>
      </c>
      <c r="W36" s="32" t="s">
        <v>195</v>
      </c>
      <c r="X36" s="33">
        <v>0.20250000000000001</v>
      </c>
      <c r="Y36" s="18">
        <f t="shared" si="2"/>
        <v>6.1728395061728447E-2</v>
      </c>
      <c r="AA36" s="99" t="s">
        <v>196</v>
      </c>
      <c r="AB36" s="14">
        <v>10</v>
      </c>
      <c r="AC36" s="32" t="s">
        <v>197</v>
      </c>
      <c r="AD36" s="33">
        <v>12.95</v>
      </c>
      <c r="AE36" s="18">
        <f t="shared" si="3"/>
        <v>0.22779922779922776</v>
      </c>
    </row>
    <row r="37" spans="3:37" x14ac:dyDescent="0.25">
      <c r="C37" s="4" t="s">
        <v>198</v>
      </c>
      <c r="D37" s="109">
        <f>AVERAGE(G5:G34)</f>
        <v>0.20149414280755604</v>
      </c>
      <c r="E37" s="3"/>
      <c r="F37" s="3"/>
      <c r="G37" s="5"/>
      <c r="I37" s="98" t="s">
        <v>47</v>
      </c>
      <c r="J37" s="52">
        <v>75.31</v>
      </c>
      <c r="K37" s="32" t="s">
        <v>199</v>
      </c>
      <c r="L37" s="33">
        <v>67.8</v>
      </c>
      <c r="M37" s="18">
        <f t="shared" si="0"/>
        <v>-0.11076696165191749</v>
      </c>
      <c r="O37" s="98" t="s">
        <v>47</v>
      </c>
      <c r="P37" s="52">
        <v>75.31</v>
      </c>
      <c r="Q37" s="32" t="s">
        <v>199</v>
      </c>
      <c r="R37" s="33">
        <v>67.8</v>
      </c>
      <c r="S37" s="18">
        <f t="shared" si="1"/>
        <v>-0.11076696165191749</v>
      </c>
      <c r="U37" s="99" t="s">
        <v>35</v>
      </c>
      <c r="V37" s="14">
        <v>42</v>
      </c>
      <c r="W37" s="32" t="s">
        <v>163</v>
      </c>
      <c r="X37" s="33">
        <v>47</v>
      </c>
      <c r="Y37" s="18">
        <f t="shared" ref="Y37:Y61" si="5">(X37-V37)/X37</f>
        <v>0.10638297872340426</v>
      </c>
      <c r="AA37" s="99" t="s">
        <v>200</v>
      </c>
      <c r="AB37" s="14">
        <v>0.125</v>
      </c>
      <c r="AC37" s="32" t="s">
        <v>201</v>
      </c>
      <c r="AD37" s="33">
        <v>0.2</v>
      </c>
      <c r="AE37" s="18">
        <f t="shared" ref="AE37:AE55" si="6">(AD37-AB37)/AD37</f>
        <v>0.37500000000000006</v>
      </c>
    </row>
    <row r="38" spans="3:37" x14ac:dyDescent="0.25">
      <c r="C38" s="4" t="s">
        <v>202</v>
      </c>
      <c r="D38" s="13">
        <f>STDEV(G5:G34)</f>
        <v>0.22551791202187102</v>
      </c>
      <c r="E38" s="3"/>
      <c r="F38" s="3"/>
      <c r="G38" s="5"/>
      <c r="I38" s="98" t="s">
        <v>203</v>
      </c>
      <c r="J38" s="52">
        <v>45</v>
      </c>
      <c r="K38" s="32" t="s">
        <v>204</v>
      </c>
      <c r="L38" s="33">
        <v>48.2</v>
      </c>
      <c r="M38" s="18">
        <f t="shared" si="0"/>
        <v>6.6390041493775989E-2</v>
      </c>
      <c r="O38" s="98" t="s">
        <v>203</v>
      </c>
      <c r="P38" s="52">
        <v>45</v>
      </c>
      <c r="Q38" s="32" t="s">
        <v>204</v>
      </c>
      <c r="R38" s="33">
        <v>48.2</v>
      </c>
      <c r="S38" s="18">
        <f t="shared" si="1"/>
        <v>6.6390041493775989E-2</v>
      </c>
      <c r="U38" s="37" t="s">
        <v>190</v>
      </c>
      <c r="V38" s="40">
        <v>22.5</v>
      </c>
      <c r="W38" s="32" t="s">
        <v>161</v>
      </c>
      <c r="X38" s="33">
        <v>28.38</v>
      </c>
      <c r="Y38" s="18">
        <f t="shared" si="5"/>
        <v>0.20718816067653273</v>
      </c>
      <c r="AA38" s="99" t="s">
        <v>205</v>
      </c>
      <c r="AB38" s="14">
        <v>185</v>
      </c>
      <c r="AC38" s="32" t="s">
        <v>206</v>
      </c>
      <c r="AD38" s="33">
        <v>187</v>
      </c>
      <c r="AE38" s="18">
        <f t="shared" si="6"/>
        <v>1.06951871657754E-2</v>
      </c>
    </row>
    <row r="39" spans="3:37" x14ac:dyDescent="0.25">
      <c r="C39" s="4" t="s">
        <v>207</v>
      </c>
      <c r="D39" s="13">
        <f>D38^2</f>
        <v>5.0858328642704356E-2</v>
      </c>
      <c r="E39" s="3"/>
      <c r="F39" s="3"/>
      <c r="G39" s="5"/>
      <c r="I39" s="98" t="s">
        <v>208</v>
      </c>
      <c r="J39" s="52">
        <v>29.6</v>
      </c>
      <c r="K39" s="32" t="s">
        <v>209</v>
      </c>
      <c r="L39" s="33">
        <v>29.7</v>
      </c>
      <c r="M39" s="18">
        <f t="shared" si="0"/>
        <v>3.3670033670032953E-3</v>
      </c>
      <c r="O39" s="98" t="s">
        <v>208</v>
      </c>
      <c r="P39" s="52">
        <v>29.6</v>
      </c>
      <c r="Q39" s="32" t="s">
        <v>209</v>
      </c>
      <c r="R39" s="33">
        <v>29.7</v>
      </c>
      <c r="S39" s="18">
        <f t="shared" si="1"/>
        <v>3.3670033670032953E-3</v>
      </c>
      <c r="U39" s="37" t="s">
        <v>81</v>
      </c>
      <c r="V39" s="40">
        <v>0.14999999999999</v>
      </c>
      <c r="W39" s="32" t="s">
        <v>161</v>
      </c>
      <c r="X39" s="33">
        <v>0.17</v>
      </c>
      <c r="Y39" s="18">
        <f t="shared" si="5"/>
        <v>0.11764705882358828</v>
      </c>
      <c r="AA39" s="99" t="s">
        <v>22</v>
      </c>
      <c r="AB39" s="14">
        <v>2.5</v>
      </c>
      <c r="AC39" s="32" t="s">
        <v>210</v>
      </c>
      <c r="AD39" s="33">
        <v>2.87</v>
      </c>
      <c r="AE39" s="18">
        <f t="shared" si="6"/>
        <v>0.12891986062717772</v>
      </c>
      <c r="AK39" s="83"/>
    </row>
    <row r="40" spans="3:37" x14ac:dyDescent="0.25">
      <c r="C40" s="4" t="s">
        <v>211</v>
      </c>
      <c r="D40" s="110">
        <f>COUNT(G5:G34)</f>
        <v>30</v>
      </c>
      <c r="E40" s="3"/>
      <c r="F40" s="3"/>
      <c r="G40" s="5"/>
      <c r="I40" s="98" t="s">
        <v>18</v>
      </c>
      <c r="J40" s="52">
        <v>15</v>
      </c>
      <c r="K40" s="32" t="s">
        <v>212</v>
      </c>
      <c r="L40" s="33">
        <v>18.46</v>
      </c>
      <c r="M40" s="18">
        <f t="shared" si="0"/>
        <v>0.18743228602383535</v>
      </c>
      <c r="O40" s="98" t="s">
        <v>18</v>
      </c>
      <c r="P40" s="52">
        <v>15</v>
      </c>
      <c r="Q40" s="32" t="s">
        <v>212</v>
      </c>
      <c r="R40" s="33">
        <v>18.46</v>
      </c>
      <c r="S40" s="18">
        <f t="shared" si="1"/>
        <v>0.18743228602383535</v>
      </c>
      <c r="U40" s="99" t="s">
        <v>196</v>
      </c>
      <c r="V40" s="14">
        <v>10</v>
      </c>
      <c r="W40" s="32" t="s">
        <v>213</v>
      </c>
      <c r="X40" s="33">
        <v>12.85</v>
      </c>
      <c r="Y40" s="18">
        <f t="shared" si="5"/>
        <v>0.22178988326848248</v>
      </c>
      <c r="AA40" s="99" t="s">
        <v>171</v>
      </c>
      <c r="AB40" s="14">
        <v>117</v>
      </c>
      <c r="AC40" s="32" t="s">
        <v>214</v>
      </c>
      <c r="AD40" s="33">
        <v>118</v>
      </c>
      <c r="AE40" s="18">
        <f t="shared" si="6"/>
        <v>8.4745762711864406E-3</v>
      </c>
    </row>
    <row r="41" spans="3:37" x14ac:dyDescent="0.25">
      <c r="C41" s="4" t="s">
        <v>215</v>
      </c>
      <c r="D41" s="111">
        <f>MEDIAN(G5:G34)</f>
        <v>0.15927601809954753</v>
      </c>
      <c r="E41" s="3"/>
      <c r="F41" s="3"/>
      <c r="G41" s="5"/>
      <c r="I41" s="98" t="s">
        <v>192</v>
      </c>
      <c r="J41" s="52">
        <v>89.349000000000004</v>
      </c>
      <c r="K41" s="32" t="s">
        <v>216</v>
      </c>
      <c r="L41" s="33">
        <v>100.3</v>
      </c>
      <c r="M41" s="18">
        <f t="shared" si="0"/>
        <v>0.10918245264207371</v>
      </c>
      <c r="O41" s="98" t="s">
        <v>192</v>
      </c>
      <c r="P41" s="52">
        <v>89.349000000000004</v>
      </c>
      <c r="Q41" s="32" t="s">
        <v>216</v>
      </c>
      <c r="R41" s="33">
        <v>100.3</v>
      </c>
      <c r="S41" s="18">
        <f t="shared" si="1"/>
        <v>0.10918245264207371</v>
      </c>
      <c r="U41" s="99" t="s">
        <v>200</v>
      </c>
      <c r="V41" s="14">
        <v>0.125</v>
      </c>
      <c r="W41" s="32" t="s">
        <v>217</v>
      </c>
      <c r="X41" s="33">
        <v>2</v>
      </c>
      <c r="Y41" s="18">
        <f t="shared" si="5"/>
        <v>0.9375</v>
      </c>
      <c r="AA41" s="99" t="s">
        <v>218</v>
      </c>
      <c r="AB41" s="14">
        <v>7</v>
      </c>
      <c r="AC41" s="32" t="s">
        <v>219</v>
      </c>
      <c r="AD41" s="33">
        <v>7.09</v>
      </c>
      <c r="AE41" s="18">
        <f t="shared" si="6"/>
        <v>1.2693935119887145E-2</v>
      </c>
      <c r="AK41" s="82"/>
    </row>
    <row r="42" spans="3:37" x14ac:dyDescent="0.25">
      <c r="C42" s="4" t="s">
        <v>220</v>
      </c>
      <c r="D42" s="112">
        <f>CONFIDENCE(0.05,D38,D40)</f>
        <v>8.0699065498570519E-2</v>
      </c>
      <c r="E42" s="3"/>
      <c r="F42" s="3"/>
      <c r="G42" s="5"/>
      <c r="I42" s="98" t="s">
        <v>192</v>
      </c>
      <c r="J42" s="52">
        <v>82.23</v>
      </c>
      <c r="K42" s="32" t="s">
        <v>221</v>
      </c>
      <c r="L42" s="33">
        <v>82.75</v>
      </c>
      <c r="M42" s="18">
        <f t="shared" si="0"/>
        <v>6.2839879154078073E-3</v>
      </c>
      <c r="O42" s="98" t="s">
        <v>192</v>
      </c>
      <c r="P42" s="52">
        <v>82.23</v>
      </c>
      <c r="Q42" s="32" t="s">
        <v>221</v>
      </c>
      <c r="R42" s="33">
        <v>82.75</v>
      </c>
      <c r="S42" s="18">
        <f t="shared" si="1"/>
        <v>6.2839879154078073E-3</v>
      </c>
      <c r="U42" s="99" t="s">
        <v>200</v>
      </c>
      <c r="V42" s="14">
        <v>0.125</v>
      </c>
      <c r="W42" s="32" t="s">
        <v>201</v>
      </c>
      <c r="X42" s="33">
        <v>0.2</v>
      </c>
      <c r="Y42" s="18">
        <f t="shared" si="5"/>
        <v>0.37500000000000006</v>
      </c>
      <c r="AA42" s="99" t="s">
        <v>122</v>
      </c>
      <c r="AB42" s="14">
        <v>20</v>
      </c>
      <c r="AC42" s="32" t="s">
        <v>222</v>
      </c>
      <c r="AD42" s="33">
        <v>18.5</v>
      </c>
      <c r="AE42" s="18">
        <f t="shared" si="6"/>
        <v>-8.1081081081081086E-2</v>
      </c>
    </row>
    <row r="43" spans="3:37" x14ac:dyDescent="0.25">
      <c r="C43" s="19"/>
      <c r="D43" s="20"/>
      <c r="E43" s="20"/>
      <c r="F43" s="20"/>
      <c r="G43" s="23"/>
      <c r="I43" s="98" t="s">
        <v>164</v>
      </c>
      <c r="J43" s="52">
        <v>1.2</v>
      </c>
      <c r="K43" s="32" t="s">
        <v>223</v>
      </c>
      <c r="L43" s="33">
        <v>1.204</v>
      </c>
      <c r="M43" s="18">
        <f t="shared" si="0"/>
        <v>3.3222591362126277E-3</v>
      </c>
      <c r="O43" s="98" t="s">
        <v>164</v>
      </c>
      <c r="P43" s="52">
        <v>1.2</v>
      </c>
      <c r="Q43" s="32" t="s">
        <v>223</v>
      </c>
      <c r="R43" s="33">
        <v>1.204</v>
      </c>
      <c r="S43" s="18">
        <f t="shared" si="1"/>
        <v>3.3222591362126277E-3</v>
      </c>
      <c r="U43" s="99" t="s">
        <v>205</v>
      </c>
      <c r="V43" s="14">
        <v>185</v>
      </c>
      <c r="W43" s="32" t="s">
        <v>224</v>
      </c>
      <c r="X43" s="33">
        <v>185</v>
      </c>
      <c r="Y43" s="18">
        <f t="shared" si="5"/>
        <v>0</v>
      </c>
      <c r="AA43" s="37" t="s">
        <v>225</v>
      </c>
      <c r="AB43" s="40">
        <v>1.75</v>
      </c>
      <c r="AC43" s="32" t="s">
        <v>226</v>
      </c>
      <c r="AD43" s="33">
        <v>1.86</v>
      </c>
      <c r="AE43" s="18">
        <f t="shared" si="6"/>
        <v>5.9139784946236611E-2</v>
      </c>
    </row>
    <row r="44" spans="3:37" x14ac:dyDescent="0.25">
      <c r="C44" s="2"/>
      <c r="D44" s="6"/>
      <c r="E44" s="114"/>
      <c r="F44" s="7"/>
      <c r="I44" s="98" t="s">
        <v>77</v>
      </c>
      <c r="J44" s="52">
        <v>27</v>
      </c>
      <c r="K44" s="32" t="s">
        <v>227</v>
      </c>
      <c r="L44" s="33">
        <v>33.5</v>
      </c>
      <c r="M44" s="18">
        <f t="shared" si="0"/>
        <v>0.19402985074626866</v>
      </c>
      <c r="O44" s="98" t="s">
        <v>77</v>
      </c>
      <c r="P44" s="52">
        <v>27</v>
      </c>
      <c r="Q44" s="32" t="s">
        <v>227</v>
      </c>
      <c r="R44" s="33">
        <v>33.5</v>
      </c>
      <c r="S44" s="18">
        <f t="shared" si="1"/>
        <v>0.19402985074626866</v>
      </c>
      <c r="U44" s="99" t="s">
        <v>22</v>
      </c>
      <c r="V44" s="14">
        <v>2.5</v>
      </c>
      <c r="W44" s="32" t="s">
        <v>228</v>
      </c>
      <c r="X44" s="33">
        <v>2.58</v>
      </c>
      <c r="Y44" s="18">
        <f t="shared" si="5"/>
        <v>3.1007751937984523E-2</v>
      </c>
      <c r="AA44" s="37" t="s">
        <v>218</v>
      </c>
      <c r="AB44" s="40">
        <v>7</v>
      </c>
      <c r="AC44" s="32" t="s">
        <v>229</v>
      </c>
      <c r="AD44" s="33">
        <v>7</v>
      </c>
      <c r="AE44" s="18">
        <f t="shared" si="6"/>
        <v>0</v>
      </c>
    </row>
    <row r="45" spans="3:37" x14ac:dyDescent="0.25">
      <c r="C45" s="2"/>
      <c r="D45" s="6"/>
      <c r="E45" s="114"/>
      <c r="F45" s="7"/>
      <c r="I45" s="98" t="s">
        <v>130</v>
      </c>
      <c r="J45" s="52">
        <v>19.25</v>
      </c>
      <c r="K45" s="32" t="s">
        <v>230</v>
      </c>
      <c r="L45" s="33">
        <v>19.850000000000001</v>
      </c>
      <c r="M45" s="18">
        <f t="shared" si="0"/>
        <v>3.0226700251889237E-2</v>
      </c>
      <c r="O45" s="98" t="s">
        <v>130</v>
      </c>
      <c r="P45" s="52">
        <v>19.25</v>
      </c>
      <c r="Q45" s="32" t="s">
        <v>230</v>
      </c>
      <c r="R45" s="33">
        <v>19.850000000000001</v>
      </c>
      <c r="S45" s="18">
        <f t="shared" si="1"/>
        <v>3.0226700251889237E-2</v>
      </c>
      <c r="U45" s="99" t="s">
        <v>171</v>
      </c>
      <c r="V45" s="14">
        <v>117</v>
      </c>
      <c r="W45" s="32" t="s">
        <v>231</v>
      </c>
      <c r="X45" s="33">
        <v>120</v>
      </c>
      <c r="Y45" s="18">
        <f t="shared" si="5"/>
        <v>2.5000000000000001E-2</v>
      </c>
      <c r="AA45" s="37" t="s">
        <v>232</v>
      </c>
      <c r="AB45" s="40">
        <v>1.2</v>
      </c>
      <c r="AC45" s="32" t="s">
        <v>233</v>
      </c>
      <c r="AD45" s="33">
        <v>2.16</v>
      </c>
      <c r="AE45" s="18">
        <f t="shared" si="6"/>
        <v>0.44444444444444448</v>
      </c>
    </row>
    <row r="46" spans="3:37" x14ac:dyDescent="0.25">
      <c r="C46" s="2"/>
      <c r="D46" s="6"/>
      <c r="E46" s="114"/>
      <c r="F46" s="7"/>
      <c r="I46" s="98" t="s">
        <v>234</v>
      </c>
      <c r="J46" s="52">
        <v>226.78</v>
      </c>
      <c r="K46" s="32" t="s">
        <v>235</v>
      </c>
      <c r="L46" s="33">
        <v>223</v>
      </c>
      <c r="M46" s="18">
        <f t="shared" si="0"/>
        <v>-1.6950672645739916E-2</v>
      </c>
      <c r="O46" s="98" t="s">
        <v>234</v>
      </c>
      <c r="P46" s="52">
        <v>226.78</v>
      </c>
      <c r="Q46" s="32" t="s">
        <v>235</v>
      </c>
      <c r="R46" s="33">
        <v>223</v>
      </c>
      <c r="S46" s="18">
        <f t="shared" si="1"/>
        <v>-1.6950672645739916E-2</v>
      </c>
      <c r="U46" s="99" t="s">
        <v>218</v>
      </c>
      <c r="V46" s="14">
        <v>7</v>
      </c>
      <c r="W46" s="32" t="s">
        <v>236</v>
      </c>
      <c r="X46" s="33">
        <v>7.1</v>
      </c>
      <c r="Y46" s="18">
        <f t="shared" si="5"/>
        <v>1.4084507042253471E-2</v>
      </c>
      <c r="AA46" s="37" t="s">
        <v>237</v>
      </c>
      <c r="AB46" s="40">
        <v>3</v>
      </c>
      <c r="AC46" s="32" t="s">
        <v>238</v>
      </c>
      <c r="AD46" s="33">
        <v>4.51</v>
      </c>
      <c r="AE46" s="18">
        <f t="shared" si="6"/>
        <v>0.33481152993348112</v>
      </c>
    </row>
    <row r="47" spans="3:37" x14ac:dyDescent="0.25">
      <c r="C47" s="2"/>
      <c r="D47" s="6"/>
      <c r="E47" s="114"/>
      <c r="F47" s="7"/>
      <c r="I47" s="98" t="s">
        <v>81</v>
      </c>
      <c r="J47" s="52">
        <v>38</v>
      </c>
      <c r="K47" s="32" t="s">
        <v>239</v>
      </c>
      <c r="L47" s="33">
        <v>39.200000000000003</v>
      </c>
      <c r="M47" s="18">
        <f t="shared" si="0"/>
        <v>3.0612244897959252E-2</v>
      </c>
      <c r="O47" s="98" t="s">
        <v>81</v>
      </c>
      <c r="P47" s="52">
        <v>38</v>
      </c>
      <c r="Q47" s="32" t="s">
        <v>239</v>
      </c>
      <c r="R47" s="33">
        <v>39.200000000000003</v>
      </c>
      <c r="S47" s="18">
        <f t="shared" si="1"/>
        <v>3.0612244897959252E-2</v>
      </c>
      <c r="U47" s="99" t="s">
        <v>218</v>
      </c>
      <c r="V47" s="14">
        <v>7</v>
      </c>
      <c r="W47" s="32" t="s">
        <v>240</v>
      </c>
      <c r="X47" s="33">
        <v>7</v>
      </c>
      <c r="Y47" s="18">
        <f t="shared" si="5"/>
        <v>0</v>
      </c>
      <c r="AA47" s="37" t="s">
        <v>241</v>
      </c>
      <c r="AB47" s="40">
        <v>0.15</v>
      </c>
      <c r="AC47" s="32" t="s">
        <v>242</v>
      </c>
      <c r="AD47" s="33">
        <v>0.22</v>
      </c>
      <c r="AE47" s="18">
        <f t="shared" si="6"/>
        <v>0.31818181818181823</v>
      </c>
    </row>
    <row r="48" spans="3:37" x14ac:dyDescent="0.25">
      <c r="C48" s="2"/>
      <c r="D48" s="6"/>
      <c r="E48" s="114"/>
      <c r="F48" s="7"/>
      <c r="I48" s="98" t="s">
        <v>116</v>
      </c>
      <c r="J48" s="52">
        <v>4</v>
      </c>
      <c r="K48" s="32" t="s">
        <v>243</v>
      </c>
      <c r="L48" s="33">
        <v>3.18</v>
      </c>
      <c r="M48" s="18">
        <f t="shared" si="0"/>
        <v>-0.25786163522012573</v>
      </c>
      <c r="O48" s="98" t="s">
        <v>116</v>
      </c>
      <c r="P48" s="52">
        <v>4</v>
      </c>
      <c r="Q48" s="32" t="s">
        <v>243</v>
      </c>
      <c r="R48" s="33">
        <v>3.18</v>
      </c>
      <c r="S48" s="18">
        <f t="shared" si="1"/>
        <v>-0.25786163522012573</v>
      </c>
      <c r="U48" s="99" t="s">
        <v>122</v>
      </c>
      <c r="V48" s="14">
        <v>20</v>
      </c>
      <c r="W48" s="32" t="s">
        <v>134</v>
      </c>
      <c r="X48" s="33">
        <v>20</v>
      </c>
      <c r="Y48" s="18">
        <f t="shared" si="5"/>
        <v>0</v>
      </c>
      <c r="AA48" s="37" t="s">
        <v>244</v>
      </c>
      <c r="AB48" s="40">
        <v>0.25</v>
      </c>
      <c r="AC48" s="32" t="s">
        <v>245</v>
      </c>
      <c r="AD48" s="33">
        <v>0.3</v>
      </c>
      <c r="AE48" s="18">
        <f t="shared" si="6"/>
        <v>0.16666666666666663</v>
      </c>
    </row>
    <row r="49" spans="3:31" x14ac:dyDescent="0.25">
      <c r="C49" s="2"/>
      <c r="D49" s="6"/>
      <c r="E49" s="114"/>
      <c r="F49" s="7"/>
      <c r="I49" s="98" t="s">
        <v>68</v>
      </c>
      <c r="J49" s="52">
        <v>35.03</v>
      </c>
      <c r="K49" s="32" t="s">
        <v>246</v>
      </c>
      <c r="L49" s="33">
        <v>85.06</v>
      </c>
      <c r="M49" s="18">
        <f t="shared" si="0"/>
        <v>0.58817305431460143</v>
      </c>
      <c r="O49" s="98" t="s">
        <v>68</v>
      </c>
      <c r="P49" s="52">
        <v>35.03</v>
      </c>
      <c r="Q49" s="32" t="s">
        <v>246</v>
      </c>
      <c r="R49" s="33">
        <v>85.06</v>
      </c>
      <c r="S49" s="18">
        <f t="shared" si="1"/>
        <v>0.58817305431460143</v>
      </c>
      <c r="U49" s="99" t="s">
        <v>225</v>
      </c>
      <c r="V49" s="14">
        <v>1.75</v>
      </c>
      <c r="W49" s="32" t="s">
        <v>217</v>
      </c>
      <c r="X49" s="33">
        <v>2.1</v>
      </c>
      <c r="Y49" s="18">
        <f t="shared" si="5"/>
        <v>0.16666666666666671</v>
      </c>
      <c r="AA49" s="37" t="s">
        <v>247</v>
      </c>
      <c r="AB49" s="40">
        <v>2.2400000000000002</v>
      </c>
      <c r="AC49" s="32" t="s">
        <v>248</v>
      </c>
      <c r="AD49" s="33">
        <v>2.6</v>
      </c>
      <c r="AE49" s="18">
        <f t="shared" si="6"/>
        <v>0.13846153846153841</v>
      </c>
    </row>
    <row r="50" spans="3:31" x14ac:dyDescent="0.25">
      <c r="C50" s="2"/>
      <c r="D50" s="6"/>
      <c r="E50" s="114"/>
      <c r="F50" s="7"/>
      <c r="I50" s="98" t="s">
        <v>249</v>
      </c>
      <c r="J50" s="52">
        <v>31.8</v>
      </c>
      <c r="K50" s="32" t="s">
        <v>250</v>
      </c>
      <c r="L50" s="33">
        <v>32.9</v>
      </c>
      <c r="M50" s="18">
        <f t="shared" si="0"/>
        <v>3.3434650455926987E-2</v>
      </c>
      <c r="O50" s="98" t="s">
        <v>249</v>
      </c>
      <c r="P50" s="52">
        <v>31.8</v>
      </c>
      <c r="Q50" s="32" t="s">
        <v>250</v>
      </c>
      <c r="R50" s="33">
        <v>32.9</v>
      </c>
      <c r="S50" s="18">
        <f t="shared" si="1"/>
        <v>3.3434650455926987E-2</v>
      </c>
      <c r="U50" s="100" t="s">
        <v>218</v>
      </c>
      <c r="V50" s="14">
        <v>7</v>
      </c>
      <c r="W50" s="32" t="s">
        <v>217</v>
      </c>
      <c r="X50" s="33">
        <v>6.92</v>
      </c>
      <c r="Y50" s="18">
        <f t="shared" si="5"/>
        <v>-1.1560693641618507E-2</v>
      </c>
      <c r="AA50" s="37" t="s">
        <v>251</v>
      </c>
      <c r="AB50" s="40">
        <v>17</v>
      </c>
      <c r="AC50" s="32" t="s">
        <v>252</v>
      </c>
      <c r="AD50" s="33">
        <v>17.7</v>
      </c>
      <c r="AE50" s="18">
        <f t="shared" si="6"/>
        <v>3.9548022598870018E-2</v>
      </c>
    </row>
    <row r="51" spans="3:31" x14ac:dyDescent="0.25">
      <c r="C51" s="2"/>
      <c r="D51" s="6"/>
      <c r="E51" s="114"/>
      <c r="F51" s="7"/>
      <c r="I51" s="98" t="s">
        <v>253</v>
      </c>
      <c r="J51" s="52">
        <v>0.67</v>
      </c>
      <c r="K51" s="32" t="s">
        <v>254</v>
      </c>
      <c r="L51" s="33">
        <v>0.54549999999999998</v>
      </c>
      <c r="M51" s="18">
        <f t="shared" si="0"/>
        <v>-0.22823098075160414</v>
      </c>
      <c r="O51" s="98" t="s">
        <v>253</v>
      </c>
      <c r="P51" s="52">
        <v>0.67</v>
      </c>
      <c r="Q51" s="32" t="s">
        <v>254</v>
      </c>
      <c r="R51" s="33">
        <v>0.54549999999999998</v>
      </c>
      <c r="S51" s="18">
        <f t="shared" si="1"/>
        <v>-0.22823098075160414</v>
      </c>
      <c r="U51" s="99" t="s">
        <v>232</v>
      </c>
      <c r="V51" s="14">
        <v>1.2</v>
      </c>
      <c r="W51" s="32" t="s">
        <v>255</v>
      </c>
      <c r="X51" s="33">
        <v>1.93</v>
      </c>
      <c r="Y51" s="18">
        <f t="shared" si="5"/>
        <v>0.37823834196891193</v>
      </c>
      <c r="AA51" s="37" t="s">
        <v>256</v>
      </c>
      <c r="AB51" s="40">
        <v>12.5</v>
      </c>
      <c r="AC51" s="32" t="s">
        <v>257</v>
      </c>
      <c r="AD51" s="33">
        <v>13.35</v>
      </c>
      <c r="AE51" s="18">
        <f t="shared" si="6"/>
        <v>6.3670411985018702E-2</v>
      </c>
    </row>
    <row r="52" spans="3:31" x14ac:dyDescent="0.25">
      <c r="C52" s="2"/>
      <c r="D52" s="6"/>
      <c r="E52" s="114"/>
      <c r="F52" s="7"/>
      <c r="I52" s="98" t="s">
        <v>192</v>
      </c>
      <c r="J52" s="52">
        <v>72.724999999999994</v>
      </c>
      <c r="K52" s="32" t="s">
        <v>258</v>
      </c>
      <c r="L52" s="33">
        <v>60.3</v>
      </c>
      <c r="M52" s="18">
        <f t="shared" si="0"/>
        <v>-0.20605306799336645</v>
      </c>
      <c r="O52" s="98" t="s">
        <v>192</v>
      </c>
      <c r="P52" s="52">
        <v>72.724999999999994</v>
      </c>
      <c r="Q52" s="32" t="s">
        <v>258</v>
      </c>
      <c r="R52" s="33">
        <v>60.3</v>
      </c>
      <c r="S52" s="18">
        <f t="shared" si="1"/>
        <v>-0.20605306799336645</v>
      </c>
      <c r="U52" s="37" t="s">
        <v>237</v>
      </c>
      <c r="V52" s="40">
        <v>3</v>
      </c>
      <c r="W52" s="32" t="s">
        <v>259</v>
      </c>
      <c r="X52" s="33">
        <v>2.69</v>
      </c>
      <c r="Y52" s="18">
        <f t="shared" si="5"/>
        <v>-0.11524163568773237</v>
      </c>
      <c r="AA52" s="37" t="s">
        <v>35</v>
      </c>
      <c r="AB52" s="40">
        <v>133</v>
      </c>
      <c r="AC52" s="32" t="s">
        <v>260</v>
      </c>
      <c r="AD52" s="33">
        <v>132</v>
      </c>
      <c r="AE52" s="18">
        <f t="shared" si="6"/>
        <v>-7.575757575757576E-3</v>
      </c>
    </row>
    <row r="53" spans="3:31" x14ac:dyDescent="0.25">
      <c r="C53" s="2"/>
      <c r="D53" s="6"/>
      <c r="E53" s="114"/>
      <c r="F53" s="7"/>
      <c r="I53" s="98" t="s">
        <v>183</v>
      </c>
      <c r="J53" s="52">
        <v>23.9</v>
      </c>
      <c r="K53" s="32" t="s">
        <v>261</v>
      </c>
      <c r="L53" s="33">
        <v>25.5</v>
      </c>
      <c r="M53" s="18">
        <f t="shared" si="0"/>
        <v>6.2745098039215741E-2</v>
      </c>
      <c r="O53" s="98" t="s">
        <v>183</v>
      </c>
      <c r="P53" s="52">
        <v>23.9</v>
      </c>
      <c r="Q53" s="32" t="s">
        <v>261</v>
      </c>
      <c r="R53" s="33">
        <v>25.5</v>
      </c>
      <c r="S53" s="18">
        <f t="shared" si="1"/>
        <v>6.2745098039215741E-2</v>
      </c>
      <c r="U53" s="37" t="s">
        <v>241</v>
      </c>
      <c r="V53" s="40">
        <v>0.15</v>
      </c>
      <c r="W53" s="32" t="s">
        <v>262</v>
      </c>
      <c r="X53" s="33">
        <v>0.2</v>
      </c>
      <c r="Y53" s="18">
        <f t="shared" si="5"/>
        <v>0.25000000000000006</v>
      </c>
      <c r="AA53" s="37" t="s">
        <v>263</v>
      </c>
      <c r="AB53" s="40">
        <v>70</v>
      </c>
      <c r="AC53" s="32" t="s">
        <v>264</v>
      </c>
      <c r="AD53" s="33">
        <v>79</v>
      </c>
      <c r="AE53" s="18">
        <f t="shared" si="6"/>
        <v>0.11392405063291139</v>
      </c>
    </row>
    <row r="54" spans="3:31" x14ac:dyDescent="0.25">
      <c r="C54"/>
      <c r="D54" s="1"/>
      <c r="I54" s="98" t="s">
        <v>265</v>
      </c>
      <c r="J54" s="52">
        <v>138.94654399999999</v>
      </c>
      <c r="K54" s="32" t="s">
        <v>266</v>
      </c>
      <c r="L54" s="33">
        <v>84</v>
      </c>
      <c r="M54" s="18">
        <f t="shared" si="0"/>
        <v>-0.65412552380952371</v>
      </c>
      <c r="O54" s="98" t="s">
        <v>265</v>
      </c>
      <c r="P54" s="52">
        <v>138.94654399999999</v>
      </c>
      <c r="Q54" s="32" t="s">
        <v>266</v>
      </c>
      <c r="R54" s="33">
        <v>84</v>
      </c>
      <c r="S54" s="18">
        <f t="shared" si="1"/>
        <v>-0.65412552380952371</v>
      </c>
      <c r="U54" s="37" t="s">
        <v>244</v>
      </c>
      <c r="V54" s="40">
        <v>0.25</v>
      </c>
      <c r="W54" s="32" t="s">
        <v>267</v>
      </c>
      <c r="X54" s="33">
        <v>0.5</v>
      </c>
      <c r="Y54" s="18">
        <f t="shared" si="5"/>
        <v>0.5</v>
      </c>
      <c r="AA54" s="37" t="s">
        <v>268</v>
      </c>
      <c r="AB54" s="40">
        <v>0.55000000000000004</v>
      </c>
      <c r="AC54" s="32" t="s">
        <v>269</v>
      </c>
      <c r="AD54" s="33">
        <v>1.07</v>
      </c>
      <c r="AE54" s="18">
        <f t="shared" si="6"/>
        <v>0.48598130841121495</v>
      </c>
    </row>
    <row r="55" spans="3:31" x14ac:dyDescent="0.25">
      <c r="C55"/>
      <c r="D55" s="1"/>
      <c r="I55" s="98" t="s">
        <v>119</v>
      </c>
      <c r="J55" s="52">
        <v>22</v>
      </c>
      <c r="K55" s="32" t="s">
        <v>270</v>
      </c>
      <c r="L55" s="33">
        <v>20.12</v>
      </c>
      <c r="M55" s="18">
        <f t="shared" si="0"/>
        <v>-9.3439363817097359E-2</v>
      </c>
      <c r="O55" s="98" t="s">
        <v>119</v>
      </c>
      <c r="P55" s="52">
        <v>22</v>
      </c>
      <c r="Q55" s="32" t="s">
        <v>270</v>
      </c>
      <c r="R55" s="33">
        <v>20.12</v>
      </c>
      <c r="S55" s="18">
        <f t="shared" si="1"/>
        <v>-9.3439363817097359E-2</v>
      </c>
      <c r="U55" s="37" t="s">
        <v>247</v>
      </c>
      <c r="V55" s="40">
        <v>2.2400000000000002</v>
      </c>
      <c r="W55" s="32" t="s">
        <v>271</v>
      </c>
      <c r="X55" s="33">
        <v>1.95</v>
      </c>
      <c r="Y55" s="18">
        <f t="shared" si="5"/>
        <v>-0.14871794871794886</v>
      </c>
      <c r="AA55" s="37" t="s">
        <v>272</v>
      </c>
      <c r="AB55" s="40">
        <v>2.2000000000000002</v>
      </c>
      <c r="AC55" s="32" t="s">
        <v>273</v>
      </c>
      <c r="AD55" s="33">
        <v>3.45</v>
      </c>
      <c r="AE55" s="18">
        <f t="shared" si="6"/>
        <v>0.36231884057971014</v>
      </c>
    </row>
    <row r="56" spans="3:31" x14ac:dyDescent="0.25">
      <c r="C56"/>
      <c r="D56" s="1"/>
      <c r="I56" s="98" t="s">
        <v>119</v>
      </c>
      <c r="J56" s="52">
        <v>22</v>
      </c>
      <c r="K56" s="32" t="s">
        <v>274</v>
      </c>
      <c r="L56" s="33">
        <v>21.7</v>
      </c>
      <c r="M56" s="18">
        <f t="shared" si="0"/>
        <v>-1.3824884792626762E-2</v>
      </c>
      <c r="O56" s="98" t="s">
        <v>119</v>
      </c>
      <c r="P56" s="52">
        <v>22</v>
      </c>
      <c r="Q56" s="32" t="s">
        <v>274</v>
      </c>
      <c r="R56" s="33">
        <v>21.7</v>
      </c>
      <c r="S56" s="18">
        <f t="shared" si="1"/>
        <v>-1.3824884792626762E-2</v>
      </c>
      <c r="U56" s="37" t="s">
        <v>251</v>
      </c>
      <c r="V56" s="40">
        <v>17</v>
      </c>
      <c r="W56" s="32" t="s">
        <v>275</v>
      </c>
      <c r="X56" s="33">
        <v>19.5</v>
      </c>
      <c r="Y56" s="18">
        <f t="shared" si="5"/>
        <v>0.12820512820512819</v>
      </c>
      <c r="AA56" s="15"/>
      <c r="AB56" s="16"/>
      <c r="AC56" s="16"/>
      <c r="AD56" s="16"/>
      <c r="AE56" s="22"/>
    </row>
    <row r="57" spans="3:31" x14ac:dyDescent="0.25">
      <c r="C57"/>
      <c r="D57" s="1"/>
      <c r="I57" s="98" t="s">
        <v>81</v>
      </c>
      <c r="J57" s="52">
        <v>38</v>
      </c>
      <c r="K57" s="32" t="s">
        <v>276</v>
      </c>
      <c r="L57" s="33">
        <v>38</v>
      </c>
      <c r="M57" s="18">
        <f t="shared" si="0"/>
        <v>0</v>
      </c>
      <c r="O57" s="98" t="s">
        <v>81</v>
      </c>
      <c r="P57" s="52">
        <v>38</v>
      </c>
      <c r="Q57" s="32" t="s">
        <v>276</v>
      </c>
      <c r="R57" s="33">
        <v>38</v>
      </c>
      <c r="S57" s="18">
        <f t="shared" si="1"/>
        <v>0</v>
      </c>
      <c r="U57" s="37" t="s">
        <v>256</v>
      </c>
      <c r="V57" s="40">
        <v>12.5</v>
      </c>
      <c r="W57" s="32" t="s">
        <v>277</v>
      </c>
      <c r="X57" s="33">
        <v>15.5</v>
      </c>
      <c r="Y57" s="18">
        <f t="shared" si="5"/>
        <v>0.19354838709677419</v>
      </c>
      <c r="AA57" s="4" t="s">
        <v>198</v>
      </c>
      <c r="AB57" s="47">
        <f>AVERAGE(AE5:AE55)</f>
        <v>0.12084143200495724</v>
      </c>
      <c r="AC57" s="3"/>
      <c r="AD57" s="3"/>
      <c r="AE57" s="5"/>
    </row>
    <row r="58" spans="3:31" x14ac:dyDescent="0.25">
      <c r="C58"/>
      <c r="D58" s="1"/>
      <c r="I58" s="98" t="s">
        <v>278</v>
      </c>
      <c r="J58" s="52">
        <v>91.96</v>
      </c>
      <c r="K58" s="32" t="s">
        <v>279</v>
      </c>
      <c r="L58" s="33">
        <v>119.6</v>
      </c>
      <c r="M58" s="18">
        <f t="shared" si="0"/>
        <v>0.23110367892976591</v>
      </c>
      <c r="O58" s="98" t="s">
        <v>278</v>
      </c>
      <c r="P58" s="52">
        <v>91.96</v>
      </c>
      <c r="Q58" s="32" t="s">
        <v>279</v>
      </c>
      <c r="R58" s="33">
        <v>119.6</v>
      </c>
      <c r="S58" s="18">
        <f t="shared" si="1"/>
        <v>0.23110367892976591</v>
      </c>
      <c r="U58" s="37" t="s">
        <v>35</v>
      </c>
      <c r="V58" s="40">
        <v>133</v>
      </c>
      <c r="W58" s="32" t="s">
        <v>280</v>
      </c>
      <c r="X58" s="33">
        <v>134</v>
      </c>
      <c r="Y58" s="18">
        <f t="shared" si="5"/>
        <v>7.462686567164179E-3</v>
      </c>
      <c r="AA58" s="4" t="s">
        <v>202</v>
      </c>
      <c r="AB58" s="3">
        <f>STDEV(AE5:AE55)</f>
        <v>0.21690678718285913</v>
      </c>
      <c r="AC58" s="3"/>
      <c r="AD58" s="3"/>
      <c r="AE58" s="5"/>
    </row>
    <row r="59" spans="3:31" x14ac:dyDescent="0.25">
      <c r="C59"/>
      <c r="D59" s="1"/>
      <c r="I59" s="98" t="s">
        <v>281</v>
      </c>
      <c r="J59" s="52">
        <v>11.95</v>
      </c>
      <c r="K59" s="32" t="s">
        <v>282</v>
      </c>
      <c r="L59" s="33">
        <v>11.95</v>
      </c>
      <c r="M59" s="18">
        <f t="shared" si="0"/>
        <v>0</v>
      </c>
      <c r="O59" s="98" t="s">
        <v>281</v>
      </c>
      <c r="P59" s="52">
        <v>11.95</v>
      </c>
      <c r="Q59" s="32" t="s">
        <v>282</v>
      </c>
      <c r="R59" s="33">
        <v>11.95</v>
      </c>
      <c r="S59" s="18">
        <f t="shared" si="1"/>
        <v>0</v>
      </c>
      <c r="U59" s="37" t="s">
        <v>263</v>
      </c>
      <c r="V59" s="40">
        <v>70</v>
      </c>
      <c r="W59" s="32" t="s">
        <v>283</v>
      </c>
      <c r="X59" s="33">
        <v>76.25</v>
      </c>
      <c r="Y59" s="18">
        <f t="shared" si="5"/>
        <v>8.1967213114754092E-2</v>
      </c>
      <c r="AA59" s="4" t="s">
        <v>207</v>
      </c>
      <c r="AB59" s="3">
        <f>AB58^2</f>
        <v>4.7048554325990144E-2</v>
      </c>
      <c r="AC59" s="3"/>
      <c r="AD59" s="3"/>
      <c r="AE59" s="5"/>
    </row>
    <row r="60" spans="3:31" x14ac:dyDescent="0.25">
      <c r="C60"/>
      <c r="D60" s="1"/>
      <c r="I60" s="98" t="s">
        <v>284</v>
      </c>
      <c r="J60" s="52">
        <v>16.5</v>
      </c>
      <c r="K60" s="32" t="s">
        <v>285</v>
      </c>
      <c r="L60" s="33">
        <v>17.100000000000001</v>
      </c>
      <c r="M60" s="18">
        <f t="shared" si="0"/>
        <v>3.5087719298245695E-2</v>
      </c>
      <c r="O60" s="98" t="s">
        <v>284</v>
      </c>
      <c r="P60" s="52">
        <v>16.5</v>
      </c>
      <c r="Q60" s="32" t="s">
        <v>285</v>
      </c>
      <c r="R60" s="33">
        <v>17.100000000000001</v>
      </c>
      <c r="S60" s="18">
        <f t="shared" si="1"/>
        <v>3.5087719298245695E-2</v>
      </c>
      <c r="U60" s="37" t="s">
        <v>268</v>
      </c>
      <c r="V60" s="40">
        <v>0.55000000000000004</v>
      </c>
      <c r="W60" s="32" t="s">
        <v>286</v>
      </c>
      <c r="X60" s="33">
        <v>1.1499999999999999</v>
      </c>
      <c r="Y60" s="18">
        <f t="shared" si="5"/>
        <v>0.52173913043478248</v>
      </c>
      <c r="AA60" s="4" t="s">
        <v>211</v>
      </c>
      <c r="AB60" s="108">
        <f>COUNT(AE5:AE55)</f>
        <v>51</v>
      </c>
      <c r="AC60" s="3"/>
      <c r="AD60" s="3"/>
      <c r="AE60" s="5"/>
    </row>
    <row r="61" spans="3:31" x14ac:dyDescent="0.25">
      <c r="C61"/>
      <c r="D61" s="1"/>
      <c r="I61" s="98" t="s">
        <v>218</v>
      </c>
      <c r="J61" s="52">
        <v>7</v>
      </c>
      <c r="K61" s="32" t="s">
        <v>76</v>
      </c>
      <c r="L61" s="33">
        <v>8</v>
      </c>
      <c r="M61" s="18">
        <f t="shared" si="0"/>
        <v>0.125</v>
      </c>
      <c r="O61" s="98" t="s">
        <v>218</v>
      </c>
      <c r="P61" s="52">
        <v>7</v>
      </c>
      <c r="Q61" s="32" t="s">
        <v>76</v>
      </c>
      <c r="R61" s="33">
        <v>8</v>
      </c>
      <c r="S61" s="18">
        <f t="shared" si="1"/>
        <v>0.125</v>
      </c>
      <c r="U61" s="37" t="s">
        <v>272</v>
      </c>
      <c r="V61" s="40">
        <v>2.2000000000000002</v>
      </c>
      <c r="W61" s="32" t="s">
        <v>287</v>
      </c>
      <c r="X61" s="33">
        <v>3</v>
      </c>
      <c r="Y61" s="18">
        <f t="shared" si="5"/>
        <v>0.26666666666666661</v>
      </c>
      <c r="AA61" s="4" t="s">
        <v>215</v>
      </c>
      <c r="AB61" s="47">
        <f>MEDIAN(AE5:AE55)</f>
        <v>8.3969465648855032E-2</v>
      </c>
      <c r="AC61" s="3"/>
      <c r="AD61" s="3"/>
      <c r="AE61" s="5"/>
    </row>
    <row r="62" spans="3:31" x14ac:dyDescent="0.25">
      <c r="C62"/>
      <c r="D62" s="1"/>
      <c r="I62" s="98" t="s">
        <v>237</v>
      </c>
      <c r="J62" s="52">
        <v>2.4</v>
      </c>
      <c r="K62" s="32" t="s">
        <v>288</v>
      </c>
      <c r="L62" s="33">
        <v>2.38</v>
      </c>
      <c r="M62" s="18">
        <f t="shared" si="0"/>
        <v>-8.4033613445378234E-3</v>
      </c>
      <c r="O62" s="98" t="s">
        <v>237</v>
      </c>
      <c r="P62" s="52">
        <v>2.4</v>
      </c>
      <c r="Q62" s="32" t="s">
        <v>288</v>
      </c>
      <c r="R62" s="33">
        <v>2.38</v>
      </c>
      <c r="S62" s="18">
        <f t="shared" si="1"/>
        <v>-8.4033613445378234E-3</v>
      </c>
      <c r="U62" s="15"/>
      <c r="V62" s="16"/>
      <c r="W62" s="16"/>
      <c r="X62" s="16"/>
      <c r="Y62" s="22"/>
      <c r="AA62" s="4" t="s">
        <v>220</v>
      </c>
      <c r="AB62" s="25">
        <f>CONFIDENCE(0.05,AB58,AB60)</f>
        <v>5.9530035921320883E-2</v>
      </c>
      <c r="AC62" s="3"/>
      <c r="AD62" s="3"/>
      <c r="AE62" s="5"/>
    </row>
    <row r="63" spans="3:31" x14ac:dyDescent="0.25">
      <c r="C63"/>
      <c r="D63" s="1"/>
      <c r="I63" s="98" t="s">
        <v>130</v>
      </c>
      <c r="J63" s="52">
        <v>19.25</v>
      </c>
      <c r="K63" s="32" t="s">
        <v>131</v>
      </c>
      <c r="L63" s="33">
        <v>20.100000000000001</v>
      </c>
      <c r="M63" s="18">
        <f t="shared" si="0"/>
        <v>4.2288557213930413E-2</v>
      </c>
      <c r="O63" s="98" t="s">
        <v>130</v>
      </c>
      <c r="P63" s="52">
        <v>19.25</v>
      </c>
      <c r="Q63" s="32" t="s">
        <v>131</v>
      </c>
      <c r="R63" s="33">
        <v>20.100000000000001</v>
      </c>
      <c r="S63" s="18">
        <f t="shared" si="1"/>
        <v>4.2288557213930413E-2</v>
      </c>
      <c r="U63" s="4" t="s">
        <v>198</v>
      </c>
      <c r="V63" s="109">
        <f>AVERAGE(Y5:Y61)</f>
        <v>0.14300468927422161</v>
      </c>
      <c r="W63" s="3"/>
      <c r="X63" s="3"/>
      <c r="Y63" s="5"/>
      <c r="AA63" s="19"/>
      <c r="AB63" s="20"/>
      <c r="AC63" s="20"/>
      <c r="AD63" s="20"/>
      <c r="AE63" s="23"/>
    </row>
    <row r="64" spans="3:31" x14ac:dyDescent="0.25">
      <c r="C64" s="2"/>
      <c r="D64" s="6"/>
      <c r="E64" s="114"/>
      <c r="F64" s="7"/>
      <c r="I64" s="98" t="s">
        <v>29</v>
      </c>
      <c r="J64" s="52">
        <v>13.5</v>
      </c>
      <c r="K64" s="32" t="s">
        <v>289</v>
      </c>
      <c r="L64" s="33">
        <v>13.5</v>
      </c>
      <c r="M64" s="18">
        <f t="shared" si="0"/>
        <v>0</v>
      </c>
      <c r="O64" s="98" t="s">
        <v>29</v>
      </c>
      <c r="P64" s="52">
        <v>13.5</v>
      </c>
      <c r="Q64" s="32" t="s">
        <v>289</v>
      </c>
      <c r="R64" s="33">
        <v>13.5</v>
      </c>
      <c r="S64" s="18">
        <f t="shared" si="1"/>
        <v>0</v>
      </c>
      <c r="U64" s="4" t="s">
        <v>202</v>
      </c>
      <c r="V64" s="13">
        <f>STDEV(Y5:Y61)</f>
        <v>0.20463910571826541</v>
      </c>
      <c r="W64" s="3"/>
      <c r="X64" s="3"/>
      <c r="Y64" s="5"/>
      <c r="AC64" s="3"/>
      <c r="AD64" s="3"/>
      <c r="AE64" s="3"/>
    </row>
    <row r="65" spans="3:31" x14ac:dyDescent="0.25">
      <c r="C65" s="2"/>
      <c r="D65" s="6"/>
      <c r="E65" s="114"/>
      <c r="F65" s="7"/>
      <c r="I65" s="98" t="s">
        <v>284</v>
      </c>
      <c r="J65" s="52">
        <v>15.95</v>
      </c>
      <c r="K65" s="32" t="s">
        <v>290</v>
      </c>
      <c r="L65" s="33">
        <v>15.8</v>
      </c>
      <c r="M65" s="18">
        <f t="shared" si="0"/>
        <v>-9.4936708860758594E-3</v>
      </c>
      <c r="O65" s="98" t="s">
        <v>284</v>
      </c>
      <c r="P65" s="52">
        <v>15.95</v>
      </c>
      <c r="Q65" s="32" t="s">
        <v>290</v>
      </c>
      <c r="R65" s="33">
        <v>15.8</v>
      </c>
      <c r="S65" s="18">
        <f t="shared" si="1"/>
        <v>-9.4936708860758594E-3</v>
      </c>
      <c r="U65" s="4" t="s">
        <v>207</v>
      </c>
      <c r="V65" s="13">
        <f>V64^2</f>
        <v>4.1877163589171408E-2</v>
      </c>
      <c r="W65" s="3"/>
      <c r="X65" s="3"/>
      <c r="Y65" s="5"/>
      <c r="AA65" s="3"/>
      <c r="AB65" s="3"/>
      <c r="AC65" s="3"/>
      <c r="AD65" s="3"/>
      <c r="AE65" s="3"/>
    </row>
    <row r="66" spans="3:31" x14ac:dyDescent="0.25">
      <c r="C66" s="2"/>
      <c r="D66" s="6"/>
      <c r="E66" s="114"/>
      <c r="F66" s="7"/>
      <c r="I66" s="98" t="s">
        <v>52</v>
      </c>
      <c r="J66" s="52">
        <v>4.1399999999999997</v>
      </c>
      <c r="K66" s="32" t="s">
        <v>230</v>
      </c>
      <c r="L66" s="33">
        <v>4.1100000000000003</v>
      </c>
      <c r="M66" s="18">
        <f t="shared" si="0"/>
        <v>-7.2992700729925444E-3</v>
      </c>
      <c r="O66" s="98" t="s">
        <v>52</v>
      </c>
      <c r="P66" s="52">
        <v>4.1399999999999997</v>
      </c>
      <c r="Q66" s="32" t="s">
        <v>230</v>
      </c>
      <c r="R66" s="33">
        <v>4.1100000000000003</v>
      </c>
      <c r="S66" s="18">
        <f t="shared" si="1"/>
        <v>-7.2992700729925444E-3</v>
      </c>
      <c r="U66" s="4" t="s">
        <v>211</v>
      </c>
      <c r="V66" s="110">
        <f>COUNT(Y5:Y61)</f>
        <v>57</v>
      </c>
      <c r="W66" s="3"/>
      <c r="X66" s="3"/>
      <c r="Y66" s="5"/>
    </row>
    <row r="67" spans="3:31" x14ac:dyDescent="0.25">
      <c r="C67" s="2"/>
      <c r="D67" s="6"/>
      <c r="E67" s="114"/>
      <c r="F67" s="7"/>
      <c r="I67" s="98" t="s">
        <v>77</v>
      </c>
      <c r="J67" s="52">
        <v>27.98</v>
      </c>
      <c r="K67" s="32" t="s">
        <v>291</v>
      </c>
      <c r="L67" s="33">
        <v>28.5</v>
      </c>
      <c r="M67" s="18">
        <f t="shared" si="0"/>
        <v>1.8245614035087704E-2</v>
      </c>
      <c r="O67" s="98" t="s">
        <v>77</v>
      </c>
      <c r="P67" s="52">
        <v>27.98</v>
      </c>
      <c r="Q67" s="32" t="s">
        <v>291</v>
      </c>
      <c r="R67" s="33">
        <v>28.5</v>
      </c>
      <c r="S67" s="18">
        <f t="shared" si="1"/>
        <v>1.8245614035087704E-2</v>
      </c>
      <c r="U67" s="4" t="s">
        <v>215</v>
      </c>
      <c r="V67" s="111">
        <f>MEDIAN(Y5:Y61)</f>
        <v>9.6736596736596708E-2</v>
      </c>
      <c r="W67" s="3"/>
      <c r="X67" s="3"/>
      <c r="Y67" s="5"/>
    </row>
    <row r="68" spans="3:31" x14ac:dyDescent="0.25">
      <c r="C68" s="2"/>
      <c r="D68" s="6"/>
      <c r="E68" s="114"/>
      <c r="F68" s="7"/>
      <c r="I68" s="98" t="s">
        <v>149</v>
      </c>
      <c r="J68" s="52">
        <v>3.55</v>
      </c>
      <c r="K68" s="32" t="s">
        <v>292</v>
      </c>
      <c r="L68" s="33">
        <v>3.25</v>
      </c>
      <c r="M68" s="18">
        <f t="shared" si="0"/>
        <v>-9.2307692307692257E-2</v>
      </c>
      <c r="O68" s="98" t="s">
        <v>149</v>
      </c>
      <c r="P68" s="52">
        <v>3.55</v>
      </c>
      <c r="Q68" s="32" t="s">
        <v>292</v>
      </c>
      <c r="R68" s="33">
        <v>3.25</v>
      </c>
      <c r="S68" s="18">
        <f t="shared" si="1"/>
        <v>-9.2307692307692257E-2</v>
      </c>
      <c r="U68" s="4" t="s">
        <v>220</v>
      </c>
      <c r="V68" s="112">
        <f>CONFIDENCE(0.05,V64,V66)</f>
        <v>5.3125042737695631E-2</v>
      </c>
      <c r="W68" s="3"/>
      <c r="X68" s="3"/>
      <c r="Y68" s="5"/>
    </row>
    <row r="69" spans="3:31" x14ac:dyDescent="0.25">
      <c r="C69" s="2"/>
      <c r="D69" s="6"/>
      <c r="E69" s="114"/>
      <c r="F69" s="7"/>
      <c r="I69" s="98" t="s">
        <v>281</v>
      </c>
      <c r="J69" s="52">
        <v>16.8</v>
      </c>
      <c r="K69" s="32" t="s">
        <v>288</v>
      </c>
      <c r="L69" s="33">
        <v>17</v>
      </c>
      <c r="M69" s="18">
        <f t="shared" ref="M69:M132" si="7">(L69-J69)/L69</f>
        <v>1.1764705882352899E-2</v>
      </c>
      <c r="O69" s="98" t="s">
        <v>281</v>
      </c>
      <c r="P69" s="52">
        <v>16.8</v>
      </c>
      <c r="Q69" s="32" t="s">
        <v>288</v>
      </c>
      <c r="R69" s="33">
        <v>17</v>
      </c>
      <c r="S69" s="18">
        <f t="shared" ref="S69:S132" si="8">(R69-P69)/R69</f>
        <v>1.1764705882352899E-2</v>
      </c>
      <c r="U69" s="19"/>
      <c r="V69" s="20"/>
      <c r="W69" s="20"/>
      <c r="X69" s="20"/>
      <c r="Y69" s="23"/>
    </row>
    <row r="70" spans="3:31" x14ac:dyDescent="0.25">
      <c r="C70" s="2"/>
      <c r="D70" s="6"/>
      <c r="E70" s="114"/>
      <c r="F70" s="7"/>
      <c r="I70" s="98" t="s">
        <v>116</v>
      </c>
      <c r="J70" s="52">
        <v>0.75</v>
      </c>
      <c r="K70" s="32" t="s">
        <v>58</v>
      </c>
      <c r="L70" s="33">
        <v>1.046</v>
      </c>
      <c r="M70" s="18">
        <f t="shared" si="7"/>
        <v>0.28298279158699813</v>
      </c>
      <c r="O70" s="98" t="s">
        <v>116</v>
      </c>
      <c r="P70" s="52">
        <v>0.75</v>
      </c>
      <c r="Q70" s="32" t="s">
        <v>58</v>
      </c>
      <c r="R70" s="33">
        <v>1.046</v>
      </c>
      <c r="S70" s="18">
        <f t="shared" si="8"/>
        <v>0.28298279158699813</v>
      </c>
      <c r="W70" s="3"/>
      <c r="X70" s="3"/>
      <c r="Y70" s="3"/>
    </row>
    <row r="71" spans="3:31" x14ac:dyDescent="0.25">
      <c r="C71" s="2"/>
      <c r="D71" s="6"/>
      <c r="E71" s="114"/>
      <c r="F71" s="7"/>
      <c r="I71" s="98" t="s">
        <v>281</v>
      </c>
      <c r="J71" s="52">
        <v>14.2</v>
      </c>
      <c r="K71" s="32" t="s">
        <v>293</v>
      </c>
      <c r="L71" s="33">
        <v>14</v>
      </c>
      <c r="M71" s="18">
        <f t="shared" si="7"/>
        <v>-1.4285714285714235E-2</v>
      </c>
      <c r="O71" s="98" t="s">
        <v>281</v>
      </c>
      <c r="P71" s="52">
        <v>14.2</v>
      </c>
      <c r="Q71" s="32" t="s">
        <v>293</v>
      </c>
      <c r="R71" s="33">
        <v>14</v>
      </c>
      <c r="S71" s="18">
        <f t="shared" si="8"/>
        <v>-1.4285714285714235E-2</v>
      </c>
      <c r="U71" s="3"/>
      <c r="V71" s="3"/>
      <c r="W71" s="3"/>
      <c r="X71" s="3"/>
      <c r="Y71" s="3"/>
    </row>
    <row r="72" spans="3:31" x14ac:dyDescent="0.25">
      <c r="C72" s="2"/>
      <c r="D72" s="6"/>
      <c r="E72" s="114"/>
      <c r="F72" s="7"/>
      <c r="I72" s="98" t="s">
        <v>192</v>
      </c>
      <c r="J72" s="52">
        <v>71.203860000000006</v>
      </c>
      <c r="K72" s="32" t="s">
        <v>294</v>
      </c>
      <c r="L72" s="33">
        <v>69.2</v>
      </c>
      <c r="M72" s="18">
        <f t="shared" si="7"/>
        <v>-2.8957514450867094E-2</v>
      </c>
      <c r="O72" s="98" t="s">
        <v>192</v>
      </c>
      <c r="P72" s="52">
        <v>71.203860000000006</v>
      </c>
      <c r="Q72" s="32" t="s">
        <v>294</v>
      </c>
      <c r="R72" s="33">
        <v>69.2</v>
      </c>
      <c r="S72" s="18">
        <f t="shared" si="8"/>
        <v>-2.8957514450867094E-2</v>
      </c>
    </row>
    <row r="73" spans="3:31" x14ac:dyDescent="0.25">
      <c r="C73"/>
      <c r="D73" s="1"/>
      <c r="I73" s="98" t="s">
        <v>116</v>
      </c>
      <c r="J73" s="52">
        <v>0.75</v>
      </c>
      <c r="K73" s="32" t="s">
        <v>204</v>
      </c>
      <c r="L73" s="33">
        <v>1.07</v>
      </c>
      <c r="M73" s="18">
        <f t="shared" si="7"/>
        <v>0.2990654205607477</v>
      </c>
      <c r="O73" s="98" t="s">
        <v>116</v>
      </c>
      <c r="P73" s="52">
        <v>0.75</v>
      </c>
      <c r="Q73" s="32" t="s">
        <v>204</v>
      </c>
      <c r="R73" s="33">
        <v>1.07</v>
      </c>
      <c r="S73" s="18">
        <f t="shared" si="8"/>
        <v>0.2990654205607477</v>
      </c>
    </row>
    <row r="74" spans="3:31" x14ac:dyDescent="0.25">
      <c r="C74"/>
      <c r="D74" s="1"/>
      <c r="I74" s="98" t="s">
        <v>295</v>
      </c>
      <c r="J74" s="52">
        <v>23.72</v>
      </c>
      <c r="K74" s="32" t="s">
        <v>296</v>
      </c>
      <c r="L74" s="33">
        <v>21</v>
      </c>
      <c r="M74" s="18">
        <f t="shared" si="7"/>
        <v>-0.12952380952380946</v>
      </c>
      <c r="O74" s="98" t="s">
        <v>295</v>
      </c>
      <c r="P74" s="52">
        <v>23.72</v>
      </c>
      <c r="Q74" s="32" t="s">
        <v>296</v>
      </c>
      <c r="R74" s="33">
        <v>21</v>
      </c>
      <c r="S74" s="18">
        <f t="shared" si="8"/>
        <v>-0.12952380952380946</v>
      </c>
    </row>
    <row r="75" spans="3:31" x14ac:dyDescent="0.25">
      <c r="C75"/>
      <c r="D75" s="1"/>
      <c r="I75" s="98" t="s">
        <v>297</v>
      </c>
      <c r="J75" s="52">
        <v>210</v>
      </c>
      <c r="K75" s="32" t="s">
        <v>298</v>
      </c>
      <c r="L75" s="33">
        <v>207.1</v>
      </c>
      <c r="M75" s="18">
        <f t="shared" si="7"/>
        <v>-1.4002897151134746E-2</v>
      </c>
      <c r="O75" s="98" t="s">
        <v>297</v>
      </c>
      <c r="P75" s="52">
        <v>210</v>
      </c>
      <c r="Q75" s="32" t="s">
        <v>298</v>
      </c>
      <c r="R75" s="33">
        <v>207.1</v>
      </c>
      <c r="S75" s="18">
        <f t="shared" si="8"/>
        <v>-1.4002897151134746E-2</v>
      </c>
    </row>
    <row r="76" spans="3:31" x14ac:dyDescent="0.25">
      <c r="C76"/>
      <c r="D76" s="1"/>
      <c r="I76" s="98" t="s">
        <v>192</v>
      </c>
      <c r="J76" s="52">
        <v>72.813362999999995</v>
      </c>
      <c r="K76" s="32" t="s">
        <v>299</v>
      </c>
      <c r="L76" s="33">
        <v>69.45</v>
      </c>
      <c r="M76" s="18">
        <f t="shared" si="7"/>
        <v>-4.8428552915766629E-2</v>
      </c>
      <c r="O76" s="98" t="s">
        <v>192</v>
      </c>
      <c r="P76" s="52">
        <v>72.813362999999995</v>
      </c>
      <c r="Q76" s="32" t="s">
        <v>299</v>
      </c>
      <c r="R76" s="33">
        <v>69.45</v>
      </c>
      <c r="S76" s="18">
        <f t="shared" si="8"/>
        <v>-4.8428552915766629E-2</v>
      </c>
    </row>
    <row r="77" spans="3:31" x14ac:dyDescent="0.25">
      <c r="C77"/>
      <c r="D77" s="1"/>
      <c r="I77" s="98" t="s">
        <v>77</v>
      </c>
      <c r="J77" s="52">
        <v>31.03</v>
      </c>
      <c r="K77" s="32" t="s">
        <v>53</v>
      </c>
      <c r="L77" s="33">
        <v>32.1</v>
      </c>
      <c r="M77" s="18">
        <f t="shared" si="7"/>
        <v>3.333333333333334E-2</v>
      </c>
      <c r="O77" s="98" t="s">
        <v>77</v>
      </c>
      <c r="P77" s="52">
        <v>31.03</v>
      </c>
      <c r="Q77" s="32" t="s">
        <v>53</v>
      </c>
      <c r="R77" s="33">
        <v>32.1</v>
      </c>
      <c r="S77" s="18">
        <f t="shared" si="8"/>
        <v>3.333333333333334E-2</v>
      </c>
    </row>
    <row r="78" spans="3:31" x14ac:dyDescent="0.25">
      <c r="C78"/>
      <c r="D78" s="1"/>
      <c r="I78" s="98" t="s">
        <v>164</v>
      </c>
      <c r="J78" s="52">
        <v>1.2</v>
      </c>
      <c r="K78" s="32" t="s">
        <v>300</v>
      </c>
      <c r="L78" s="33">
        <v>1.0940000000000001</v>
      </c>
      <c r="M78" s="18">
        <f t="shared" si="7"/>
        <v>-9.6892138939670802E-2</v>
      </c>
      <c r="O78" s="98" t="s">
        <v>164</v>
      </c>
      <c r="P78" s="52">
        <v>1.2</v>
      </c>
      <c r="Q78" s="32" t="s">
        <v>300</v>
      </c>
      <c r="R78" s="33">
        <v>1.0940000000000001</v>
      </c>
      <c r="S78" s="18">
        <f t="shared" si="8"/>
        <v>-9.6892138939670802E-2</v>
      </c>
    </row>
    <row r="79" spans="3:31" x14ac:dyDescent="0.25">
      <c r="C79"/>
      <c r="D79" s="1"/>
      <c r="I79" s="98" t="s">
        <v>301</v>
      </c>
      <c r="J79" s="52">
        <v>2.5</v>
      </c>
      <c r="K79" s="32" t="s">
        <v>120</v>
      </c>
      <c r="L79" s="33">
        <v>11.88</v>
      </c>
      <c r="M79" s="18">
        <f t="shared" si="7"/>
        <v>0.78956228956228958</v>
      </c>
      <c r="O79" s="98" t="s">
        <v>301</v>
      </c>
      <c r="P79" s="52">
        <v>2.5</v>
      </c>
      <c r="Q79" s="32" t="s">
        <v>120</v>
      </c>
      <c r="R79" s="33">
        <v>11.88</v>
      </c>
      <c r="S79" s="18">
        <f t="shared" si="8"/>
        <v>0.78956228956228958</v>
      </c>
    </row>
    <row r="80" spans="3:31" x14ac:dyDescent="0.25">
      <c r="C80"/>
      <c r="D80" s="1"/>
      <c r="I80" s="98" t="s">
        <v>149</v>
      </c>
      <c r="J80" s="52">
        <v>3.55</v>
      </c>
      <c r="K80" s="32" t="s">
        <v>292</v>
      </c>
      <c r="L80" s="33">
        <v>3.25</v>
      </c>
      <c r="M80" s="18">
        <f t="shared" si="7"/>
        <v>-9.2307692307692257E-2</v>
      </c>
      <c r="O80" s="98" t="s">
        <v>149</v>
      </c>
      <c r="P80" s="52">
        <v>3.55</v>
      </c>
      <c r="Q80" s="32" t="s">
        <v>292</v>
      </c>
      <c r="R80" s="33">
        <v>3.25</v>
      </c>
      <c r="S80" s="18">
        <f t="shared" si="8"/>
        <v>-9.2307692307692257E-2</v>
      </c>
    </row>
    <row r="81" spans="3:19" x14ac:dyDescent="0.25">
      <c r="C81"/>
      <c r="D81" s="1"/>
      <c r="I81" s="98" t="s">
        <v>50</v>
      </c>
      <c r="J81" s="52">
        <v>0.84</v>
      </c>
      <c r="K81" s="32" t="s">
        <v>71</v>
      </c>
      <c r="L81" s="33">
        <v>0.89800000000000002</v>
      </c>
      <c r="M81" s="18">
        <f t="shared" si="7"/>
        <v>6.4587973273942154E-2</v>
      </c>
      <c r="O81" s="98" t="s">
        <v>50</v>
      </c>
      <c r="P81" s="52">
        <v>0.84</v>
      </c>
      <c r="Q81" s="32" t="s">
        <v>71</v>
      </c>
      <c r="R81" s="33">
        <v>0.89800000000000002</v>
      </c>
      <c r="S81" s="18">
        <f t="shared" si="8"/>
        <v>6.4587973273942154E-2</v>
      </c>
    </row>
    <row r="82" spans="3:19" x14ac:dyDescent="0.25">
      <c r="C82"/>
      <c r="D82" s="1"/>
      <c r="I82" s="98" t="s">
        <v>52</v>
      </c>
      <c r="J82" s="52">
        <v>3.96</v>
      </c>
      <c r="K82" s="32" t="s">
        <v>302</v>
      </c>
      <c r="L82" s="33">
        <v>4.0599999999999996</v>
      </c>
      <c r="M82" s="18">
        <f t="shared" si="7"/>
        <v>2.4630541871921097E-2</v>
      </c>
      <c r="O82" s="98" t="s">
        <v>52</v>
      </c>
      <c r="P82" s="52">
        <v>3.96</v>
      </c>
      <c r="Q82" s="32" t="s">
        <v>302</v>
      </c>
      <c r="R82" s="33">
        <v>4.0599999999999996</v>
      </c>
      <c r="S82" s="18">
        <f t="shared" si="8"/>
        <v>2.4630541871921097E-2</v>
      </c>
    </row>
    <row r="83" spans="3:19" x14ac:dyDescent="0.25">
      <c r="C83"/>
      <c r="D83" s="1"/>
      <c r="I83" s="98" t="s">
        <v>35</v>
      </c>
      <c r="J83" s="52">
        <v>8</v>
      </c>
      <c r="K83" s="32" t="s">
        <v>136</v>
      </c>
      <c r="L83" s="33">
        <v>10.92</v>
      </c>
      <c r="M83" s="18">
        <f t="shared" si="7"/>
        <v>0.26739926739926739</v>
      </c>
      <c r="O83" s="98" t="s">
        <v>35</v>
      </c>
      <c r="P83" s="52">
        <v>8</v>
      </c>
      <c r="Q83" s="32" t="s">
        <v>136</v>
      </c>
      <c r="R83" s="33">
        <v>10.92</v>
      </c>
      <c r="S83" s="18">
        <f t="shared" si="8"/>
        <v>0.26739926739926739</v>
      </c>
    </row>
    <row r="84" spans="3:19" x14ac:dyDescent="0.25">
      <c r="C84"/>
      <c r="D84" s="1"/>
      <c r="I84" s="98" t="s">
        <v>272</v>
      </c>
      <c r="J84" s="52">
        <v>3.21</v>
      </c>
      <c r="K84" s="32" t="s">
        <v>303</v>
      </c>
      <c r="L84" s="33">
        <v>2.92</v>
      </c>
      <c r="M84" s="18">
        <f t="shared" si="7"/>
        <v>-9.9315068493150693E-2</v>
      </c>
      <c r="O84" s="98" t="s">
        <v>272</v>
      </c>
      <c r="P84" s="52">
        <v>3.21</v>
      </c>
      <c r="Q84" s="32" t="s">
        <v>303</v>
      </c>
      <c r="R84" s="33">
        <v>2.92</v>
      </c>
      <c r="S84" s="18">
        <f t="shared" si="8"/>
        <v>-9.9315068493150693E-2</v>
      </c>
    </row>
    <row r="85" spans="3:19" x14ac:dyDescent="0.25">
      <c r="C85"/>
      <c r="D85" s="1"/>
      <c r="I85" s="98" t="s">
        <v>44</v>
      </c>
      <c r="J85" s="52">
        <v>11.67</v>
      </c>
      <c r="K85" s="32" t="s">
        <v>304</v>
      </c>
      <c r="L85" s="33">
        <v>12.5</v>
      </c>
      <c r="M85" s="18">
        <f t="shared" si="7"/>
        <v>6.6400000000000001E-2</v>
      </c>
      <c r="O85" s="98" t="s">
        <v>44</v>
      </c>
      <c r="P85" s="52">
        <v>11.67</v>
      </c>
      <c r="Q85" s="32" t="s">
        <v>304</v>
      </c>
      <c r="R85" s="33">
        <v>12.5</v>
      </c>
      <c r="S85" s="18">
        <f t="shared" si="8"/>
        <v>6.6400000000000001E-2</v>
      </c>
    </row>
    <row r="86" spans="3:19" x14ac:dyDescent="0.25">
      <c r="C86"/>
      <c r="D86" s="1"/>
      <c r="I86" s="98" t="s">
        <v>119</v>
      </c>
      <c r="J86" s="52">
        <v>25</v>
      </c>
      <c r="K86" s="32" t="s">
        <v>305</v>
      </c>
      <c r="L86" s="33">
        <v>33.619999999999997</v>
      </c>
      <c r="M86" s="18">
        <f t="shared" si="7"/>
        <v>0.25639500297441992</v>
      </c>
      <c r="O86" s="98" t="s">
        <v>119</v>
      </c>
      <c r="P86" s="52">
        <v>25</v>
      </c>
      <c r="Q86" s="32" t="s">
        <v>305</v>
      </c>
      <c r="R86" s="33">
        <v>33.619999999999997</v>
      </c>
      <c r="S86" s="18">
        <f t="shared" si="8"/>
        <v>0.25639500297441992</v>
      </c>
    </row>
    <row r="87" spans="3:19" x14ac:dyDescent="0.25">
      <c r="C87"/>
      <c r="D87" s="1"/>
      <c r="I87" s="98" t="s">
        <v>149</v>
      </c>
      <c r="J87" s="52">
        <v>3.55</v>
      </c>
      <c r="K87" s="32" t="s">
        <v>306</v>
      </c>
      <c r="L87" s="33">
        <v>2.0950000000000002</v>
      </c>
      <c r="M87" s="18">
        <f t="shared" si="7"/>
        <v>-0.69451073985680167</v>
      </c>
      <c r="O87" s="98" t="s">
        <v>149</v>
      </c>
      <c r="P87" s="52">
        <v>3.55</v>
      </c>
      <c r="Q87" s="32" t="s">
        <v>306</v>
      </c>
      <c r="R87" s="33">
        <v>2.0950000000000002</v>
      </c>
      <c r="S87" s="18">
        <f t="shared" si="8"/>
        <v>-0.69451073985680167</v>
      </c>
    </row>
    <row r="88" spans="3:19" x14ac:dyDescent="0.25">
      <c r="C88"/>
      <c r="D88" s="1"/>
      <c r="I88" s="98" t="s">
        <v>307</v>
      </c>
      <c r="J88" s="52">
        <v>8.3559999999999999</v>
      </c>
      <c r="K88" s="32" t="s">
        <v>85</v>
      </c>
      <c r="L88" s="33">
        <v>12.94</v>
      </c>
      <c r="M88" s="18">
        <f t="shared" si="7"/>
        <v>0.35425038639876349</v>
      </c>
      <c r="O88" s="98" t="s">
        <v>307</v>
      </c>
      <c r="P88" s="52">
        <v>8.3559999999999999</v>
      </c>
      <c r="Q88" s="32" t="s">
        <v>85</v>
      </c>
      <c r="R88" s="33">
        <v>12.94</v>
      </c>
      <c r="S88" s="18">
        <f t="shared" si="8"/>
        <v>0.35425038639876349</v>
      </c>
    </row>
    <row r="89" spans="3:19" x14ac:dyDescent="0.25">
      <c r="C89"/>
      <c r="D89" s="1"/>
      <c r="I89" s="98" t="s">
        <v>27</v>
      </c>
      <c r="J89" s="52">
        <v>28.08</v>
      </c>
      <c r="K89" s="32" t="s">
        <v>308</v>
      </c>
      <c r="L89" s="33">
        <v>84</v>
      </c>
      <c r="M89" s="18">
        <f t="shared" si="7"/>
        <v>0.6657142857142857</v>
      </c>
      <c r="O89" s="98" t="s">
        <v>27</v>
      </c>
      <c r="P89" s="52">
        <v>28.08</v>
      </c>
      <c r="Q89" s="32" t="s">
        <v>308</v>
      </c>
      <c r="R89" s="33">
        <v>84</v>
      </c>
      <c r="S89" s="18">
        <f t="shared" si="8"/>
        <v>0.6657142857142857</v>
      </c>
    </row>
    <row r="90" spans="3:19" x14ac:dyDescent="0.25">
      <c r="C90"/>
      <c r="D90" s="1"/>
      <c r="I90" s="98" t="s">
        <v>27</v>
      </c>
      <c r="J90" s="52">
        <v>47.65</v>
      </c>
      <c r="K90" s="32" t="s">
        <v>308</v>
      </c>
      <c r="L90" s="33">
        <v>84</v>
      </c>
      <c r="M90" s="18">
        <f t="shared" si="7"/>
        <v>0.43273809523809526</v>
      </c>
      <c r="O90" s="98" t="s">
        <v>27</v>
      </c>
      <c r="P90" s="52">
        <v>47.65</v>
      </c>
      <c r="Q90" s="32" t="s">
        <v>308</v>
      </c>
      <c r="R90" s="33">
        <v>84</v>
      </c>
      <c r="S90" s="18">
        <f t="shared" si="8"/>
        <v>0.43273809523809526</v>
      </c>
    </row>
    <row r="91" spans="3:19" x14ac:dyDescent="0.25">
      <c r="C91"/>
      <c r="D91" s="1"/>
      <c r="I91" s="98" t="s">
        <v>119</v>
      </c>
      <c r="J91" s="52">
        <v>25</v>
      </c>
      <c r="K91" s="32" t="s">
        <v>309</v>
      </c>
      <c r="L91" s="33">
        <v>44.04</v>
      </c>
      <c r="M91" s="18">
        <f t="shared" si="7"/>
        <v>0.43233424159854678</v>
      </c>
      <c r="O91" s="98" t="s">
        <v>119</v>
      </c>
      <c r="P91" s="52">
        <v>25</v>
      </c>
      <c r="Q91" s="32" t="s">
        <v>309</v>
      </c>
      <c r="R91" s="33">
        <v>44.04</v>
      </c>
      <c r="S91" s="18">
        <f t="shared" si="8"/>
        <v>0.43233424159854678</v>
      </c>
    </row>
    <row r="92" spans="3:19" x14ac:dyDescent="0.25">
      <c r="C92"/>
      <c r="D92" s="1"/>
      <c r="I92" s="98" t="s">
        <v>156</v>
      </c>
      <c r="J92" s="52">
        <v>1.6</v>
      </c>
      <c r="K92" s="32" t="s">
        <v>310</v>
      </c>
      <c r="L92" s="33">
        <v>1.282</v>
      </c>
      <c r="M92" s="18">
        <f t="shared" si="7"/>
        <v>-0.24804992199687992</v>
      </c>
      <c r="O92" s="98" t="s">
        <v>156</v>
      </c>
      <c r="P92" s="52">
        <v>1.6</v>
      </c>
      <c r="Q92" s="32" t="s">
        <v>310</v>
      </c>
      <c r="R92" s="33">
        <v>1.282</v>
      </c>
      <c r="S92" s="18">
        <f t="shared" si="8"/>
        <v>-0.24804992199687992</v>
      </c>
    </row>
    <row r="93" spans="3:19" x14ac:dyDescent="0.25">
      <c r="C93"/>
      <c r="D93" s="1"/>
      <c r="I93" s="98" t="s">
        <v>196</v>
      </c>
      <c r="J93" s="52">
        <v>3.9</v>
      </c>
      <c r="K93" s="32" t="s">
        <v>311</v>
      </c>
      <c r="L93" s="33">
        <v>3.9</v>
      </c>
      <c r="M93" s="18">
        <f t="shared" si="7"/>
        <v>0</v>
      </c>
      <c r="O93" s="98" t="s">
        <v>196</v>
      </c>
      <c r="P93" s="52">
        <v>3.9</v>
      </c>
      <c r="Q93" s="32" t="s">
        <v>311</v>
      </c>
      <c r="R93" s="33">
        <v>3.9</v>
      </c>
      <c r="S93" s="18">
        <f t="shared" si="8"/>
        <v>0</v>
      </c>
    </row>
    <row r="94" spans="3:19" x14ac:dyDescent="0.25">
      <c r="C94"/>
      <c r="D94" s="1"/>
      <c r="I94" s="98" t="s">
        <v>156</v>
      </c>
      <c r="J94" s="52">
        <v>4.5</v>
      </c>
      <c r="K94" s="32" t="s">
        <v>312</v>
      </c>
      <c r="L94" s="33">
        <v>3.8260000000000001</v>
      </c>
      <c r="M94" s="18">
        <f t="shared" si="7"/>
        <v>-0.17616309461578669</v>
      </c>
      <c r="O94" s="98" t="s">
        <v>156</v>
      </c>
      <c r="P94" s="52">
        <v>4.5</v>
      </c>
      <c r="Q94" s="32" t="s">
        <v>312</v>
      </c>
      <c r="R94" s="33">
        <v>3.8260000000000001</v>
      </c>
      <c r="S94" s="18">
        <f t="shared" si="8"/>
        <v>-0.17616309461578669</v>
      </c>
    </row>
    <row r="95" spans="3:19" x14ac:dyDescent="0.25">
      <c r="C95"/>
      <c r="D95" s="1"/>
      <c r="I95" s="98" t="s">
        <v>244</v>
      </c>
      <c r="J95" s="52">
        <v>25</v>
      </c>
      <c r="K95" s="32" t="s">
        <v>93</v>
      </c>
      <c r="L95" s="33">
        <v>13.52</v>
      </c>
      <c r="M95" s="18">
        <f t="shared" si="7"/>
        <v>-0.84911242603550297</v>
      </c>
      <c r="O95" s="98" t="s">
        <v>244</v>
      </c>
      <c r="P95" s="52">
        <v>25</v>
      </c>
      <c r="Q95" s="32" t="s">
        <v>93</v>
      </c>
      <c r="R95" s="33">
        <v>13.52</v>
      </c>
      <c r="S95" s="18">
        <f t="shared" si="8"/>
        <v>-0.84911242603550297</v>
      </c>
    </row>
    <row r="96" spans="3:19" x14ac:dyDescent="0.25">
      <c r="C96"/>
      <c r="D96" s="1"/>
      <c r="I96" s="98" t="s">
        <v>29</v>
      </c>
      <c r="J96" s="52">
        <v>10.62</v>
      </c>
      <c r="K96" s="32" t="s">
        <v>313</v>
      </c>
      <c r="L96" s="33">
        <v>24.8</v>
      </c>
      <c r="M96" s="18">
        <f t="shared" si="7"/>
        <v>0.5717741935483871</v>
      </c>
      <c r="O96" s="98" t="s">
        <v>29</v>
      </c>
      <c r="P96" s="52">
        <v>10.62</v>
      </c>
      <c r="Q96" s="32" t="s">
        <v>313</v>
      </c>
      <c r="R96" s="33">
        <v>24.8</v>
      </c>
      <c r="S96" s="18">
        <f t="shared" si="8"/>
        <v>0.5717741935483871</v>
      </c>
    </row>
    <row r="97" spans="3:19" x14ac:dyDescent="0.25">
      <c r="C97"/>
      <c r="D97" s="1"/>
      <c r="I97" s="98" t="s">
        <v>268</v>
      </c>
      <c r="J97" s="52">
        <v>14.28</v>
      </c>
      <c r="K97" s="32" t="s">
        <v>314</v>
      </c>
      <c r="L97" s="33">
        <v>13.08</v>
      </c>
      <c r="M97" s="18">
        <f t="shared" si="7"/>
        <v>-9.1743119266054995E-2</v>
      </c>
      <c r="O97" s="98" t="s">
        <v>268</v>
      </c>
      <c r="P97" s="52">
        <v>14.28</v>
      </c>
      <c r="Q97" s="32" t="s">
        <v>314</v>
      </c>
      <c r="R97" s="33">
        <v>13.08</v>
      </c>
      <c r="S97" s="18">
        <f t="shared" si="8"/>
        <v>-9.1743119266054995E-2</v>
      </c>
    </row>
    <row r="98" spans="3:19" x14ac:dyDescent="0.25">
      <c r="C98"/>
      <c r="D98" s="1"/>
      <c r="I98" s="98" t="s">
        <v>315</v>
      </c>
      <c r="J98" s="52">
        <v>0.01</v>
      </c>
      <c r="K98" s="32" t="s">
        <v>316</v>
      </c>
      <c r="L98" s="33">
        <v>1.3720000000000001</v>
      </c>
      <c r="M98" s="18">
        <f t="shared" si="7"/>
        <v>0.99271137026239065</v>
      </c>
      <c r="O98" s="98" t="s">
        <v>315</v>
      </c>
      <c r="P98" s="52">
        <v>0.01</v>
      </c>
      <c r="Q98" s="32" t="s">
        <v>316</v>
      </c>
      <c r="R98" s="33">
        <v>1.3720000000000001</v>
      </c>
      <c r="S98" s="18">
        <f t="shared" si="8"/>
        <v>0.99271137026239065</v>
      </c>
    </row>
    <row r="99" spans="3:19" x14ac:dyDescent="0.25">
      <c r="C99"/>
      <c r="D99" s="1"/>
      <c r="I99" s="98" t="s">
        <v>29</v>
      </c>
      <c r="J99" s="52">
        <v>10.91</v>
      </c>
      <c r="K99" s="32" t="s">
        <v>294</v>
      </c>
      <c r="L99" s="33">
        <v>12.72</v>
      </c>
      <c r="M99" s="18">
        <f t="shared" si="7"/>
        <v>0.14229559748427675</v>
      </c>
      <c r="O99" s="98" t="s">
        <v>29</v>
      </c>
      <c r="P99" s="52">
        <v>10.91</v>
      </c>
      <c r="Q99" s="32" t="s">
        <v>294</v>
      </c>
      <c r="R99" s="33">
        <v>12.72</v>
      </c>
      <c r="S99" s="18">
        <f t="shared" si="8"/>
        <v>0.14229559748427675</v>
      </c>
    </row>
    <row r="100" spans="3:19" x14ac:dyDescent="0.25">
      <c r="C100"/>
      <c r="D100" s="1"/>
      <c r="I100" s="98" t="s">
        <v>72</v>
      </c>
      <c r="J100" s="52">
        <v>12.955</v>
      </c>
      <c r="K100" s="32" t="s">
        <v>316</v>
      </c>
      <c r="L100" s="33">
        <v>26.95</v>
      </c>
      <c r="M100" s="18">
        <f t="shared" si="7"/>
        <v>0.51929499072356211</v>
      </c>
      <c r="O100" s="98" t="s">
        <v>72</v>
      </c>
      <c r="P100" s="52">
        <v>12.955</v>
      </c>
      <c r="Q100" s="32" t="s">
        <v>316</v>
      </c>
      <c r="R100" s="33">
        <v>26.95</v>
      </c>
      <c r="S100" s="18">
        <f t="shared" si="8"/>
        <v>0.51929499072356211</v>
      </c>
    </row>
    <row r="101" spans="3:19" x14ac:dyDescent="0.25">
      <c r="C101"/>
      <c r="D101" s="1"/>
      <c r="I101" s="98" t="s">
        <v>192</v>
      </c>
      <c r="J101" s="52">
        <v>62.64076</v>
      </c>
      <c r="K101" s="32" t="s">
        <v>317</v>
      </c>
      <c r="L101" s="33">
        <v>48.8</v>
      </c>
      <c r="M101" s="18">
        <f t="shared" si="7"/>
        <v>-0.28362213114754109</v>
      </c>
      <c r="O101" s="98" t="s">
        <v>192</v>
      </c>
      <c r="P101" s="52">
        <v>62.64076</v>
      </c>
      <c r="Q101" s="32" t="s">
        <v>317</v>
      </c>
      <c r="R101" s="33">
        <v>48.8</v>
      </c>
      <c r="S101" s="18">
        <f t="shared" si="8"/>
        <v>-0.28362213114754109</v>
      </c>
    </row>
    <row r="102" spans="3:19" x14ac:dyDescent="0.25">
      <c r="C102"/>
      <c r="D102" s="1"/>
      <c r="I102" s="98" t="s">
        <v>74</v>
      </c>
      <c r="J102" s="52">
        <v>35.33</v>
      </c>
      <c r="K102" s="32" t="s">
        <v>318</v>
      </c>
      <c r="L102" s="33">
        <v>49.75</v>
      </c>
      <c r="M102" s="18">
        <f t="shared" si="7"/>
        <v>0.28984924623115582</v>
      </c>
      <c r="O102" s="98" t="s">
        <v>74</v>
      </c>
      <c r="P102" s="52">
        <v>35.33</v>
      </c>
      <c r="Q102" s="32" t="s">
        <v>318</v>
      </c>
      <c r="R102" s="33">
        <v>49.75</v>
      </c>
      <c r="S102" s="18">
        <f t="shared" si="8"/>
        <v>0.28984924623115582</v>
      </c>
    </row>
    <row r="103" spans="3:19" x14ac:dyDescent="0.25">
      <c r="C103"/>
      <c r="D103" s="1"/>
      <c r="I103" s="98" t="s">
        <v>319</v>
      </c>
      <c r="J103" s="52">
        <v>12.5</v>
      </c>
      <c r="K103" s="32" t="s">
        <v>85</v>
      </c>
      <c r="L103" s="33">
        <v>12</v>
      </c>
      <c r="M103" s="18">
        <f t="shared" si="7"/>
        <v>-4.1666666666666664E-2</v>
      </c>
      <c r="O103" s="98" t="s">
        <v>319</v>
      </c>
      <c r="P103" s="52">
        <v>12.5</v>
      </c>
      <c r="Q103" s="32" t="s">
        <v>85</v>
      </c>
      <c r="R103" s="33">
        <v>12</v>
      </c>
      <c r="S103" s="18">
        <f t="shared" si="8"/>
        <v>-4.1666666666666664E-2</v>
      </c>
    </row>
    <row r="104" spans="3:19" x14ac:dyDescent="0.25">
      <c r="C104"/>
      <c r="D104" s="1"/>
      <c r="I104" s="98" t="s">
        <v>119</v>
      </c>
      <c r="J104" s="52">
        <v>30</v>
      </c>
      <c r="K104" s="32" t="s">
        <v>320</v>
      </c>
      <c r="L104" s="33">
        <v>47.3</v>
      </c>
      <c r="M104" s="18">
        <f t="shared" si="7"/>
        <v>0.36575052854122619</v>
      </c>
      <c r="O104" s="98" t="s">
        <v>119</v>
      </c>
      <c r="P104" s="52">
        <v>30</v>
      </c>
      <c r="Q104" s="32" t="s">
        <v>320</v>
      </c>
      <c r="R104" s="33">
        <v>47.3</v>
      </c>
      <c r="S104" s="18">
        <f t="shared" si="8"/>
        <v>0.36575052854122619</v>
      </c>
    </row>
    <row r="105" spans="3:19" x14ac:dyDescent="0.25">
      <c r="C105"/>
      <c r="D105" s="1"/>
      <c r="I105" s="98" t="s">
        <v>321</v>
      </c>
      <c r="J105" s="52">
        <v>17.899999999999999</v>
      </c>
      <c r="K105" s="32" t="s">
        <v>290</v>
      </c>
      <c r="L105" s="33">
        <v>19</v>
      </c>
      <c r="M105" s="18">
        <f t="shared" si="7"/>
        <v>5.7894736842105339E-2</v>
      </c>
      <c r="O105" s="98" t="s">
        <v>321</v>
      </c>
      <c r="P105" s="52">
        <v>17.899999999999999</v>
      </c>
      <c r="Q105" s="32" t="s">
        <v>290</v>
      </c>
      <c r="R105" s="33">
        <v>19</v>
      </c>
      <c r="S105" s="18">
        <f t="shared" si="8"/>
        <v>5.7894736842105339E-2</v>
      </c>
    </row>
    <row r="106" spans="3:19" x14ac:dyDescent="0.25">
      <c r="C106"/>
      <c r="D106" s="1"/>
      <c r="I106" s="98" t="s">
        <v>119</v>
      </c>
      <c r="J106" s="52">
        <v>14.24</v>
      </c>
      <c r="K106" s="32" t="s">
        <v>305</v>
      </c>
      <c r="L106" s="33">
        <v>33.619999999999997</v>
      </c>
      <c r="M106" s="18">
        <f t="shared" si="7"/>
        <v>0.57644259369422957</v>
      </c>
      <c r="O106" s="98" t="s">
        <v>119</v>
      </c>
      <c r="P106" s="52">
        <v>14.24</v>
      </c>
      <c r="Q106" s="32" t="s">
        <v>305</v>
      </c>
      <c r="R106" s="33">
        <v>33.619999999999997</v>
      </c>
      <c r="S106" s="18">
        <f t="shared" si="8"/>
        <v>0.57644259369422957</v>
      </c>
    </row>
    <row r="107" spans="3:19" x14ac:dyDescent="0.25">
      <c r="C107"/>
      <c r="D107" s="1"/>
      <c r="I107" s="98" t="s">
        <v>119</v>
      </c>
      <c r="J107" s="52">
        <v>14.24</v>
      </c>
      <c r="K107" s="32" t="s">
        <v>320</v>
      </c>
      <c r="L107" s="33">
        <v>47.3</v>
      </c>
      <c r="M107" s="18">
        <f t="shared" si="7"/>
        <v>0.69894291754756865</v>
      </c>
      <c r="O107" s="98" t="s">
        <v>119</v>
      </c>
      <c r="P107" s="52">
        <v>14.24</v>
      </c>
      <c r="Q107" s="32" t="s">
        <v>320</v>
      </c>
      <c r="R107" s="33">
        <v>47.3</v>
      </c>
      <c r="S107" s="18">
        <f t="shared" si="8"/>
        <v>0.69894291754756865</v>
      </c>
    </row>
    <row r="108" spans="3:19" x14ac:dyDescent="0.25">
      <c r="C108"/>
      <c r="D108" s="1"/>
      <c r="I108" s="98" t="s">
        <v>173</v>
      </c>
      <c r="J108" s="52">
        <v>10.6</v>
      </c>
      <c r="K108" s="32" t="s">
        <v>322</v>
      </c>
      <c r="L108" s="33">
        <v>34.049999999999997</v>
      </c>
      <c r="M108" s="18">
        <f t="shared" si="7"/>
        <v>0.68869309838472825</v>
      </c>
      <c r="O108" s="98" t="s">
        <v>173</v>
      </c>
      <c r="P108" s="52">
        <v>10.6</v>
      </c>
      <c r="Q108" s="32" t="s">
        <v>322</v>
      </c>
      <c r="R108" s="33">
        <v>34.049999999999997</v>
      </c>
      <c r="S108" s="18">
        <f t="shared" si="8"/>
        <v>0.68869309838472825</v>
      </c>
    </row>
    <row r="109" spans="3:19" x14ac:dyDescent="0.25">
      <c r="C109"/>
      <c r="D109" s="1"/>
      <c r="I109" s="98" t="s">
        <v>122</v>
      </c>
      <c r="J109" s="52">
        <v>0.1</v>
      </c>
      <c r="K109" s="32" t="s">
        <v>323</v>
      </c>
      <c r="L109" s="33">
        <v>5.17</v>
      </c>
      <c r="M109" s="18">
        <f t="shared" si="7"/>
        <v>0.98065764023210844</v>
      </c>
      <c r="O109" s="98" t="s">
        <v>122</v>
      </c>
      <c r="P109" s="52">
        <v>0.1</v>
      </c>
      <c r="Q109" s="32" t="s">
        <v>323</v>
      </c>
      <c r="R109" s="33">
        <v>5.17</v>
      </c>
      <c r="S109" s="18">
        <f t="shared" si="8"/>
        <v>0.98065764023210844</v>
      </c>
    </row>
    <row r="110" spans="3:19" x14ac:dyDescent="0.25">
      <c r="C110"/>
      <c r="D110" s="1"/>
      <c r="I110" s="98" t="s">
        <v>183</v>
      </c>
      <c r="J110" s="52">
        <v>0.05</v>
      </c>
      <c r="K110" s="32" t="s">
        <v>324</v>
      </c>
      <c r="L110" s="33">
        <v>16.399999999999999</v>
      </c>
      <c r="M110" s="18">
        <f t="shared" si="7"/>
        <v>0.99695121951219512</v>
      </c>
      <c r="O110" s="98" t="s">
        <v>183</v>
      </c>
      <c r="P110" s="52">
        <v>0.05</v>
      </c>
      <c r="Q110" s="32" t="s">
        <v>324</v>
      </c>
      <c r="R110" s="33">
        <v>16.399999999999999</v>
      </c>
      <c r="S110" s="18">
        <f t="shared" si="8"/>
        <v>0.99695121951219512</v>
      </c>
    </row>
    <row r="111" spans="3:19" x14ac:dyDescent="0.25">
      <c r="C111"/>
      <c r="D111" s="1"/>
      <c r="I111" s="98" t="s">
        <v>119</v>
      </c>
      <c r="J111" s="52">
        <v>0.2</v>
      </c>
      <c r="K111" s="32" t="s">
        <v>305</v>
      </c>
      <c r="L111" s="33">
        <v>33.619999999999997</v>
      </c>
      <c r="M111" s="18">
        <f t="shared" si="7"/>
        <v>0.99405116002379523</v>
      </c>
      <c r="O111" s="98" t="s">
        <v>119</v>
      </c>
      <c r="P111" s="52">
        <v>0.2</v>
      </c>
      <c r="Q111" s="32" t="s">
        <v>305</v>
      </c>
      <c r="R111" s="33">
        <v>33.619999999999997</v>
      </c>
      <c r="S111" s="18">
        <f t="shared" si="8"/>
        <v>0.99405116002379523</v>
      </c>
    </row>
    <row r="112" spans="3:19" x14ac:dyDescent="0.25">
      <c r="C112"/>
      <c r="D112" s="1"/>
      <c r="I112" s="98" t="s">
        <v>325</v>
      </c>
      <c r="J112" s="52">
        <v>0.25</v>
      </c>
      <c r="K112" s="32" t="s">
        <v>326</v>
      </c>
      <c r="L112" s="33">
        <v>0.20599999999999999</v>
      </c>
      <c r="M112" s="18">
        <f t="shared" si="7"/>
        <v>-0.21359223300970881</v>
      </c>
      <c r="O112" s="98" t="s">
        <v>325</v>
      </c>
      <c r="P112" s="52">
        <v>0.25</v>
      </c>
      <c r="Q112" s="32" t="s">
        <v>326</v>
      </c>
      <c r="R112" s="33">
        <v>0.20599999999999999</v>
      </c>
      <c r="S112" s="18">
        <f t="shared" si="8"/>
        <v>-0.21359223300970881</v>
      </c>
    </row>
    <row r="113" spans="3:19" x14ac:dyDescent="0.25">
      <c r="C113"/>
      <c r="D113" s="1"/>
      <c r="I113" s="98" t="s">
        <v>327</v>
      </c>
      <c r="J113" s="52">
        <v>0.33300000000000002</v>
      </c>
      <c r="K113" s="32" t="s">
        <v>328</v>
      </c>
      <c r="L113" s="33">
        <v>1.36</v>
      </c>
      <c r="M113" s="18">
        <f t="shared" si="7"/>
        <v>0.7551470588235295</v>
      </c>
      <c r="O113" s="98" t="s">
        <v>327</v>
      </c>
      <c r="P113" s="52">
        <v>0.33300000000000002</v>
      </c>
      <c r="Q113" s="32" t="s">
        <v>328</v>
      </c>
      <c r="R113" s="33">
        <v>1.36</v>
      </c>
      <c r="S113" s="18">
        <f t="shared" si="8"/>
        <v>0.7551470588235295</v>
      </c>
    </row>
    <row r="114" spans="3:19" x14ac:dyDescent="0.25">
      <c r="C114"/>
      <c r="D114" s="1"/>
      <c r="I114" s="98" t="s">
        <v>50</v>
      </c>
      <c r="J114" s="52">
        <v>0.05</v>
      </c>
      <c r="K114" s="32" t="s">
        <v>329</v>
      </c>
      <c r="L114" s="33">
        <v>0.1</v>
      </c>
      <c r="M114" s="18">
        <f t="shared" si="7"/>
        <v>0.5</v>
      </c>
      <c r="O114" s="98" t="s">
        <v>50</v>
      </c>
      <c r="P114" s="52">
        <v>0.05</v>
      </c>
      <c r="Q114" s="32" t="s">
        <v>329</v>
      </c>
      <c r="R114" s="33">
        <v>0.1</v>
      </c>
      <c r="S114" s="18">
        <f t="shared" si="8"/>
        <v>0.5</v>
      </c>
    </row>
    <row r="115" spans="3:19" x14ac:dyDescent="0.25">
      <c r="C115"/>
      <c r="D115" s="1"/>
      <c r="I115" s="98" t="s">
        <v>156</v>
      </c>
      <c r="J115" s="52">
        <v>0.08</v>
      </c>
      <c r="K115" s="32" t="s">
        <v>330</v>
      </c>
      <c r="L115" s="33">
        <v>0.25119999999999998</v>
      </c>
      <c r="M115" s="18">
        <f t="shared" si="7"/>
        <v>0.68152866242038213</v>
      </c>
      <c r="O115" s="98" t="s">
        <v>156</v>
      </c>
      <c r="P115" s="52">
        <v>0.08</v>
      </c>
      <c r="Q115" s="32" t="s">
        <v>330</v>
      </c>
      <c r="R115" s="33">
        <v>0.25119999999999998</v>
      </c>
      <c r="S115" s="18">
        <f t="shared" si="8"/>
        <v>0.68152866242038213</v>
      </c>
    </row>
    <row r="116" spans="3:19" x14ac:dyDescent="0.25">
      <c r="C116"/>
      <c r="D116" s="1"/>
      <c r="I116" s="98" t="s">
        <v>253</v>
      </c>
      <c r="J116" s="52">
        <v>0.1</v>
      </c>
      <c r="K116" s="32" t="s">
        <v>331</v>
      </c>
      <c r="L116" s="33">
        <v>0.5</v>
      </c>
      <c r="M116" s="18">
        <f t="shared" si="7"/>
        <v>0.8</v>
      </c>
      <c r="O116" s="98" t="s">
        <v>253</v>
      </c>
      <c r="P116" s="52">
        <v>0.1</v>
      </c>
      <c r="Q116" s="32" t="s">
        <v>331</v>
      </c>
      <c r="R116" s="33">
        <v>0.5</v>
      </c>
      <c r="S116" s="18">
        <f t="shared" si="8"/>
        <v>0.8</v>
      </c>
    </row>
    <row r="117" spans="3:19" x14ac:dyDescent="0.25">
      <c r="C117"/>
      <c r="D117" s="1"/>
      <c r="I117" s="98" t="s">
        <v>55</v>
      </c>
      <c r="J117" s="52">
        <v>0.11</v>
      </c>
      <c r="K117" s="32" t="s">
        <v>332</v>
      </c>
      <c r="L117" s="33">
        <v>0.1048</v>
      </c>
      <c r="M117" s="18">
        <f t="shared" si="7"/>
        <v>-4.9618320610686988E-2</v>
      </c>
      <c r="O117" s="98" t="s">
        <v>55</v>
      </c>
      <c r="P117" s="52">
        <v>0.11</v>
      </c>
      <c r="Q117" s="32" t="s">
        <v>332</v>
      </c>
      <c r="R117" s="33">
        <v>0.1048</v>
      </c>
      <c r="S117" s="18">
        <f t="shared" si="8"/>
        <v>-4.9618320610686988E-2</v>
      </c>
    </row>
    <row r="118" spans="3:19" x14ac:dyDescent="0.25">
      <c r="C118"/>
      <c r="D118" s="1"/>
      <c r="I118" s="98" t="s">
        <v>133</v>
      </c>
      <c r="J118" s="52">
        <v>0.02</v>
      </c>
      <c r="K118" s="32" t="s">
        <v>333</v>
      </c>
      <c r="L118" s="33">
        <v>0.41799999999999998</v>
      </c>
      <c r="M118" s="18">
        <f t="shared" si="7"/>
        <v>0.95215311004784686</v>
      </c>
      <c r="O118" s="98" t="s">
        <v>133</v>
      </c>
      <c r="P118" s="52">
        <v>0.02</v>
      </c>
      <c r="Q118" s="32" t="s">
        <v>333</v>
      </c>
      <c r="R118" s="33">
        <v>0.41799999999999998</v>
      </c>
      <c r="S118" s="18">
        <f t="shared" si="8"/>
        <v>0.95215311004784686</v>
      </c>
    </row>
    <row r="119" spans="3:19" x14ac:dyDescent="0.25">
      <c r="C119"/>
      <c r="D119" s="1"/>
      <c r="I119" s="99" t="s">
        <v>319</v>
      </c>
      <c r="J119" s="14">
        <v>14.25</v>
      </c>
      <c r="K119" s="32" t="s">
        <v>334</v>
      </c>
      <c r="L119" s="33">
        <v>14.15</v>
      </c>
      <c r="M119" s="18">
        <f t="shared" si="7"/>
        <v>-7.0671378091872539E-3</v>
      </c>
      <c r="O119" s="99" t="s">
        <v>319</v>
      </c>
      <c r="P119" s="14">
        <v>14.25</v>
      </c>
      <c r="Q119" s="32" t="s">
        <v>334</v>
      </c>
      <c r="R119" s="33">
        <v>14.15</v>
      </c>
      <c r="S119" s="18">
        <f t="shared" si="8"/>
        <v>-7.0671378091872539E-3</v>
      </c>
    </row>
    <row r="120" spans="3:19" x14ac:dyDescent="0.25">
      <c r="C120"/>
      <c r="D120" s="1"/>
      <c r="I120" s="99" t="s">
        <v>68</v>
      </c>
      <c r="J120" s="14">
        <v>35.597560000000001</v>
      </c>
      <c r="K120" s="32" t="s">
        <v>335</v>
      </c>
      <c r="L120" s="33">
        <v>37.799999999999997</v>
      </c>
      <c r="M120" s="18">
        <f t="shared" si="7"/>
        <v>5.8265608465608354E-2</v>
      </c>
      <c r="O120" s="99" t="s">
        <v>68</v>
      </c>
      <c r="P120" s="14">
        <v>35.597560000000001</v>
      </c>
      <c r="Q120" s="32" t="s">
        <v>335</v>
      </c>
      <c r="R120" s="33">
        <v>37.799999999999997</v>
      </c>
      <c r="S120" s="18">
        <f t="shared" si="8"/>
        <v>5.8265608465608354E-2</v>
      </c>
    </row>
    <row r="121" spans="3:19" x14ac:dyDescent="0.25">
      <c r="C121"/>
      <c r="D121" s="1"/>
      <c r="I121" s="99" t="s">
        <v>265</v>
      </c>
      <c r="J121" s="14">
        <v>119.38575</v>
      </c>
      <c r="K121" s="32" t="s">
        <v>336</v>
      </c>
      <c r="L121" s="33">
        <v>109</v>
      </c>
      <c r="M121" s="18">
        <f t="shared" si="7"/>
        <v>-9.528211009174313E-2</v>
      </c>
      <c r="O121" s="99" t="s">
        <v>265</v>
      </c>
      <c r="P121" s="14">
        <v>119.38575</v>
      </c>
      <c r="Q121" s="32" t="s">
        <v>336</v>
      </c>
      <c r="R121" s="33">
        <v>109</v>
      </c>
      <c r="S121" s="18">
        <f t="shared" si="8"/>
        <v>-9.528211009174313E-2</v>
      </c>
    </row>
    <row r="122" spans="3:19" x14ac:dyDescent="0.25">
      <c r="C122"/>
      <c r="D122" s="1"/>
      <c r="I122" s="99" t="s">
        <v>337</v>
      </c>
      <c r="J122" s="14">
        <v>50</v>
      </c>
      <c r="K122" s="32" t="s">
        <v>338</v>
      </c>
      <c r="L122" s="33">
        <v>53.3</v>
      </c>
      <c r="M122" s="18">
        <f t="shared" si="7"/>
        <v>6.1913696060037472E-2</v>
      </c>
      <c r="O122" s="99" t="s">
        <v>337</v>
      </c>
      <c r="P122" s="14">
        <v>50</v>
      </c>
      <c r="Q122" s="32" t="s">
        <v>338</v>
      </c>
      <c r="R122" s="33">
        <v>53.3</v>
      </c>
      <c r="S122" s="18">
        <f t="shared" si="8"/>
        <v>6.1913696060037472E-2</v>
      </c>
    </row>
    <row r="123" spans="3:19" x14ac:dyDescent="0.25">
      <c r="C123"/>
      <c r="D123" s="1"/>
      <c r="I123" s="99" t="s">
        <v>203</v>
      </c>
      <c r="J123" s="14">
        <v>69</v>
      </c>
      <c r="K123" s="32" t="s">
        <v>339</v>
      </c>
      <c r="L123" s="33">
        <v>69.099999999999994</v>
      </c>
      <c r="M123" s="18">
        <f t="shared" si="7"/>
        <v>1.4471780028942739E-3</v>
      </c>
      <c r="O123" s="99" t="s">
        <v>203</v>
      </c>
      <c r="P123" s="14">
        <v>69</v>
      </c>
      <c r="Q123" s="32" t="s">
        <v>339</v>
      </c>
      <c r="R123" s="33">
        <v>69.099999999999994</v>
      </c>
      <c r="S123" s="18">
        <f t="shared" si="8"/>
        <v>1.4471780028942739E-3</v>
      </c>
    </row>
    <row r="124" spans="3:19" x14ac:dyDescent="0.25">
      <c r="C124"/>
      <c r="D124" s="1"/>
      <c r="I124" s="99" t="s">
        <v>307</v>
      </c>
      <c r="J124" s="14">
        <v>20.25</v>
      </c>
      <c r="K124" s="32" t="s">
        <v>163</v>
      </c>
      <c r="L124" s="33">
        <v>20.25</v>
      </c>
      <c r="M124" s="18">
        <f t="shared" si="7"/>
        <v>0</v>
      </c>
      <c r="O124" s="99" t="s">
        <v>307</v>
      </c>
      <c r="P124" s="14">
        <v>20.25</v>
      </c>
      <c r="Q124" s="32" t="s">
        <v>163</v>
      </c>
      <c r="R124" s="33">
        <v>20.25</v>
      </c>
      <c r="S124" s="18">
        <f t="shared" si="8"/>
        <v>0</v>
      </c>
    </row>
    <row r="125" spans="3:19" x14ac:dyDescent="0.25">
      <c r="C125"/>
      <c r="D125" s="1"/>
      <c r="I125" s="99" t="s">
        <v>27</v>
      </c>
      <c r="J125" s="14">
        <v>60</v>
      </c>
      <c r="K125" s="32" t="s">
        <v>340</v>
      </c>
      <c r="L125" s="33">
        <v>59.1</v>
      </c>
      <c r="M125" s="18">
        <f t="shared" si="7"/>
        <v>-1.5228426395939063E-2</v>
      </c>
      <c r="O125" s="99" t="s">
        <v>27</v>
      </c>
      <c r="P125" s="14">
        <v>60</v>
      </c>
      <c r="Q125" s="32" t="s">
        <v>340</v>
      </c>
      <c r="R125" s="33">
        <v>59.1</v>
      </c>
      <c r="S125" s="18">
        <f t="shared" si="8"/>
        <v>-1.5228426395939063E-2</v>
      </c>
    </row>
    <row r="126" spans="3:19" x14ac:dyDescent="0.25">
      <c r="C126"/>
      <c r="D126" s="1"/>
      <c r="I126" s="99" t="s">
        <v>103</v>
      </c>
      <c r="J126" s="14">
        <v>16.95</v>
      </c>
      <c r="K126" s="32" t="s">
        <v>341</v>
      </c>
      <c r="L126" s="33">
        <v>15.45</v>
      </c>
      <c r="M126" s="18">
        <f t="shared" si="7"/>
        <v>-9.7087378640776698E-2</v>
      </c>
      <c r="O126" s="99" t="s">
        <v>103</v>
      </c>
      <c r="P126" s="14">
        <v>16.95</v>
      </c>
      <c r="Q126" s="32" t="s">
        <v>341</v>
      </c>
      <c r="R126" s="33">
        <v>15.45</v>
      </c>
      <c r="S126" s="18">
        <f t="shared" si="8"/>
        <v>-9.7087378640776698E-2</v>
      </c>
    </row>
    <row r="127" spans="3:19" x14ac:dyDescent="0.25">
      <c r="C127"/>
      <c r="D127" s="1"/>
      <c r="I127" s="99" t="s">
        <v>342</v>
      </c>
      <c r="J127" s="14">
        <v>70</v>
      </c>
      <c r="K127" s="32" t="s">
        <v>343</v>
      </c>
      <c r="L127" s="33">
        <v>70.599999999999994</v>
      </c>
      <c r="M127" s="18">
        <f t="shared" si="7"/>
        <v>8.4985835694050185E-3</v>
      </c>
      <c r="O127" s="99" t="s">
        <v>342</v>
      </c>
      <c r="P127" s="14">
        <v>70</v>
      </c>
      <c r="Q127" s="32" t="s">
        <v>343</v>
      </c>
      <c r="R127" s="33">
        <v>70.599999999999994</v>
      </c>
      <c r="S127" s="18">
        <f t="shared" si="8"/>
        <v>8.4985835694050185E-3</v>
      </c>
    </row>
    <row r="128" spans="3:19" x14ac:dyDescent="0.25">
      <c r="C128"/>
      <c r="D128" s="1"/>
      <c r="I128" s="99" t="s">
        <v>110</v>
      </c>
      <c r="J128" s="14">
        <v>54</v>
      </c>
      <c r="K128" s="32" t="s">
        <v>344</v>
      </c>
      <c r="L128" s="33">
        <v>54</v>
      </c>
      <c r="M128" s="18">
        <f t="shared" si="7"/>
        <v>0</v>
      </c>
      <c r="O128" s="99" t="s">
        <v>110</v>
      </c>
      <c r="P128" s="14">
        <v>54</v>
      </c>
      <c r="Q128" s="32" t="s">
        <v>344</v>
      </c>
      <c r="R128" s="33">
        <v>54</v>
      </c>
      <c r="S128" s="18">
        <f t="shared" si="8"/>
        <v>0</v>
      </c>
    </row>
    <row r="129" spans="3:19" x14ac:dyDescent="0.25">
      <c r="C129"/>
      <c r="D129" s="1"/>
      <c r="I129" s="99" t="s">
        <v>144</v>
      </c>
      <c r="J129" s="14">
        <v>9.5</v>
      </c>
      <c r="K129" s="32" t="s">
        <v>169</v>
      </c>
      <c r="L129" s="33">
        <v>9.36</v>
      </c>
      <c r="M129" s="18">
        <f t="shared" si="7"/>
        <v>-1.4957264957265019E-2</v>
      </c>
      <c r="O129" s="99" t="s">
        <v>144</v>
      </c>
      <c r="P129" s="14">
        <v>9.5</v>
      </c>
      <c r="Q129" s="32" t="s">
        <v>169</v>
      </c>
      <c r="R129" s="33">
        <v>9.36</v>
      </c>
      <c r="S129" s="18">
        <f t="shared" si="8"/>
        <v>-1.4957264957265019E-2</v>
      </c>
    </row>
    <row r="130" spans="3:19" x14ac:dyDescent="0.25">
      <c r="C130"/>
      <c r="D130" s="1"/>
      <c r="I130" s="99" t="s">
        <v>68</v>
      </c>
      <c r="J130" s="14">
        <v>35.597560000000001</v>
      </c>
      <c r="K130" s="32" t="s">
        <v>186</v>
      </c>
      <c r="L130" s="33">
        <v>40.4</v>
      </c>
      <c r="M130" s="18">
        <f t="shared" si="7"/>
        <v>0.1188722772277227</v>
      </c>
      <c r="O130" s="99" t="s">
        <v>68</v>
      </c>
      <c r="P130" s="14">
        <v>35.597560000000001</v>
      </c>
      <c r="Q130" s="32" t="s">
        <v>186</v>
      </c>
      <c r="R130" s="33">
        <v>40.4</v>
      </c>
      <c r="S130" s="18">
        <f t="shared" si="8"/>
        <v>0.1188722772277227</v>
      </c>
    </row>
    <row r="131" spans="3:19" x14ac:dyDescent="0.25">
      <c r="C131"/>
      <c r="D131" s="1"/>
      <c r="I131" s="99" t="s">
        <v>183</v>
      </c>
      <c r="J131" s="14">
        <v>16.100000000000001</v>
      </c>
      <c r="K131" s="32" t="s">
        <v>345</v>
      </c>
      <c r="L131" s="33">
        <v>14.95</v>
      </c>
      <c r="M131" s="18">
        <f t="shared" si="7"/>
        <v>-7.6923076923077066E-2</v>
      </c>
      <c r="O131" s="99" t="s">
        <v>183</v>
      </c>
      <c r="P131" s="14">
        <v>16.100000000000001</v>
      </c>
      <c r="Q131" s="32" t="s">
        <v>345</v>
      </c>
      <c r="R131" s="33">
        <v>14.95</v>
      </c>
      <c r="S131" s="18">
        <f t="shared" si="8"/>
        <v>-7.6923076923077066E-2</v>
      </c>
    </row>
    <row r="132" spans="3:19" x14ac:dyDescent="0.25">
      <c r="C132"/>
      <c r="D132" s="1"/>
      <c r="I132" s="99" t="s">
        <v>29</v>
      </c>
      <c r="J132" s="14">
        <v>40.5</v>
      </c>
      <c r="K132" s="32" t="s">
        <v>346</v>
      </c>
      <c r="L132" s="33">
        <v>44.7</v>
      </c>
      <c r="M132" s="18">
        <f t="shared" si="7"/>
        <v>9.395973154362422E-2</v>
      </c>
      <c r="O132" s="99" t="s">
        <v>29</v>
      </c>
      <c r="P132" s="14">
        <v>40.5</v>
      </c>
      <c r="Q132" s="32" t="s">
        <v>346</v>
      </c>
      <c r="R132" s="33">
        <v>44.7</v>
      </c>
      <c r="S132" s="18">
        <f t="shared" si="8"/>
        <v>9.395973154362422E-2</v>
      </c>
    </row>
    <row r="133" spans="3:19" x14ac:dyDescent="0.25">
      <c r="C133"/>
      <c r="D133" s="1"/>
      <c r="I133" s="99" t="s">
        <v>268</v>
      </c>
      <c r="J133" s="14">
        <v>13</v>
      </c>
      <c r="K133" s="32" t="s">
        <v>347</v>
      </c>
      <c r="L133" s="33">
        <v>13.15</v>
      </c>
      <c r="M133" s="18">
        <f t="shared" ref="M133:M196" si="9">(L133-J133)/L133</f>
        <v>1.1406844106463905E-2</v>
      </c>
      <c r="O133" s="99" t="s">
        <v>268</v>
      </c>
      <c r="P133" s="14">
        <v>13</v>
      </c>
      <c r="Q133" s="32" t="s">
        <v>347</v>
      </c>
      <c r="R133" s="33">
        <v>13.15</v>
      </c>
      <c r="S133" s="18">
        <f t="shared" ref="S133:S196" si="10">(R133-P133)/R133</f>
        <v>1.1406844106463905E-2</v>
      </c>
    </row>
    <row r="134" spans="3:19" x14ac:dyDescent="0.25">
      <c r="C134"/>
      <c r="D134" s="1"/>
      <c r="I134" s="99" t="s">
        <v>348</v>
      </c>
      <c r="J134" s="14">
        <v>66.7029</v>
      </c>
      <c r="K134" s="32" t="s">
        <v>349</v>
      </c>
      <c r="L134" s="33">
        <v>69.349999999999994</v>
      </c>
      <c r="M134" s="18">
        <f t="shared" si="9"/>
        <v>3.817015140591197E-2</v>
      </c>
      <c r="O134" s="99" t="s">
        <v>348</v>
      </c>
      <c r="P134" s="14">
        <v>66.7029</v>
      </c>
      <c r="Q134" s="32" t="s">
        <v>349</v>
      </c>
      <c r="R134" s="33">
        <v>69.349999999999994</v>
      </c>
      <c r="S134" s="18">
        <f t="shared" si="10"/>
        <v>3.817015140591197E-2</v>
      </c>
    </row>
    <row r="135" spans="3:19" x14ac:dyDescent="0.25">
      <c r="C135"/>
      <c r="D135" s="1"/>
      <c r="I135" s="99" t="s">
        <v>265</v>
      </c>
      <c r="J135" s="14">
        <v>129.187344</v>
      </c>
      <c r="K135" s="32" t="s">
        <v>350</v>
      </c>
      <c r="L135" s="33">
        <v>103</v>
      </c>
      <c r="M135" s="18">
        <f t="shared" si="9"/>
        <v>-0.25424605825242713</v>
      </c>
      <c r="O135" s="99" t="s">
        <v>265</v>
      </c>
      <c r="P135" s="14">
        <v>129.187344</v>
      </c>
      <c r="Q135" s="32" t="s">
        <v>350</v>
      </c>
      <c r="R135" s="33">
        <v>103</v>
      </c>
      <c r="S135" s="18">
        <f t="shared" si="10"/>
        <v>-0.25424605825242713</v>
      </c>
    </row>
    <row r="136" spans="3:19" x14ac:dyDescent="0.25">
      <c r="C136"/>
      <c r="D136" s="1"/>
      <c r="I136" s="99" t="s">
        <v>164</v>
      </c>
      <c r="J136" s="14">
        <v>0.1</v>
      </c>
      <c r="K136" s="32" t="s">
        <v>351</v>
      </c>
      <c r="L136" s="33">
        <v>0.315</v>
      </c>
      <c r="M136" s="18">
        <f t="shared" si="9"/>
        <v>0.68253968253968256</v>
      </c>
      <c r="O136" s="99" t="s">
        <v>164</v>
      </c>
      <c r="P136" s="14">
        <v>0.1</v>
      </c>
      <c r="Q136" s="32" t="s">
        <v>351</v>
      </c>
      <c r="R136" s="33">
        <v>0.315</v>
      </c>
      <c r="S136" s="18">
        <f t="shared" si="10"/>
        <v>0.68253968253968256</v>
      </c>
    </row>
    <row r="137" spans="3:19" x14ac:dyDescent="0.25">
      <c r="C137"/>
      <c r="D137" s="1"/>
      <c r="I137" s="99" t="s">
        <v>352</v>
      </c>
      <c r="J137" s="14">
        <v>1.5</v>
      </c>
      <c r="K137" s="32" t="s">
        <v>353</v>
      </c>
      <c r="L137" s="33">
        <v>1.61</v>
      </c>
      <c r="M137" s="18">
        <f t="shared" si="9"/>
        <v>6.8322981366459687E-2</v>
      </c>
      <c r="O137" s="99" t="s">
        <v>352</v>
      </c>
      <c r="P137" s="14">
        <v>1.5</v>
      </c>
      <c r="Q137" s="32" t="s">
        <v>353</v>
      </c>
      <c r="R137" s="33">
        <v>1.61</v>
      </c>
      <c r="S137" s="18">
        <f t="shared" si="10"/>
        <v>6.8322981366459687E-2</v>
      </c>
    </row>
    <row r="138" spans="3:19" x14ac:dyDescent="0.25">
      <c r="C138"/>
      <c r="D138" s="1"/>
      <c r="I138" s="99" t="s">
        <v>77</v>
      </c>
      <c r="J138" s="14">
        <v>25.77</v>
      </c>
      <c r="K138" s="32" t="s">
        <v>354</v>
      </c>
      <c r="L138" s="33">
        <v>26.7</v>
      </c>
      <c r="M138" s="18">
        <f t="shared" si="9"/>
        <v>3.4831460674157294E-2</v>
      </c>
      <c r="O138" s="99" t="s">
        <v>77</v>
      </c>
      <c r="P138" s="14">
        <v>25.77</v>
      </c>
      <c r="Q138" s="32" t="s">
        <v>354</v>
      </c>
      <c r="R138" s="33">
        <v>26.7</v>
      </c>
      <c r="S138" s="18">
        <f t="shared" si="10"/>
        <v>3.4831460674157294E-2</v>
      </c>
    </row>
    <row r="139" spans="3:19" x14ac:dyDescent="0.25">
      <c r="C139"/>
      <c r="D139" s="1"/>
      <c r="I139" s="99" t="s">
        <v>47</v>
      </c>
      <c r="J139" s="14">
        <v>68.92</v>
      </c>
      <c r="K139" s="32" t="s">
        <v>355</v>
      </c>
      <c r="L139" s="33">
        <v>74</v>
      </c>
      <c r="M139" s="18">
        <f t="shared" si="9"/>
        <v>6.8648648648648627E-2</v>
      </c>
      <c r="O139" s="99" t="s">
        <v>47</v>
      </c>
      <c r="P139" s="14">
        <v>68.92</v>
      </c>
      <c r="Q139" s="32" t="s">
        <v>355</v>
      </c>
      <c r="R139" s="33">
        <v>74</v>
      </c>
      <c r="S139" s="18">
        <f t="shared" si="10"/>
        <v>6.8648648648648627E-2</v>
      </c>
    </row>
    <row r="140" spans="3:19" x14ac:dyDescent="0.25">
      <c r="C140"/>
      <c r="D140" s="1"/>
      <c r="I140" s="99" t="s">
        <v>47</v>
      </c>
      <c r="J140" s="14">
        <v>66.099999999999994</v>
      </c>
      <c r="K140" s="32" t="s">
        <v>356</v>
      </c>
      <c r="L140" s="33">
        <v>74.8</v>
      </c>
      <c r="M140" s="18">
        <f t="shared" si="9"/>
        <v>0.11631016042780754</v>
      </c>
      <c r="O140" s="99" t="s">
        <v>47</v>
      </c>
      <c r="P140" s="14">
        <v>66.099999999999994</v>
      </c>
      <c r="Q140" s="32" t="s">
        <v>356</v>
      </c>
      <c r="R140" s="33">
        <v>74.8</v>
      </c>
      <c r="S140" s="18">
        <f t="shared" si="10"/>
        <v>0.11631016042780754</v>
      </c>
    </row>
    <row r="141" spans="3:19" x14ac:dyDescent="0.25">
      <c r="C141"/>
      <c r="D141" s="1"/>
      <c r="I141" s="99" t="s">
        <v>77</v>
      </c>
      <c r="J141" s="14">
        <v>25</v>
      </c>
      <c r="K141" s="32" t="s">
        <v>335</v>
      </c>
      <c r="L141" s="33">
        <v>24.8</v>
      </c>
      <c r="M141" s="18">
        <f t="shared" si="9"/>
        <v>-8.0645161290322284E-3</v>
      </c>
      <c r="O141" s="99" t="s">
        <v>77</v>
      </c>
      <c r="P141" s="14">
        <v>25</v>
      </c>
      <c r="Q141" s="32" t="s">
        <v>335</v>
      </c>
      <c r="R141" s="33">
        <v>24.8</v>
      </c>
      <c r="S141" s="18">
        <f t="shared" si="10"/>
        <v>-8.0645161290322284E-3</v>
      </c>
    </row>
    <row r="142" spans="3:19" x14ac:dyDescent="0.25">
      <c r="C142"/>
      <c r="D142" s="1"/>
      <c r="I142" s="99" t="s">
        <v>183</v>
      </c>
      <c r="J142" s="14">
        <v>12.82</v>
      </c>
      <c r="K142" s="32" t="s">
        <v>195</v>
      </c>
      <c r="L142" s="33">
        <v>15.8</v>
      </c>
      <c r="M142" s="18">
        <f t="shared" si="9"/>
        <v>0.18860759493670887</v>
      </c>
      <c r="O142" s="99" t="s">
        <v>183</v>
      </c>
      <c r="P142" s="14">
        <v>12.82</v>
      </c>
      <c r="Q142" s="32" t="s">
        <v>195</v>
      </c>
      <c r="R142" s="33">
        <v>15.8</v>
      </c>
      <c r="S142" s="18">
        <f t="shared" si="10"/>
        <v>0.18860759493670887</v>
      </c>
    </row>
    <row r="143" spans="3:19" x14ac:dyDescent="0.25">
      <c r="C143"/>
      <c r="D143" s="1"/>
      <c r="I143" s="99" t="s">
        <v>35</v>
      </c>
      <c r="J143" s="14">
        <v>42</v>
      </c>
      <c r="K143" s="32" t="s">
        <v>158</v>
      </c>
      <c r="L143" s="33">
        <v>38.200000000000003</v>
      </c>
      <c r="M143" s="18">
        <f t="shared" si="9"/>
        <v>-9.9476439790575841E-2</v>
      </c>
      <c r="O143" s="99" t="s">
        <v>35</v>
      </c>
      <c r="P143" s="14">
        <v>42</v>
      </c>
      <c r="Q143" s="32" t="s">
        <v>158</v>
      </c>
      <c r="R143" s="33">
        <v>38.200000000000003</v>
      </c>
      <c r="S143" s="18">
        <f t="shared" si="10"/>
        <v>-9.9476439790575841E-2</v>
      </c>
    </row>
    <row r="144" spans="3:19" x14ac:dyDescent="0.25">
      <c r="C144"/>
      <c r="D144" s="1"/>
      <c r="I144" s="99" t="s">
        <v>357</v>
      </c>
      <c r="J144" s="14">
        <v>0.57299999999999995</v>
      </c>
      <c r="K144" s="32" t="s">
        <v>358</v>
      </c>
      <c r="L144" s="33">
        <v>1.03</v>
      </c>
      <c r="M144" s="18">
        <f t="shared" si="9"/>
        <v>0.44368932038834957</v>
      </c>
      <c r="O144" s="99" t="s">
        <v>357</v>
      </c>
      <c r="P144" s="14">
        <v>0.57299999999999995</v>
      </c>
      <c r="Q144" s="32" t="s">
        <v>358</v>
      </c>
      <c r="R144" s="33">
        <v>1.03</v>
      </c>
      <c r="S144" s="18">
        <f t="shared" si="10"/>
        <v>0.44368932038834957</v>
      </c>
    </row>
    <row r="145" spans="3:19" x14ac:dyDescent="0.25">
      <c r="C145"/>
      <c r="D145" s="1"/>
      <c r="I145" s="99" t="s">
        <v>359</v>
      </c>
      <c r="J145" s="14">
        <v>114</v>
      </c>
      <c r="K145" s="32" t="s">
        <v>360</v>
      </c>
      <c r="L145" s="33">
        <v>142.80000000000001</v>
      </c>
      <c r="M145" s="18">
        <f t="shared" si="9"/>
        <v>0.20168067226890762</v>
      </c>
      <c r="O145" s="99" t="s">
        <v>359</v>
      </c>
      <c r="P145" s="14">
        <v>114</v>
      </c>
      <c r="Q145" s="32" t="s">
        <v>360</v>
      </c>
      <c r="R145" s="33">
        <v>142.80000000000001</v>
      </c>
      <c r="S145" s="18">
        <f t="shared" si="10"/>
        <v>0.20168067226890762</v>
      </c>
    </row>
    <row r="146" spans="3:19" x14ac:dyDescent="0.25">
      <c r="C146"/>
      <c r="D146" s="1"/>
      <c r="I146" s="99" t="s">
        <v>77</v>
      </c>
      <c r="J146" s="14">
        <v>25.24</v>
      </c>
      <c r="K146" s="32" t="s">
        <v>361</v>
      </c>
      <c r="L146" s="33">
        <v>27</v>
      </c>
      <c r="M146" s="18">
        <f t="shared" si="9"/>
        <v>6.5185185185185249E-2</v>
      </c>
      <c r="O146" s="99" t="s">
        <v>77</v>
      </c>
      <c r="P146" s="14">
        <v>25.24</v>
      </c>
      <c r="Q146" s="32" t="s">
        <v>361</v>
      </c>
      <c r="R146" s="33">
        <v>27</v>
      </c>
      <c r="S146" s="18">
        <f t="shared" si="10"/>
        <v>6.5185185185185249E-2</v>
      </c>
    </row>
    <row r="147" spans="3:19" x14ac:dyDescent="0.25">
      <c r="C147"/>
      <c r="D147" s="1"/>
      <c r="I147" s="99" t="s">
        <v>359</v>
      </c>
      <c r="J147" s="14">
        <v>144.80000000000001</v>
      </c>
      <c r="K147" s="32" t="s">
        <v>362</v>
      </c>
      <c r="L147" s="33">
        <v>157</v>
      </c>
      <c r="M147" s="18">
        <f t="shared" si="9"/>
        <v>7.7707006369426679E-2</v>
      </c>
      <c r="O147" s="99" t="s">
        <v>359</v>
      </c>
      <c r="P147" s="14">
        <v>144.80000000000001</v>
      </c>
      <c r="Q147" s="32" t="s">
        <v>362</v>
      </c>
      <c r="R147" s="33">
        <v>157</v>
      </c>
      <c r="S147" s="18">
        <f t="shared" si="10"/>
        <v>7.7707006369426679E-2</v>
      </c>
    </row>
    <row r="148" spans="3:19" x14ac:dyDescent="0.25">
      <c r="C148"/>
      <c r="D148" s="1"/>
      <c r="I148" s="99" t="s">
        <v>99</v>
      </c>
      <c r="J148" s="14">
        <v>5</v>
      </c>
      <c r="K148" s="32" t="s">
        <v>336</v>
      </c>
      <c r="L148" s="33">
        <v>5.0199999999999996</v>
      </c>
      <c r="M148" s="18">
        <f t="shared" si="9"/>
        <v>3.9840637450198361E-3</v>
      </c>
      <c r="O148" s="99" t="s">
        <v>99</v>
      </c>
      <c r="P148" s="14">
        <v>5</v>
      </c>
      <c r="Q148" s="32" t="s">
        <v>336</v>
      </c>
      <c r="R148" s="33">
        <v>5.0199999999999996</v>
      </c>
      <c r="S148" s="18">
        <f t="shared" si="10"/>
        <v>3.9840637450198361E-3</v>
      </c>
    </row>
    <row r="149" spans="3:19" x14ac:dyDescent="0.25">
      <c r="C149"/>
      <c r="D149" s="1"/>
      <c r="I149" s="99" t="s">
        <v>281</v>
      </c>
      <c r="J149" s="14">
        <v>9.4</v>
      </c>
      <c r="K149" s="32" t="s">
        <v>363</v>
      </c>
      <c r="L149" s="33">
        <v>9.48</v>
      </c>
      <c r="M149" s="18">
        <f t="shared" si="9"/>
        <v>8.4388185654008518E-3</v>
      </c>
      <c r="O149" s="99" t="s">
        <v>281</v>
      </c>
      <c r="P149" s="14">
        <v>9.4</v>
      </c>
      <c r="Q149" s="32" t="s">
        <v>363</v>
      </c>
      <c r="R149" s="33">
        <v>9.48</v>
      </c>
      <c r="S149" s="18">
        <f t="shared" si="10"/>
        <v>8.4388185654008518E-3</v>
      </c>
    </row>
    <row r="150" spans="3:19" x14ac:dyDescent="0.25">
      <c r="C150"/>
      <c r="D150" s="1"/>
      <c r="I150" s="99" t="s">
        <v>272</v>
      </c>
      <c r="J150" s="14">
        <v>3.15</v>
      </c>
      <c r="K150" s="32" t="s">
        <v>364</v>
      </c>
      <c r="L150" s="33">
        <v>3.24</v>
      </c>
      <c r="M150" s="18">
        <f t="shared" si="9"/>
        <v>2.777777777777787E-2</v>
      </c>
      <c r="O150" s="99" t="s">
        <v>272</v>
      </c>
      <c r="P150" s="14">
        <v>3.15</v>
      </c>
      <c r="Q150" s="32" t="s">
        <v>364</v>
      </c>
      <c r="R150" s="33">
        <v>3.24</v>
      </c>
      <c r="S150" s="18">
        <f t="shared" si="10"/>
        <v>2.777777777777787E-2</v>
      </c>
    </row>
    <row r="151" spans="3:19" x14ac:dyDescent="0.25">
      <c r="C151"/>
      <c r="D151" s="1"/>
      <c r="I151" s="99" t="s">
        <v>130</v>
      </c>
      <c r="J151" s="14">
        <v>15.95</v>
      </c>
      <c r="K151" s="32" t="s">
        <v>365</v>
      </c>
      <c r="L151" s="33">
        <v>16</v>
      </c>
      <c r="M151" s="18">
        <f t="shared" si="9"/>
        <v>3.1250000000000444E-3</v>
      </c>
      <c r="O151" s="99" t="s">
        <v>130</v>
      </c>
      <c r="P151" s="14">
        <v>15.95</v>
      </c>
      <c r="Q151" s="32" t="s">
        <v>365</v>
      </c>
      <c r="R151" s="33">
        <v>16</v>
      </c>
      <c r="S151" s="18">
        <f t="shared" si="10"/>
        <v>3.1250000000000444E-3</v>
      </c>
    </row>
    <row r="152" spans="3:19" x14ac:dyDescent="0.25">
      <c r="C152"/>
      <c r="D152" s="1"/>
      <c r="I152" s="99" t="s">
        <v>281</v>
      </c>
      <c r="J152" s="14">
        <v>13.2</v>
      </c>
      <c r="K152" s="32" t="s">
        <v>366</v>
      </c>
      <c r="L152" s="33">
        <v>12.75</v>
      </c>
      <c r="M152" s="18">
        <f t="shared" si="9"/>
        <v>-3.5294117647058768E-2</v>
      </c>
      <c r="O152" s="99" t="s">
        <v>281</v>
      </c>
      <c r="P152" s="14">
        <v>13.2</v>
      </c>
      <c r="Q152" s="32" t="s">
        <v>366</v>
      </c>
      <c r="R152" s="33">
        <v>12.75</v>
      </c>
      <c r="S152" s="18">
        <f t="shared" si="10"/>
        <v>-3.5294117647058768E-2</v>
      </c>
    </row>
    <row r="153" spans="3:19" x14ac:dyDescent="0.25">
      <c r="C153"/>
      <c r="D153" s="1"/>
      <c r="I153" s="99" t="s">
        <v>367</v>
      </c>
      <c r="J153" s="14">
        <v>5.25</v>
      </c>
      <c r="K153" s="32" t="s">
        <v>340</v>
      </c>
      <c r="L153" s="33">
        <v>5.62</v>
      </c>
      <c r="M153" s="18">
        <f t="shared" si="9"/>
        <v>6.5836298932384366E-2</v>
      </c>
      <c r="O153" s="99" t="s">
        <v>367</v>
      </c>
      <c r="P153" s="14">
        <v>5.25</v>
      </c>
      <c r="Q153" s="32" t="s">
        <v>340</v>
      </c>
      <c r="R153" s="33">
        <v>5.62</v>
      </c>
      <c r="S153" s="18">
        <f t="shared" si="10"/>
        <v>6.5836298932384366E-2</v>
      </c>
    </row>
    <row r="154" spans="3:19" x14ac:dyDescent="0.25">
      <c r="C154"/>
      <c r="D154" s="1"/>
      <c r="I154" s="99" t="s">
        <v>99</v>
      </c>
      <c r="J154" s="14">
        <v>5</v>
      </c>
      <c r="K154" s="32" t="s">
        <v>368</v>
      </c>
      <c r="L154" s="33">
        <v>4.8600000000000003</v>
      </c>
      <c r="M154" s="18">
        <f t="shared" si="9"/>
        <v>-2.8806584362139849E-2</v>
      </c>
      <c r="O154" s="99" t="s">
        <v>99</v>
      </c>
      <c r="P154" s="14">
        <v>5</v>
      </c>
      <c r="Q154" s="32" t="s">
        <v>368</v>
      </c>
      <c r="R154" s="33">
        <v>4.8600000000000003</v>
      </c>
      <c r="S154" s="18">
        <f t="shared" si="10"/>
        <v>-2.8806584362139849E-2</v>
      </c>
    </row>
    <row r="155" spans="3:19" x14ac:dyDescent="0.25">
      <c r="C155"/>
      <c r="D155" s="1"/>
      <c r="I155" s="99" t="s">
        <v>307</v>
      </c>
      <c r="J155" s="14">
        <v>10.55</v>
      </c>
      <c r="K155" s="32" t="s">
        <v>369</v>
      </c>
      <c r="L155" s="33">
        <v>18</v>
      </c>
      <c r="M155" s="18">
        <f t="shared" si="9"/>
        <v>0.41388888888888886</v>
      </c>
      <c r="O155" s="99" t="s">
        <v>307</v>
      </c>
      <c r="P155" s="14">
        <v>10.55</v>
      </c>
      <c r="Q155" s="32" t="s">
        <v>369</v>
      </c>
      <c r="R155" s="33">
        <v>18</v>
      </c>
      <c r="S155" s="18">
        <f t="shared" si="10"/>
        <v>0.41388888888888886</v>
      </c>
    </row>
    <row r="156" spans="3:19" x14ac:dyDescent="0.25">
      <c r="C156"/>
      <c r="D156" s="1"/>
      <c r="I156" s="99" t="s">
        <v>359</v>
      </c>
      <c r="J156" s="14">
        <v>131.5</v>
      </c>
      <c r="K156" s="32" t="s">
        <v>370</v>
      </c>
      <c r="L156" s="33">
        <v>143.19999999999999</v>
      </c>
      <c r="M156" s="18">
        <f t="shared" si="9"/>
        <v>8.170391061452506E-2</v>
      </c>
      <c r="O156" s="99" t="s">
        <v>359</v>
      </c>
      <c r="P156" s="14">
        <v>131.5</v>
      </c>
      <c r="Q156" s="32" t="s">
        <v>370</v>
      </c>
      <c r="R156" s="33">
        <v>143.19999999999999</v>
      </c>
      <c r="S156" s="18">
        <f t="shared" si="10"/>
        <v>8.170391061452506E-2</v>
      </c>
    </row>
    <row r="157" spans="3:19" x14ac:dyDescent="0.25">
      <c r="C157"/>
      <c r="D157" s="1"/>
      <c r="I157" s="99" t="s">
        <v>359</v>
      </c>
      <c r="J157" s="14">
        <v>108</v>
      </c>
      <c r="K157" s="32" t="s">
        <v>371</v>
      </c>
      <c r="L157" s="33">
        <v>143.80000000000001</v>
      </c>
      <c r="M157" s="18">
        <f t="shared" si="9"/>
        <v>0.24895688456189158</v>
      </c>
      <c r="O157" s="99" t="s">
        <v>359</v>
      </c>
      <c r="P157" s="14">
        <v>108</v>
      </c>
      <c r="Q157" s="32" t="s">
        <v>371</v>
      </c>
      <c r="R157" s="33">
        <v>143.80000000000001</v>
      </c>
      <c r="S157" s="18">
        <f t="shared" si="10"/>
        <v>0.24895688456189158</v>
      </c>
    </row>
    <row r="158" spans="3:19" x14ac:dyDescent="0.25">
      <c r="C158"/>
      <c r="D158" s="1"/>
      <c r="I158" s="99" t="s">
        <v>45</v>
      </c>
      <c r="J158" s="14">
        <v>55</v>
      </c>
      <c r="K158" s="32" t="s">
        <v>372</v>
      </c>
      <c r="L158" s="33">
        <v>36.4</v>
      </c>
      <c r="M158" s="18">
        <f t="shared" si="9"/>
        <v>-0.51098901098901106</v>
      </c>
      <c r="O158" s="99" t="s">
        <v>45</v>
      </c>
      <c r="P158" s="14">
        <v>55</v>
      </c>
      <c r="Q158" s="32" t="s">
        <v>372</v>
      </c>
      <c r="R158" s="33">
        <v>36.4</v>
      </c>
      <c r="S158" s="18">
        <f t="shared" si="10"/>
        <v>-0.51098901098901106</v>
      </c>
    </row>
    <row r="159" spans="3:19" x14ac:dyDescent="0.25">
      <c r="C159"/>
      <c r="D159" s="1"/>
      <c r="I159" s="99" t="s">
        <v>27</v>
      </c>
      <c r="J159" s="14">
        <v>28.86</v>
      </c>
      <c r="K159" s="32" t="s">
        <v>351</v>
      </c>
      <c r="L159" s="33">
        <v>43.75</v>
      </c>
      <c r="M159" s="18">
        <f t="shared" si="9"/>
        <v>0.34034285714285717</v>
      </c>
      <c r="O159" s="99" t="s">
        <v>27</v>
      </c>
      <c r="P159" s="14">
        <v>28.86</v>
      </c>
      <c r="Q159" s="32" t="s">
        <v>351</v>
      </c>
      <c r="R159" s="33">
        <v>43.75</v>
      </c>
      <c r="S159" s="18">
        <f t="shared" si="10"/>
        <v>0.34034285714285717</v>
      </c>
    </row>
    <row r="160" spans="3:19" x14ac:dyDescent="0.25">
      <c r="C160"/>
      <c r="D160" s="1"/>
      <c r="I160" s="99" t="s">
        <v>373</v>
      </c>
      <c r="J160" s="14">
        <v>92.42</v>
      </c>
      <c r="K160" s="32" t="s">
        <v>177</v>
      </c>
      <c r="L160" s="33">
        <v>91.65</v>
      </c>
      <c r="M160" s="18">
        <f t="shared" si="9"/>
        <v>-8.401527550463677E-3</v>
      </c>
      <c r="O160" s="99" t="s">
        <v>373</v>
      </c>
      <c r="P160" s="14">
        <v>92.42</v>
      </c>
      <c r="Q160" s="32" t="s">
        <v>177</v>
      </c>
      <c r="R160" s="33">
        <v>91.65</v>
      </c>
      <c r="S160" s="18">
        <f t="shared" si="10"/>
        <v>-8.401527550463677E-3</v>
      </c>
    </row>
    <row r="161" spans="3:19" x14ac:dyDescent="0.25">
      <c r="C161"/>
      <c r="D161" s="1"/>
      <c r="I161" s="99" t="s">
        <v>237</v>
      </c>
      <c r="J161" s="14">
        <v>1.252</v>
      </c>
      <c r="K161" s="32" t="s">
        <v>363</v>
      </c>
      <c r="L161" s="33">
        <v>6.05</v>
      </c>
      <c r="M161" s="18">
        <f t="shared" si="9"/>
        <v>0.79305785123966943</v>
      </c>
      <c r="O161" s="99" t="s">
        <v>237</v>
      </c>
      <c r="P161" s="14">
        <v>1.252</v>
      </c>
      <c r="Q161" s="32" t="s">
        <v>363</v>
      </c>
      <c r="R161" s="33">
        <v>6.05</v>
      </c>
      <c r="S161" s="18">
        <f t="shared" si="10"/>
        <v>0.79305785123966943</v>
      </c>
    </row>
    <row r="162" spans="3:19" x14ac:dyDescent="0.25">
      <c r="C162"/>
      <c r="D162" s="1"/>
      <c r="I162" s="99" t="s">
        <v>272</v>
      </c>
      <c r="J162" s="14">
        <v>1</v>
      </c>
      <c r="K162" s="32" t="s">
        <v>369</v>
      </c>
      <c r="L162" s="33">
        <v>2.78</v>
      </c>
      <c r="M162" s="18">
        <f t="shared" si="9"/>
        <v>0.64028776978417268</v>
      </c>
      <c r="O162" s="99" t="s">
        <v>272</v>
      </c>
      <c r="P162" s="14">
        <v>1</v>
      </c>
      <c r="Q162" s="32" t="s">
        <v>369</v>
      </c>
      <c r="R162" s="33">
        <v>2.78</v>
      </c>
      <c r="S162" s="18">
        <f t="shared" si="10"/>
        <v>0.64028776978417268</v>
      </c>
    </row>
    <row r="163" spans="3:19" x14ac:dyDescent="0.25">
      <c r="C163"/>
      <c r="D163" s="1"/>
      <c r="I163" s="99" t="s">
        <v>37</v>
      </c>
      <c r="J163" s="14">
        <v>50</v>
      </c>
      <c r="K163" s="32" t="s">
        <v>374</v>
      </c>
      <c r="L163" s="33">
        <v>46</v>
      </c>
      <c r="M163" s="18">
        <f t="shared" si="9"/>
        <v>-8.6956521739130432E-2</v>
      </c>
      <c r="O163" s="99" t="s">
        <v>37</v>
      </c>
      <c r="P163" s="14">
        <v>50</v>
      </c>
      <c r="Q163" s="32" t="s">
        <v>374</v>
      </c>
      <c r="R163" s="33">
        <v>46</v>
      </c>
      <c r="S163" s="18">
        <f t="shared" si="10"/>
        <v>-8.6956521739130432E-2</v>
      </c>
    </row>
    <row r="164" spans="3:19" x14ac:dyDescent="0.25">
      <c r="C164"/>
      <c r="D164" s="1"/>
      <c r="I164" s="99" t="s">
        <v>156</v>
      </c>
      <c r="J164" s="14">
        <v>2.8</v>
      </c>
      <c r="K164" s="32" t="s">
        <v>160</v>
      </c>
      <c r="L164" s="33">
        <v>4.75</v>
      </c>
      <c r="M164" s="18">
        <f t="shared" si="9"/>
        <v>0.41052631578947374</v>
      </c>
      <c r="O164" s="99" t="s">
        <v>156</v>
      </c>
      <c r="P164" s="14">
        <v>2.8</v>
      </c>
      <c r="Q164" s="32" t="s">
        <v>160</v>
      </c>
      <c r="R164" s="33">
        <v>4.75</v>
      </c>
      <c r="S164" s="18">
        <f t="shared" si="10"/>
        <v>0.41052631578947374</v>
      </c>
    </row>
    <row r="165" spans="3:19" x14ac:dyDescent="0.25">
      <c r="C165"/>
      <c r="D165" s="1"/>
      <c r="I165" s="99" t="s">
        <v>196</v>
      </c>
      <c r="J165" s="14">
        <v>8.8954000000000004</v>
      </c>
      <c r="K165" s="32" t="s">
        <v>353</v>
      </c>
      <c r="L165" s="33">
        <v>8.9700000000000006</v>
      </c>
      <c r="M165" s="18">
        <f t="shared" si="9"/>
        <v>8.3166109253066008E-3</v>
      </c>
      <c r="O165" s="99" t="s">
        <v>196</v>
      </c>
      <c r="P165" s="14">
        <v>8.8954000000000004</v>
      </c>
      <c r="Q165" s="32" t="s">
        <v>353</v>
      </c>
      <c r="R165" s="33">
        <v>8.9700000000000006</v>
      </c>
      <c r="S165" s="18">
        <f t="shared" si="10"/>
        <v>8.3166109253066008E-3</v>
      </c>
    </row>
    <row r="166" spans="3:19" x14ac:dyDescent="0.25">
      <c r="C166"/>
      <c r="D166" s="1"/>
      <c r="I166" s="99" t="s">
        <v>307</v>
      </c>
      <c r="J166" s="14">
        <v>14.11</v>
      </c>
      <c r="K166" s="32" t="s">
        <v>375</v>
      </c>
      <c r="L166" s="33">
        <v>18.739999999999998</v>
      </c>
      <c r="M166" s="18">
        <f t="shared" si="9"/>
        <v>0.24706510138740659</v>
      </c>
      <c r="O166" s="99" t="s">
        <v>307</v>
      </c>
      <c r="P166" s="14">
        <v>14.11</v>
      </c>
      <c r="Q166" s="32" t="s">
        <v>375</v>
      </c>
      <c r="R166" s="33">
        <v>18.739999999999998</v>
      </c>
      <c r="S166" s="18">
        <f t="shared" si="10"/>
        <v>0.24706510138740659</v>
      </c>
    </row>
    <row r="167" spans="3:19" x14ac:dyDescent="0.25">
      <c r="C167"/>
      <c r="D167" s="1"/>
      <c r="I167" s="99" t="s">
        <v>156</v>
      </c>
      <c r="J167" s="14">
        <v>2.37</v>
      </c>
      <c r="K167" s="32" t="s">
        <v>376</v>
      </c>
      <c r="L167" s="33">
        <v>5.2</v>
      </c>
      <c r="M167" s="18">
        <f t="shared" si="9"/>
        <v>0.54423076923076918</v>
      </c>
      <c r="O167" s="99" t="s">
        <v>156</v>
      </c>
      <c r="P167" s="14">
        <v>2.37</v>
      </c>
      <c r="Q167" s="32" t="s">
        <v>376</v>
      </c>
      <c r="R167" s="33">
        <v>5.2</v>
      </c>
      <c r="S167" s="18">
        <f t="shared" si="10"/>
        <v>0.54423076923076918</v>
      </c>
    </row>
    <row r="168" spans="3:19" x14ac:dyDescent="0.25">
      <c r="C168"/>
      <c r="D168" s="1"/>
      <c r="I168" s="99" t="s">
        <v>173</v>
      </c>
      <c r="J168" s="14">
        <v>36.5</v>
      </c>
      <c r="K168" s="32" t="s">
        <v>377</v>
      </c>
      <c r="L168" s="33">
        <v>90.8</v>
      </c>
      <c r="M168" s="18">
        <f t="shared" si="9"/>
        <v>0.59801762114537449</v>
      </c>
      <c r="O168" s="99" t="s">
        <v>173</v>
      </c>
      <c r="P168" s="14">
        <v>36.5</v>
      </c>
      <c r="Q168" s="32" t="s">
        <v>377</v>
      </c>
      <c r="R168" s="33">
        <v>90.8</v>
      </c>
      <c r="S168" s="18">
        <f t="shared" si="10"/>
        <v>0.59801762114537449</v>
      </c>
    </row>
    <row r="169" spans="3:19" x14ac:dyDescent="0.25">
      <c r="C169"/>
      <c r="D169" s="1"/>
      <c r="I169" s="99" t="s">
        <v>156</v>
      </c>
      <c r="J169" s="14">
        <v>2.8</v>
      </c>
      <c r="K169" s="32" t="s">
        <v>378</v>
      </c>
      <c r="L169" s="33">
        <v>4.2</v>
      </c>
      <c r="M169" s="18">
        <f t="shared" si="9"/>
        <v>0.33333333333333343</v>
      </c>
      <c r="O169" s="99" t="s">
        <v>156</v>
      </c>
      <c r="P169" s="14">
        <v>2.8</v>
      </c>
      <c r="Q169" s="32" t="s">
        <v>378</v>
      </c>
      <c r="R169" s="33">
        <v>4.2</v>
      </c>
      <c r="S169" s="18">
        <f t="shared" si="10"/>
        <v>0.33333333333333343</v>
      </c>
    </row>
    <row r="170" spans="3:19" x14ac:dyDescent="0.25">
      <c r="C170"/>
      <c r="D170" s="1"/>
      <c r="I170" s="99" t="s">
        <v>156</v>
      </c>
      <c r="J170" s="14">
        <v>2.8</v>
      </c>
      <c r="K170" s="32" t="s">
        <v>379</v>
      </c>
      <c r="L170" s="33">
        <v>4.71</v>
      </c>
      <c r="M170" s="18">
        <f t="shared" si="9"/>
        <v>0.40552016985138006</v>
      </c>
      <c r="O170" s="99" t="s">
        <v>156</v>
      </c>
      <c r="P170" s="14">
        <v>2.8</v>
      </c>
      <c r="Q170" s="32" t="s">
        <v>379</v>
      </c>
      <c r="R170" s="33">
        <v>4.71</v>
      </c>
      <c r="S170" s="18">
        <f t="shared" si="10"/>
        <v>0.40552016985138006</v>
      </c>
    </row>
    <row r="171" spans="3:19" x14ac:dyDescent="0.25">
      <c r="C171"/>
      <c r="D171" s="1"/>
      <c r="I171" s="99" t="s">
        <v>156</v>
      </c>
      <c r="J171" s="14">
        <v>2.8</v>
      </c>
      <c r="K171" s="32" t="s">
        <v>380</v>
      </c>
      <c r="L171" s="33">
        <v>5.56</v>
      </c>
      <c r="M171" s="18">
        <f t="shared" si="9"/>
        <v>0.49640287769784175</v>
      </c>
      <c r="O171" s="99" t="s">
        <v>156</v>
      </c>
      <c r="P171" s="14">
        <v>2.8</v>
      </c>
      <c r="Q171" s="32" t="s">
        <v>380</v>
      </c>
      <c r="R171" s="33">
        <v>5.56</v>
      </c>
      <c r="S171" s="18">
        <f t="shared" si="10"/>
        <v>0.49640287769784175</v>
      </c>
    </row>
    <row r="172" spans="3:19" x14ac:dyDescent="0.25">
      <c r="C172"/>
      <c r="D172" s="1"/>
      <c r="I172" s="99" t="s">
        <v>348</v>
      </c>
      <c r="J172" s="14">
        <v>35.816760000000002</v>
      </c>
      <c r="K172" s="32" t="s">
        <v>381</v>
      </c>
      <c r="L172" s="33">
        <v>57.25</v>
      </c>
      <c r="M172" s="18">
        <f t="shared" si="9"/>
        <v>0.37437973799126634</v>
      </c>
      <c r="O172" s="99" t="s">
        <v>348</v>
      </c>
      <c r="P172" s="14">
        <v>35.816760000000002</v>
      </c>
      <c r="Q172" s="32" t="s">
        <v>381</v>
      </c>
      <c r="R172" s="33">
        <v>57.25</v>
      </c>
      <c r="S172" s="18">
        <f t="shared" si="10"/>
        <v>0.37437973799126634</v>
      </c>
    </row>
    <row r="173" spans="3:19" x14ac:dyDescent="0.25">
      <c r="C173"/>
      <c r="D173" s="1"/>
      <c r="I173" s="99" t="s">
        <v>268</v>
      </c>
      <c r="J173" s="14">
        <v>11</v>
      </c>
      <c r="K173" s="32" t="s">
        <v>382</v>
      </c>
      <c r="L173" s="33">
        <v>19</v>
      </c>
      <c r="M173" s="18">
        <f t="shared" si="9"/>
        <v>0.42105263157894735</v>
      </c>
      <c r="O173" s="99" t="s">
        <v>268</v>
      </c>
      <c r="P173" s="14">
        <v>11</v>
      </c>
      <c r="Q173" s="32" t="s">
        <v>382</v>
      </c>
      <c r="R173" s="33">
        <v>19</v>
      </c>
      <c r="S173" s="18">
        <f t="shared" si="10"/>
        <v>0.42105263157894735</v>
      </c>
    </row>
    <row r="174" spans="3:19" x14ac:dyDescent="0.25">
      <c r="C174"/>
      <c r="D174" s="1"/>
      <c r="I174" s="99" t="s">
        <v>383</v>
      </c>
      <c r="J174" s="14">
        <v>1.87</v>
      </c>
      <c r="K174" s="32" t="s">
        <v>384</v>
      </c>
      <c r="L174" s="33">
        <v>22.69</v>
      </c>
      <c r="M174" s="18">
        <f t="shared" si="9"/>
        <v>0.91758483913618327</v>
      </c>
      <c r="O174" s="99" t="s">
        <v>383</v>
      </c>
      <c r="P174" s="14">
        <v>1.87</v>
      </c>
      <c r="Q174" s="32" t="s">
        <v>384</v>
      </c>
      <c r="R174" s="33">
        <v>22.69</v>
      </c>
      <c r="S174" s="18">
        <f t="shared" si="10"/>
        <v>0.91758483913618327</v>
      </c>
    </row>
    <row r="175" spans="3:19" x14ac:dyDescent="0.25">
      <c r="C175"/>
      <c r="D175" s="1"/>
      <c r="I175" s="99" t="s">
        <v>156</v>
      </c>
      <c r="J175" s="14">
        <v>1.3</v>
      </c>
      <c r="K175" s="32" t="s">
        <v>385</v>
      </c>
      <c r="L175" s="33">
        <v>5.86</v>
      </c>
      <c r="M175" s="18">
        <f t="shared" si="9"/>
        <v>0.77815699658703075</v>
      </c>
      <c r="O175" s="99" t="s">
        <v>156</v>
      </c>
      <c r="P175" s="14">
        <v>1.3</v>
      </c>
      <c r="Q175" s="32" t="s">
        <v>385</v>
      </c>
      <c r="R175" s="33">
        <v>5.86</v>
      </c>
      <c r="S175" s="18">
        <f t="shared" si="10"/>
        <v>0.77815699658703075</v>
      </c>
    </row>
    <row r="176" spans="3:19" x14ac:dyDescent="0.25">
      <c r="C176"/>
      <c r="D176" s="1"/>
      <c r="I176" s="99" t="s">
        <v>173</v>
      </c>
      <c r="J176" s="14">
        <v>76.25</v>
      </c>
      <c r="K176" s="32" t="s">
        <v>377</v>
      </c>
      <c r="L176" s="33">
        <v>90.8</v>
      </c>
      <c r="M176" s="18">
        <f t="shared" si="9"/>
        <v>0.16024229074889865</v>
      </c>
      <c r="O176" s="99" t="s">
        <v>173</v>
      </c>
      <c r="P176" s="14">
        <v>76.25</v>
      </c>
      <c r="Q176" s="32" t="s">
        <v>377</v>
      </c>
      <c r="R176" s="33">
        <v>90.8</v>
      </c>
      <c r="S176" s="18">
        <f t="shared" si="10"/>
        <v>0.16024229074889865</v>
      </c>
    </row>
    <row r="177" spans="3:23" x14ac:dyDescent="0.25">
      <c r="C177"/>
      <c r="D177" s="1"/>
      <c r="I177" s="99" t="s">
        <v>173</v>
      </c>
      <c r="J177" s="14">
        <v>19.5</v>
      </c>
      <c r="K177" s="32" t="s">
        <v>377</v>
      </c>
      <c r="L177" s="33">
        <v>90.8</v>
      </c>
      <c r="M177" s="18">
        <f t="shared" si="9"/>
        <v>0.78524229074889862</v>
      </c>
      <c r="O177" s="99" t="s">
        <v>173</v>
      </c>
      <c r="P177" s="14">
        <v>19.5</v>
      </c>
      <c r="Q177" s="32" t="s">
        <v>377</v>
      </c>
      <c r="R177" s="33">
        <v>90.8</v>
      </c>
      <c r="S177" s="18">
        <f t="shared" si="10"/>
        <v>0.78524229074889862</v>
      </c>
    </row>
    <row r="178" spans="3:23" x14ac:dyDescent="0.25">
      <c r="C178"/>
      <c r="D178" s="1"/>
      <c r="I178" s="99" t="s">
        <v>173</v>
      </c>
      <c r="J178" s="14">
        <v>10.6</v>
      </c>
      <c r="K178" s="32" t="s">
        <v>377</v>
      </c>
      <c r="L178" s="33">
        <v>90.8</v>
      </c>
      <c r="M178" s="18">
        <f t="shared" si="9"/>
        <v>0.88325991189427322</v>
      </c>
      <c r="O178" s="99" t="s">
        <v>173</v>
      </c>
      <c r="P178" s="14">
        <v>10.6</v>
      </c>
      <c r="Q178" s="32" t="s">
        <v>377</v>
      </c>
      <c r="R178" s="33">
        <v>90.8</v>
      </c>
      <c r="S178" s="18">
        <f t="shared" si="10"/>
        <v>0.88325991189427322</v>
      </c>
    </row>
    <row r="179" spans="3:23" x14ac:dyDescent="0.25">
      <c r="C179"/>
      <c r="D179" s="1"/>
      <c r="I179" s="99" t="s">
        <v>35</v>
      </c>
      <c r="J179" s="14">
        <v>1</v>
      </c>
      <c r="K179" s="32" t="s">
        <v>386</v>
      </c>
      <c r="L179" s="33">
        <v>48.8</v>
      </c>
      <c r="M179" s="18">
        <f t="shared" si="9"/>
        <v>0.97950819672131151</v>
      </c>
      <c r="O179" s="99" t="s">
        <v>35</v>
      </c>
      <c r="P179" s="14">
        <v>1</v>
      </c>
      <c r="Q179" s="32" t="s">
        <v>386</v>
      </c>
      <c r="R179" s="33">
        <v>48.8</v>
      </c>
      <c r="S179" s="18">
        <f t="shared" si="10"/>
        <v>0.97950819672131151</v>
      </c>
    </row>
    <row r="180" spans="3:23" x14ac:dyDescent="0.25">
      <c r="C180"/>
      <c r="D180" s="1"/>
      <c r="I180" s="99" t="s">
        <v>183</v>
      </c>
      <c r="J180" s="14">
        <v>0.55000000000000004</v>
      </c>
      <c r="K180" s="32" t="s">
        <v>195</v>
      </c>
      <c r="L180" s="33">
        <v>15.8</v>
      </c>
      <c r="M180" s="18">
        <f t="shared" si="9"/>
        <v>0.96518987341772144</v>
      </c>
      <c r="O180" s="99" t="s">
        <v>183</v>
      </c>
      <c r="P180" s="14">
        <v>0.55000000000000004</v>
      </c>
      <c r="Q180" s="32" t="s">
        <v>195</v>
      </c>
      <c r="R180" s="33">
        <v>15.8</v>
      </c>
      <c r="S180" s="18">
        <f t="shared" si="10"/>
        <v>0.96518987341772144</v>
      </c>
    </row>
    <row r="181" spans="3:23" x14ac:dyDescent="0.25">
      <c r="C181"/>
      <c r="D181" s="1"/>
      <c r="I181" s="99" t="s">
        <v>119</v>
      </c>
      <c r="J181" s="14">
        <v>0.2</v>
      </c>
      <c r="K181" s="32" t="s">
        <v>387</v>
      </c>
      <c r="L181" s="33">
        <v>62.15</v>
      </c>
      <c r="M181" s="18">
        <f t="shared" si="9"/>
        <v>0.99678197908286403</v>
      </c>
      <c r="O181" s="99" t="s">
        <v>119</v>
      </c>
      <c r="P181" s="14">
        <v>0.2</v>
      </c>
      <c r="Q181" s="32" t="s">
        <v>387</v>
      </c>
      <c r="R181" s="33">
        <v>62.15</v>
      </c>
      <c r="S181" s="18">
        <f t="shared" si="10"/>
        <v>0.99678197908286403</v>
      </c>
    </row>
    <row r="182" spans="3:23" x14ac:dyDescent="0.25">
      <c r="C182"/>
      <c r="D182" s="1"/>
      <c r="I182" s="99" t="s">
        <v>268</v>
      </c>
      <c r="J182" s="14">
        <v>4.2041398000000001</v>
      </c>
      <c r="K182" s="32" t="s">
        <v>388</v>
      </c>
      <c r="L182" s="33">
        <v>18.46</v>
      </c>
      <c r="M182" s="18">
        <f t="shared" si="9"/>
        <v>0.77225678223185268</v>
      </c>
      <c r="O182" s="99" t="s">
        <v>268</v>
      </c>
      <c r="P182" s="14">
        <v>4.2041398000000001</v>
      </c>
      <c r="Q182" s="32" t="s">
        <v>388</v>
      </c>
      <c r="R182" s="33">
        <v>18.46</v>
      </c>
      <c r="S182" s="18">
        <f t="shared" si="10"/>
        <v>0.77225678223185268</v>
      </c>
    </row>
    <row r="183" spans="3:23" x14ac:dyDescent="0.25">
      <c r="C183"/>
      <c r="D183" s="1"/>
      <c r="I183" s="99" t="s">
        <v>164</v>
      </c>
      <c r="J183" s="14">
        <v>0.21</v>
      </c>
      <c r="K183" s="32" t="s">
        <v>389</v>
      </c>
      <c r="L183" s="33">
        <v>0.21149999999999999</v>
      </c>
      <c r="M183" s="18">
        <f t="shared" si="9"/>
        <v>7.0921985815602905E-3</v>
      </c>
      <c r="O183" s="99" t="s">
        <v>164</v>
      </c>
      <c r="P183" s="14">
        <v>0.21</v>
      </c>
      <c r="Q183" s="32" t="s">
        <v>389</v>
      </c>
      <c r="R183" s="33">
        <v>0.21149999999999999</v>
      </c>
      <c r="S183" s="18">
        <f t="shared" si="10"/>
        <v>7.0921985815602905E-3</v>
      </c>
    </row>
    <row r="184" spans="3:23" x14ac:dyDescent="0.25">
      <c r="C184"/>
      <c r="D184" s="1"/>
      <c r="I184" s="99" t="s">
        <v>137</v>
      </c>
      <c r="J184" s="14">
        <v>0.5</v>
      </c>
      <c r="K184" s="32" t="s">
        <v>375</v>
      </c>
      <c r="L184" s="33">
        <v>0.88500000000000001</v>
      </c>
      <c r="M184" s="18">
        <f t="shared" si="9"/>
        <v>0.43502824858757061</v>
      </c>
      <c r="O184" s="99" t="s">
        <v>137</v>
      </c>
      <c r="P184" s="14">
        <v>0.5</v>
      </c>
      <c r="Q184" s="32" t="s">
        <v>375</v>
      </c>
      <c r="R184" s="33">
        <v>0.88500000000000001</v>
      </c>
      <c r="S184" s="18">
        <f t="shared" si="10"/>
        <v>0.43502824858757061</v>
      </c>
    </row>
    <row r="185" spans="3:23" x14ac:dyDescent="0.25">
      <c r="C185"/>
      <c r="D185" s="1"/>
      <c r="I185" s="99" t="s">
        <v>68</v>
      </c>
      <c r="J185" s="14">
        <v>31.93</v>
      </c>
      <c r="K185" s="32" t="s">
        <v>390</v>
      </c>
      <c r="L185" s="33">
        <v>34.6</v>
      </c>
      <c r="M185" s="18">
        <f t="shared" si="9"/>
        <v>7.7167630057803513E-2</v>
      </c>
      <c r="O185" s="99" t="s">
        <v>68</v>
      </c>
      <c r="P185" s="14">
        <v>31.93</v>
      </c>
      <c r="Q185" s="32" t="s">
        <v>390</v>
      </c>
      <c r="R185" s="33">
        <v>34.6</v>
      </c>
      <c r="S185" s="18">
        <f t="shared" si="10"/>
        <v>7.7167630057803513E-2</v>
      </c>
    </row>
    <row r="186" spans="3:23" x14ac:dyDescent="0.25">
      <c r="C186"/>
      <c r="D186" s="1"/>
      <c r="I186" s="99" t="s">
        <v>391</v>
      </c>
      <c r="J186" s="14">
        <v>184</v>
      </c>
      <c r="K186" s="32" t="s">
        <v>392</v>
      </c>
      <c r="L186" s="33">
        <v>211.8</v>
      </c>
      <c r="M186" s="18">
        <f t="shared" si="9"/>
        <v>0.13125590179414548</v>
      </c>
      <c r="O186" s="99" t="s">
        <v>391</v>
      </c>
      <c r="P186" s="14">
        <v>184</v>
      </c>
      <c r="Q186" s="32" t="s">
        <v>392</v>
      </c>
      <c r="R186" s="33">
        <v>211.8</v>
      </c>
      <c r="S186" s="18">
        <f t="shared" si="10"/>
        <v>0.13125590179414548</v>
      </c>
    </row>
    <row r="187" spans="3:23" x14ac:dyDescent="0.25">
      <c r="C187"/>
      <c r="D187" s="1"/>
      <c r="I187" s="99" t="s">
        <v>393</v>
      </c>
      <c r="J187" s="14">
        <v>211</v>
      </c>
      <c r="K187" s="32" t="s">
        <v>394</v>
      </c>
      <c r="L187" s="33">
        <v>202.5</v>
      </c>
      <c r="M187" s="18">
        <f t="shared" si="9"/>
        <v>-4.1975308641975309E-2</v>
      </c>
      <c r="O187" s="99" t="s">
        <v>393</v>
      </c>
      <c r="P187" s="14">
        <v>211</v>
      </c>
      <c r="Q187" s="32" t="s">
        <v>394</v>
      </c>
      <c r="R187" s="33">
        <v>202.5</v>
      </c>
      <c r="S187" s="18">
        <f t="shared" si="10"/>
        <v>-4.1975308641975309E-2</v>
      </c>
      <c r="W187" s="84"/>
    </row>
    <row r="188" spans="3:23" x14ac:dyDescent="0.25">
      <c r="C188"/>
      <c r="D188" s="1"/>
      <c r="I188" s="99" t="s">
        <v>20</v>
      </c>
      <c r="J188" s="14">
        <v>29.5</v>
      </c>
      <c r="K188" s="32" t="s">
        <v>395</v>
      </c>
      <c r="L188" s="33">
        <v>50.25</v>
      </c>
      <c r="M188" s="18">
        <f t="shared" si="9"/>
        <v>0.41293532338308458</v>
      </c>
      <c r="O188" s="99" t="s">
        <v>20</v>
      </c>
      <c r="P188" s="14">
        <v>29.5</v>
      </c>
      <c r="Q188" s="32" t="s">
        <v>395</v>
      </c>
      <c r="R188" s="33">
        <v>50.25</v>
      </c>
      <c r="S188" s="18">
        <f t="shared" si="10"/>
        <v>0.41293532338308458</v>
      </c>
      <c r="W188" s="75"/>
    </row>
    <row r="189" spans="3:23" x14ac:dyDescent="0.25">
      <c r="C189"/>
      <c r="D189" s="1"/>
      <c r="I189" s="99" t="s">
        <v>396</v>
      </c>
      <c r="J189" s="14">
        <v>23.5</v>
      </c>
      <c r="K189" s="32" t="s">
        <v>397</v>
      </c>
      <c r="L189" s="33">
        <v>23.4</v>
      </c>
      <c r="M189" s="18">
        <f t="shared" si="9"/>
        <v>-4.2735042735043346E-3</v>
      </c>
      <c r="O189" s="99" t="s">
        <v>396</v>
      </c>
      <c r="P189" s="14">
        <v>23.5</v>
      </c>
      <c r="Q189" s="32" t="s">
        <v>397</v>
      </c>
      <c r="R189" s="33">
        <v>23.4</v>
      </c>
      <c r="S189" s="18">
        <f t="shared" si="10"/>
        <v>-4.2735042735043346E-3</v>
      </c>
    </row>
    <row r="190" spans="3:23" x14ac:dyDescent="0.25">
      <c r="C190"/>
      <c r="D190" s="1"/>
      <c r="I190" s="99" t="s">
        <v>398</v>
      </c>
      <c r="J190" s="14">
        <v>68.238569999999996</v>
      </c>
      <c r="K190" s="32" t="s">
        <v>399</v>
      </c>
      <c r="L190" s="33">
        <v>63.25</v>
      </c>
      <c r="M190" s="18">
        <f t="shared" si="9"/>
        <v>-7.8870671936758827E-2</v>
      </c>
      <c r="O190" s="99" t="s">
        <v>398</v>
      </c>
      <c r="P190" s="14">
        <v>68.238569999999996</v>
      </c>
      <c r="Q190" s="32" t="s">
        <v>399</v>
      </c>
      <c r="R190" s="33">
        <v>63.25</v>
      </c>
      <c r="S190" s="18">
        <f t="shared" si="10"/>
        <v>-7.8870671936758827E-2</v>
      </c>
    </row>
    <row r="191" spans="3:23" x14ac:dyDescent="0.25">
      <c r="C191"/>
      <c r="D191" s="1"/>
      <c r="I191" s="99" t="s">
        <v>55</v>
      </c>
      <c r="J191" s="14">
        <v>2.5</v>
      </c>
      <c r="K191" s="32" t="s">
        <v>231</v>
      </c>
      <c r="L191" s="33">
        <v>2.15</v>
      </c>
      <c r="M191" s="18">
        <f t="shared" si="9"/>
        <v>-0.16279069767441864</v>
      </c>
      <c r="O191" s="99" t="s">
        <v>55</v>
      </c>
      <c r="P191" s="14">
        <v>2.5</v>
      </c>
      <c r="Q191" s="32" t="s">
        <v>231</v>
      </c>
      <c r="R191" s="33">
        <v>2.15</v>
      </c>
      <c r="S191" s="18">
        <f t="shared" si="10"/>
        <v>-0.16279069767441864</v>
      </c>
    </row>
    <row r="192" spans="3:23" x14ac:dyDescent="0.25">
      <c r="C192"/>
      <c r="D192" s="1"/>
      <c r="I192" s="99" t="s">
        <v>348</v>
      </c>
      <c r="J192" s="14">
        <v>67.069999999999993</v>
      </c>
      <c r="K192" s="32" t="s">
        <v>400</v>
      </c>
      <c r="L192" s="33">
        <v>67.599999999999994</v>
      </c>
      <c r="M192" s="18">
        <f t="shared" si="9"/>
        <v>7.8402366863905507E-3</v>
      </c>
      <c r="O192" s="99" t="s">
        <v>348</v>
      </c>
      <c r="P192" s="14">
        <v>67.069999999999993</v>
      </c>
      <c r="Q192" s="32" t="s">
        <v>400</v>
      </c>
      <c r="R192" s="33">
        <v>67.599999999999994</v>
      </c>
      <c r="S192" s="18">
        <f t="shared" si="10"/>
        <v>7.8402366863905507E-3</v>
      </c>
    </row>
    <row r="193" spans="3:19" x14ac:dyDescent="0.25">
      <c r="C193"/>
      <c r="D193" s="1"/>
      <c r="I193" s="99" t="s">
        <v>348</v>
      </c>
      <c r="J193" s="14">
        <v>60</v>
      </c>
      <c r="K193" s="32" t="s">
        <v>226</v>
      </c>
      <c r="L193" s="33">
        <v>65.5</v>
      </c>
      <c r="M193" s="18">
        <f t="shared" si="9"/>
        <v>8.3969465648854963E-2</v>
      </c>
      <c r="O193" s="99" t="s">
        <v>348</v>
      </c>
      <c r="P193" s="14">
        <v>60</v>
      </c>
      <c r="Q193" s="32" t="s">
        <v>226</v>
      </c>
      <c r="R193" s="33">
        <v>65.5</v>
      </c>
      <c r="S193" s="18">
        <f t="shared" si="10"/>
        <v>8.3969465648854963E-2</v>
      </c>
    </row>
    <row r="194" spans="3:19" x14ac:dyDescent="0.25">
      <c r="C194"/>
      <c r="D194" s="1"/>
      <c r="I194" s="99" t="s">
        <v>373</v>
      </c>
      <c r="J194" s="14">
        <v>76.75</v>
      </c>
      <c r="K194" s="32" t="s">
        <v>401</v>
      </c>
      <c r="L194" s="33">
        <v>74.5</v>
      </c>
      <c r="M194" s="18">
        <f t="shared" si="9"/>
        <v>-3.0201342281879196E-2</v>
      </c>
      <c r="O194" s="99" t="s">
        <v>373</v>
      </c>
      <c r="P194" s="14">
        <v>76.75</v>
      </c>
      <c r="Q194" s="32" t="s">
        <v>401</v>
      </c>
      <c r="R194" s="33">
        <v>74.5</v>
      </c>
      <c r="S194" s="18">
        <f t="shared" si="10"/>
        <v>-3.0201342281879196E-2</v>
      </c>
    </row>
    <row r="195" spans="3:19" x14ac:dyDescent="0.25">
      <c r="C195"/>
      <c r="D195" s="1"/>
      <c r="I195" s="99" t="s">
        <v>22</v>
      </c>
      <c r="J195" s="14">
        <v>2.72</v>
      </c>
      <c r="K195" s="32" t="s">
        <v>134</v>
      </c>
      <c r="L195" s="33">
        <v>2.2999999999999998</v>
      </c>
      <c r="M195" s="18">
        <f t="shared" si="9"/>
        <v>-0.18260869565217408</v>
      </c>
      <c r="O195" s="99" t="s">
        <v>22</v>
      </c>
      <c r="P195" s="14">
        <v>2.72</v>
      </c>
      <c r="Q195" s="32" t="s">
        <v>134</v>
      </c>
      <c r="R195" s="33">
        <v>2.2999999999999998</v>
      </c>
      <c r="S195" s="18">
        <f t="shared" si="10"/>
        <v>-0.18260869565217408</v>
      </c>
    </row>
    <row r="196" spans="3:19" x14ac:dyDescent="0.25">
      <c r="C196"/>
      <c r="D196" s="1"/>
      <c r="I196" s="99" t="s">
        <v>27</v>
      </c>
      <c r="J196" s="14">
        <v>40.5</v>
      </c>
      <c r="K196" s="32" t="s">
        <v>402</v>
      </c>
      <c r="L196" s="33">
        <v>38.799999999999997</v>
      </c>
      <c r="M196" s="18">
        <f t="shared" si="9"/>
        <v>-4.3814432989690795E-2</v>
      </c>
      <c r="O196" s="99" t="s">
        <v>27</v>
      </c>
      <c r="P196" s="14">
        <v>40.5</v>
      </c>
      <c r="Q196" s="32" t="s">
        <v>402</v>
      </c>
      <c r="R196" s="33">
        <v>38.799999999999997</v>
      </c>
      <c r="S196" s="18">
        <f t="shared" si="10"/>
        <v>-4.3814432989690795E-2</v>
      </c>
    </row>
    <row r="197" spans="3:19" x14ac:dyDescent="0.25">
      <c r="C197"/>
      <c r="D197" s="1"/>
      <c r="I197" s="99" t="s">
        <v>152</v>
      </c>
      <c r="J197" s="14">
        <v>0.33</v>
      </c>
      <c r="K197" s="32" t="s">
        <v>201</v>
      </c>
      <c r="L197" s="33">
        <v>0.33</v>
      </c>
      <c r="M197" s="18">
        <f t="shared" ref="M197:M260" si="11">(L197-J197)/L197</f>
        <v>0</v>
      </c>
      <c r="O197" s="99" t="s">
        <v>152</v>
      </c>
      <c r="P197" s="14">
        <v>0.33</v>
      </c>
      <c r="Q197" s="32" t="s">
        <v>201</v>
      </c>
      <c r="R197" s="33">
        <v>0.33</v>
      </c>
      <c r="S197" s="18">
        <f t="shared" ref="S197:S260" si="12">(R197-P197)/R197</f>
        <v>0</v>
      </c>
    </row>
    <row r="198" spans="3:19" x14ac:dyDescent="0.25">
      <c r="C198"/>
      <c r="D198" s="1"/>
      <c r="I198" s="99" t="s">
        <v>403</v>
      </c>
      <c r="J198" s="14">
        <v>187</v>
      </c>
      <c r="K198" s="32" t="s">
        <v>219</v>
      </c>
      <c r="L198" s="33">
        <v>192</v>
      </c>
      <c r="M198" s="18">
        <f t="shared" si="11"/>
        <v>2.6041666666666668E-2</v>
      </c>
      <c r="O198" s="99" t="s">
        <v>403</v>
      </c>
      <c r="P198" s="14">
        <v>187</v>
      </c>
      <c r="Q198" s="32" t="s">
        <v>219</v>
      </c>
      <c r="R198" s="33">
        <v>192</v>
      </c>
      <c r="S198" s="18">
        <f t="shared" si="12"/>
        <v>2.6041666666666668E-2</v>
      </c>
    </row>
    <row r="199" spans="3:19" x14ac:dyDescent="0.25">
      <c r="C199"/>
      <c r="D199" s="1"/>
      <c r="I199" s="99" t="s">
        <v>55</v>
      </c>
      <c r="J199" s="14">
        <v>2.5</v>
      </c>
      <c r="K199" s="32" t="s">
        <v>404</v>
      </c>
      <c r="L199" s="33">
        <v>2.3199999999999998</v>
      </c>
      <c r="M199" s="18">
        <f t="shared" si="11"/>
        <v>-7.7586206896551796E-2</v>
      </c>
      <c r="O199" s="99" t="s">
        <v>55</v>
      </c>
      <c r="P199" s="14">
        <v>2.5</v>
      </c>
      <c r="Q199" s="32" t="s">
        <v>404</v>
      </c>
      <c r="R199" s="33">
        <v>2.3199999999999998</v>
      </c>
      <c r="S199" s="18">
        <f t="shared" si="12"/>
        <v>-7.7586206896551796E-2</v>
      </c>
    </row>
    <row r="200" spans="3:19" x14ac:dyDescent="0.25">
      <c r="C200"/>
      <c r="D200" s="1"/>
      <c r="I200" s="99" t="s">
        <v>352</v>
      </c>
      <c r="J200" s="14">
        <v>1.31</v>
      </c>
      <c r="K200" s="32" t="s">
        <v>405</v>
      </c>
      <c r="L200" s="33">
        <v>1.37</v>
      </c>
      <c r="M200" s="18">
        <f t="shared" si="11"/>
        <v>4.3795620437956241E-2</v>
      </c>
      <c r="O200" s="99" t="s">
        <v>352</v>
      </c>
      <c r="P200" s="14">
        <v>1.31</v>
      </c>
      <c r="Q200" s="32" t="s">
        <v>405</v>
      </c>
      <c r="R200" s="33">
        <v>1.37</v>
      </c>
      <c r="S200" s="18">
        <f t="shared" si="12"/>
        <v>4.3795620437956241E-2</v>
      </c>
    </row>
    <row r="201" spans="3:19" x14ac:dyDescent="0.25">
      <c r="C201"/>
      <c r="D201" s="1"/>
      <c r="I201" s="99" t="s">
        <v>406</v>
      </c>
      <c r="J201" s="14">
        <v>12.5</v>
      </c>
      <c r="K201" s="32" t="s">
        <v>407</v>
      </c>
      <c r="L201" s="33">
        <v>10.95</v>
      </c>
      <c r="M201" s="18">
        <f t="shared" si="11"/>
        <v>-0.14155251141552519</v>
      </c>
      <c r="O201" s="99" t="s">
        <v>406</v>
      </c>
      <c r="P201" s="14">
        <v>12.5</v>
      </c>
      <c r="Q201" s="32" t="s">
        <v>407</v>
      </c>
      <c r="R201" s="33">
        <v>10.95</v>
      </c>
      <c r="S201" s="18">
        <f t="shared" si="12"/>
        <v>-0.14155251141552519</v>
      </c>
    </row>
    <row r="202" spans="3:19" x14ac:dyDescent="0.25">
      <c r="C202"/>
      <c r="D202" s="1"/>
      <c r="I202" s="99" t="s">
        <v>237</v>
      </c>
      <c r="J202" s="14">
        <v>5.7</v>
      </c>
      <c r="K202" s="32" t="s">
        <v>408</v>
      </c>
      <c r="L202" s="33">
        <v>5.47</v>
      </c>
      <c r="M202" s="18">
        <f t="shared" si="11"/>
        <v>-4.2047531992687466E-2</v>
      </c>
      <c r="O202" s="99" t="s">
        <v>237</v>
      </c>
      <c r="P202" s="14">
        <v>5.7</v>
      </c>
      <c r="Q202" s="32" t="s">
        <v>408</v>
      </c>
      <c r="R202" s="33">
        <v>5.47</v>
      </c>
      <c r="S202" s="18">
        <f t="shared" si="12"/>
        <v>-4.2047531992687466E-2</v>
      </c>
    </row>
    <row r="203" spans="3:19" x14ac:dyDescent="0.25">
      <c r="C203"/>
      <c r="D203" s="1"/>
      <c r="I203" s="99" t="s">
        <v>22</v>
      </c>
      <c r="J203" s="14">
        <v>2.72</v>
      </c>
      <c r="K203" s="32" t="s">
        <v>409</v>
      </c>
      <c r="L203" s="33">
        <v>2.9</v>
      </c>
      <c r="M203" s="18">
        <f t="shared" si="11"/>
        <v>6.2068965517241281E-2</v>
      </c>
      <c r="O203" s="99" t="s">
        <v>22</v>
      </c>
      <c r="P203" s="14">
        <v>2.72</v>
      </c>
      <c r="Q203" s="32" t="s">
        <v>409</v>
      </c>
      <c r="R203" s="33">
        <v>2.9</v>
      </c>
      <c r="S203" s="18">
        <f t="shared" si="12"/>
        <v>6.2068965517241281E-2</v>
      </c>
    </row>
    <row r="204" spans="3:19" x14ac:dyDescent="0.25">
      <c r="C204"/>
      <c r="D204" s="1"/>
      <c r="I204" s="99" t="s">
        <v>35</v>
      </c>
      <c r="J204" s="14">
        <v>134</v>
      </c>
      <c r="K204" s="32" t="s">
        <v>410</v>
      </c>
      <c r="L204" s="33">
        <v>128</v>
      </c>
      <c r="M204" s="18">
        <f t="shared" si="11"/>
        <v>-4.6875E-2</v>
      </c>
      <c r="O204" s="99" t="s">
        <v>35</v>
      </c>
      <c r="P204" s="14">
        <v>134</v>
      </c>
      <c r="Q204" s="32" t="s">
        <v>410</v>
      </c>
      <c r="R204" s="33">
        <v>128</v>
      </c>
      <c r="S204" s="18">
        <f t="shared" si="12"/>
        <v>-4.6875E-2</v>
      </c>
    </row>
    <row r="205" spans="3:19" x14ac:dyDescent="0.25">
      <c r="C205"/>
      <c r="D205" s="1"/>
      <c r="I205" s="99" t="s">
        <v>237</v>
      </c>
      <c r="J205" s="14">
        <v>5</v>
      </c>
      <c r="K205" s="32" t="s">
        <v>401</v>
      </c>
      <c r="L205" s="33">
        <v>5.15</v>
      </c>
      <c r="M205" s="18">
        <f t="shared" si="11"/>
        <v>2.9126213592233077E-2</v>
      </c>
      <c r="O205" s="99" t="s">
        <v>237</v>
      </c>
      <c r="P205" s="14">
        <v>5</v>
      </c>
      <c r="Q205" s="32" t="s">
        <v>401</v>
      </c>
      <c r="R205" s="33">
        <v>5.15</v>
      </c>
      <c r="S205" s="18">
        <f t="shared" si="12"/>
        <v>2.9126213592233077E-2</v>
      </c>
    </row>
    <row r="206" spans="3:19" x14ac:dyDescent="0.25">
      <c r="C206"/>
      <c r="D206" s="1"/>
      <c r="I206" s="100" t="s">
        <v>348</v>
      </c>
      <c r="J206" s="14">
        <v>62.65</v>
      </c>
      <c r="K206" s="32" t="s">
        <v>411</v>
      </c>
      <c r="L206" s="33">
        <v>59.35</v>
      </c>
      <c r="M206" s="18">
        <f t="shared" si="11"/>
        <v>-5.5602358887952771E-2</v>
      </c>
      <c r="O206" s="100" t="s">
        <v>348</v>
      </c>
      <c r="P206" s="14">
        <v>62.65</v>
      </c>
      <c r="Q206" s="32" t="s">
        <v>411</v>
      </c>
      <c r="R206" s="33">
        <v>59.35</v>
      </c>
      <c r="S206" s="18">
        <f t="shared" si="12"/>
        <v>-5.5602358887952771E-2</v>
      </c>
    </row>
    <row r="207" spans="3:19" x14ac:dyDescent="0.25">
      <c r="C207"/>
      <c r="D207" s="1"/>
      <c r="I207" s="99" t="s">
        <v>348</v>
      </c>
      <c r="J207" s="14">
        <v>61.5</v>
      </c>
      <c r="K207" s="32" t="s">
        <v>412</v>
      </c>
      <c r="L207" s="33">
        <v>54.5</v>
      </c>
      <c r="M207" s="18">
        <f t="shared" si="11"/>
        <v>-0.12844036697247707</v>
      </c>
      <c r="O207" s="99" t="s">
        <v>348</v>
      </c>
      <c r="P207" s="14">
        <v>61.5</v>
      </c>
      <c r="Q207" s="32" t="s">
        <v>412</v>
      </c>
      <c r="R207" s="33">
        <v>54.5</v>
      </c>
      <c r="S207" s="18">
        <f t="shared" si="12"/>
        <v>-0.12844036697247707</v>
      </c>
    </row>
    <row r="208" spans="3:19" x14ac:dyDescent="0.25">
      <c r="C208"/>
      <c r="D208" s="1"/>
      <c r="I208" s="99" t="s">
        <v>348</v>
      </c>
      <c r="J208" s="14">
        <v>61.5</v>
      </c>
      <c r="K208" s="32" t="s">
        <v>413</v>
      </c>
      <c r="L208" s="33">
        <v>54.5</v>
      </c>
      <c r="M208" s="18">
        <f t="shared" si="11"/>
        <v>-0.12844036697247707</v>
      </c>
      <c r="O208" s="99" t="s">
        <v>348</v>
      </c>
      <c r="P208" s="14">
        <v>61.5</v>
      </c>
      <c r="Q208" s="32" t="s">
        <v>413</v>
      </c>
      <c r="R208" s="33">
        <v>54.5</v>
      </c>
      <c r="S208" s="18">
        <f t="shared" si="12"/>
        <v>-0.12844036697247707</v>
      </c>
    </row>
    <row r="209" spans="3:19" x14ac:dyDescent="0.25">
      <c r="C209"/>
      <c r="D209" s="1"/>
      <c r="I209" s="99" t="s">
        <v>348</v>
      </c>
      <c r="J209" s="14">
        <v>61.5</v>
      </c>
      <c r="K209" s="32" t="s">
        <v>414</v>
      </c>
      <c r="L209" s="33">
        <v>64.5</v>
      </c>
      <c r="M209" s="18">
        <f t="shared" si="11"/>
        <v>4.6511627906976744E-2</v>
      </c>
      <c r="O209" s="99" t="s">
        <v>348</v>
      </c>
      <c r="P209" s="14">
        <v>61.5</v>
      </c>
      <c r="Q209" s="32" t="s">
        <v>414</v>
      </c>
      <c r="R209" s="33">
        <v>64.5</v>
      </c>
      <c r="S209" s="18">
        <f t="shared" si="12"/>
        <v>4.6511627906976744E-2</v>
      </c>
    </row>
    <row r="210" spans="3:19" x14ac:dyDescent="0.25">
      <c r="C210"/>
      <c r="D210" s="1"/>
      <c r="I210" s="99" t="s">
        <v>348</v>
      </c>
      <c r="J210" s="14">
        <v>61.5</v>
      </c>
      <c r="K210" s="32" t="s">
        <v>415</v>
      </c>
      <c r="L210" s="33">
        <v>53.9</v>
      </c>
      <c r="M210" s="18">
        <f t="shared" si="11"/>
        <v>-0.14100185528756962</v>
      </c>
      <c r="O210" s="99" t="s">
        <v>348</v>
      </c>
      <c r="P210" s="14">
        <v>61.5</v>
      </c>
      <c r="Q210" s="32" t="s">
        <v>415</v>
      </c>
      <c r="R210" s="33">
        <v>53.9</v>
      </c>
      <c r="S210" s="18">
        <f t="shared" si="12"/>
        <v>-0.14100185528756962</v>
      </c>
    </row>
    <row r="211" spans="3:19" x14ac:dyDescent="0.25">
      <c r="C211"/>
      <c r="D211" s="1"/>
      <c r="I211" s="99" t="s">
        <v>47</v>
      </c>
      <c r="J211" s="14">
        <v>58</v>
      </c>
      <c r="K211" s="32" t="s">
        <v>416</v>
      </c>
      <c r="L211" s="33">
        <v>55</v>
      </c>
      <c r="M211" s="18">
        <f t="shared" si="11"/>
        <v>-5.4545454545454543E-2</v>
      </c>
      <c r="O211" s="99" t="s">
        <v>47</v>
      </c>
      <c r="P211" s="14">
        <v>58</v>
      </c>
      <c r="Q211" s="32" t="s">
        <v>416</v>
      </c>
      <c r="R211" s="33">
        <v>55</v>
      </c>
      <c r="S211" s="18">
        <f t="shared" si="12"/>
        <v>-5.4545454545454543E-2</v>
      </c>
    </row>
    <row r="212" spans="3:19" x14ac:dyDescent="0.25">
      <c r="C212"/>
      <c r="D212" s="1"/>
      <c r="I212" s="99" t="s">
        <v>348</v>
      </c>
      <c r="J212" s="14">
        <v>61.5</v>
      </c>
      <c r="K212" s="32" t="s">
        <v>417</v>
      </c>
      <c r="L212" s="33">
        <v>68.5</v>
      </c>
      <c r="M212" s="18">
        <f t="shared" si="11"/>
        <v>0.10218978102189781</v>
      </c>
      <c r="O212" s="99" t="s">
        <v>348</v>
      </c>
      <c r="P212" s="14">
        <v>61.5</v>
      </c>
      <c r="Q212" s="32" t="s">
        <v>417</v>
      </c>
      <c r="R212" s="33">
        <v>68.5</v>
      </c>
      <c r="S212" s="18">
        <f t="shared" si="12"/>
        <v>0.10218978102189781</v>
      </c>
    </row>
    <row r="213" spans="3:19" x14ac:dyDescent="0.25">
      <c r="C213"/>
      <c r="D213" s="1"/>
      <c r="I213" s="99" t="s">
        <v>81</v>
      </c>
      <c r="J213" s="14">
        <v>19.5</v>
      </c>
      <c r="K213" s="32" t="s">
        <v>418</v>
      </c>
      <c r="L213" s="33">
        <v>22.5</v>
      </c>
      <c r="M213" s="18">
        <f t="shared" si="11"/>
        <v>0.13333333333333333</v>
      </c>
      <c r="O213" s="99" t="s">
        <v>81</v>
      </c>
      <c r="P213" s="14">
        <v>19.5</v>
      </c>
      <c r="Q213" s="32" t="s">
        <v>418</v>
      </c>
      <c r="R213" s="33">
        <v>22.5</v>
      </c>
      <c r="S213" s="18">
        <f t="shared" si="12"/>
        <v>0.13333333333333333</v>
      </c>
    </row>
    <row r="214" spans="3:19" x14ac:dyDescent="0.25">
      <c r="C214"/>
      <c r="D214" s="1"/>
      <c r="I214" s="99" t="s">
        <v>348</v>
      </c>
      <c r="J214" s="14">
        <v>61.5</v>
      </c>
      <c r="K214" s="32" t="s">
        <v>419</v>
      </c>
      <c r="L214" s="33">
        <v>53.25</v>
      </c>
      <c r="M214" s="18">
        <f t="shared" si="11"/>
        <v>-0.15492957746478872</v>
      </c>
      <c r="O214" s="99" t="s">
        <v>348</v>
      </c>
      <c r="P214" s="14">
        <v>61.5</v>
      </c>
      <c r="Q214" s="32" t="s">
        <v>419</v>
      </c>
      <c r="R214" s="33">
        <v>53.25</v>
      </c>
      <c r="S214" s="18">
        <f t="shared" si="12"/>
        <v>-0.15492957746478872</v>
      </c>
    </row>
    <row r="215" spans="3:19" x14ac:dyDescent="0.25">
      <c r="C215"/>
      <c r="D215" s="1"/>
      <c r="I215" s="99" t="s">
        <v>348</v>
      </c>
      <c r="J215" s="14">
        <v>61.5</v>
      </c>
      <c r="K215" s="32" t="s">
        <v>420</v>
      </c>
      <c r="L215" s="33">
        <v>55.7</v>
      </c>
      <c r="M215" s="18">
        <f t="shared" si="11"/>
        <v>-0.104129263913824</v>
      </c>
      <c r="O215" s="99" t="s">
        <v>348</v>
      </c>
      <c r="P215" s="14">
        <v>61.5</v>
      </c>
      <c r="Q215" s="32" t="s">
        <v>420</v>
      </c>
      <c r="R215" s="33">
        <v>55.7</v>
      </c>
      <c r="S215" s="18">
        <f t="shared" si="12"/>
        <v>-0.104129263913824</v>
      </c>
    </row>
    <row r="216" spans="3:19" x14ac:dyDescent="0.25">
      <c r="C216"/>
      <c r="D216" s="1"/>
      <c r="I216" s="99" t="s">
        <v>348</v>
      </c>
      <c r="J216" s="14">
        <v>61.5</v>
      </c>
      <c r="K216" s="32" t="s">
        <v>421</v>
      </c>
      <c r="L216" s="33">
        <v>60.25</v>
      </c>
      <c r="M216" s="18">
        <f t="shared" si="11"/>
        <v>-2.0746887966804978E-2</v>
      </c>
      <c r="O216" s="99" t="s">
        <v>348</v>
      </c>
      <c r="P216" s="14">
        <v>61.5</v>
      </c>
      <c r="Q216" s="32" t="s">
        <v>421</v>
      </c>
      <c r="R216" s="33">
        <v>60.25</v>
      </c>
      <c r="S216" s="18">
        <f t="shared" si="12"/>
        <v>-2.0746887966804978E-2</v>
      </c>
    </row>
    <row r="217" spans="3:19" x14ac:dyDescent="0.25">
      <c r="C217"/>
      <c r="D217" s="1"/>
      <c r="I217" s="99" t="s">
        <v>272</v>
      </c>
      <c r="J217" s="14">
        <v>6</v>
      </c>
      <c r="K217" s="32" t="s">
        <v>422</v>
      </c>
      <c r="L217" s="33">
        <v>6.2</v>
      </c>
      <c r="M217" s="18">
        <f t="shared" si="11"/>
        <v>3.2258064516129059E-2</v>
      </c>
      <c r="O217" s="99" t="s">
        <v>272</v>
      </c>
      <c r="P217" s="14">
        <v>6</v>
      </c>
      <c r="Q217" s="32" t="s">
        <v>422</v>
      </c>
      <c r="R217" s="33">
        <v>6.2</v>
      </c>
      <c r="S217" s="18">
        <f t="shared" si="12"/>
        <v>3.2258064516129059E-2</v>
      </c>
    </row>
    <row r="218" spans="3:19" x14ac:dyDescent="0.25">
      <c r="C218"/>
      <c r="D218" s="1"/>
      <c r="I218" s="99" t="s">
        <v>272</v>
      </c>
      <c r="J218" s="14">
        <v>5.7</v>
      </c>
      <c r="K218" s="32" t="s">
        <v>423</v>
      </c>
      <c r="L218" s="33">
        <v>6.17</v>
      </c>
      <c r="M218" s="18">
        <f t="shared" si="11"/>
        <v>7.6175040518638534E-2</v>
      </c>
      <c r="O218" s="99" t="s">
        <v>272</v>
      </c>
      <c r="P218" s="14">
        <v>5.7</v>
      </c>
      <c r="Q218" s="32" t="s">
        <v>423</v>
      </c>
      <c r="R218" s="33">
        <v>6.17</v>
      </c>
      <c r="S218" s="18">
        <f t="shared" si="12"/>
        <v>7.6175040518638534E-2</v>
      </c>
    </row>
    <row r="219" spans="3:19" x14ac:dyDescent="0.25">
      <c r="C219"/>
      <c r="D219" s="1"/>
      <c r="I219" s="99" t="s">
        <v>424</v>
      </c>
      <c r="J219" s="14">
        <v>90.12</v>
      </c>
      <c r="K219" s="32" t="s">
        <v>425</v>
      </c>
      <c r="L219" s="33">
        <v>85.5</v>
      </c>
      <c r="M219" s="18">
        <f t="shared" si="11"/>
        <v>-5.4035087719298297E-2</v>
      </c>
      <c r="O219" s="99" t="s">
        <v>424</v>
      </c>
      <c r="P219" s="14">
        <v>90.12</v>
      </c>
      <c r="Q219" s="32" t="s">
        <v>425</v>
      </c>
      <c r="R219" s="33">
        <v>85.5</v>
      </c>
      <c r="S219" s="18">
        <f t="shared" si="12"/>
        <v>-5.4035087719298297E-2</v>
      </c>
    </row>
    <row r="220" spans="3:19" x14ac:dyDescent="0.25">
      <c r="C220"/>
      <c r="D220" s="1"/>
      <c r="I220" s="99" t="s">
        <v>383</v>
      </c>
      <c r="J220" s="14">
        <v>0.84</v>
      </c>
      <c r="K220" s="32" t="s">
        <v>426</v>
      </c>
      <c r="L220" s="33">
        <v>5.0999999999999996</v>
      </c>
      <c r="M220" s="18">
        <f t="shared" si="11"/>
        <v>0.83529411764705885</v>
      </c>
      <c r="O220" s="99" t="s">
        <v>383</v>
      </c>
      <c r="P220" s="14">
        <v>0.84</v>
      </c>
      <c r="Q220" s="32" t="s">
        <v>426</v>
      </c>
      <c r="R220" s="33">
        <v>5.0999999999999996</v>
      </c>
      <c r="S220" s="18">
        <f t="shared" si="12"/>
        <v>0.83529411764705885</v>
      </c>
    </row>
    <row r="221" spans="3:19" x14ac:dyDescent="0.25">
      <c r="C221"/>
      <c r="D221" s="1"/>
      <c r="I221" s="99" t="s">
        <v>348</v>
      </c>
      <c r="J221" s="14">
        <v>61.5</v>
      </c>
      <c r="K221" s="32" t="s">
        <v>427</v>
      </c>
      <c r="L221" s="33">
        <v>56.4</v>
      </c>
      <c r="M221" s="18">
        <f t="shared" si="11"/>
        <v>-9.042553191489365E-2</v>
      </c>
      <c r="O221" s="99" t="s">
        <v>348</v>
      </c>
      <c r="P221" s="14">
        <v>61.5</v>
      </c>
      <c r="Q221" s="32" t="s">
        <v>427</v>
      </c>
      <c r="R221" s="33">
        <v>56.4</v>
      </c>
      <c r="S221" s="18">
        <f t="shared" si="12"/>
        <v>-9.042553191489365E-2</v>
      </c>
    </row>
    <row r="222" spans="3:19" x14ac:dyDescent="0.25">
      <c r="C222"/>
      <c r="D222" s="1"/>
      <c r="I222" s="99" t="s">
        <v>348</v>
      </c>
      <c r="J222" s="14">
        <v>61.5</v>
      </c>
      <c r="K222" s="32" t="s">
        <v>428</v>
      </c>
      <c r="L222" s="33">
        <v>54.5</v>
      </c>
      <c r="M222" s="18">
        <f t="shared" si="11"/>
        <v>-0.12844036697247707</v>
      </c>
      <c r="O222" s="99" t="s">
        <v>348</v>
      </c>
      <c r="P222" s="14">
        <v>61.5</v>
      </c>
      <c r="Q222" s="32" t="s">
        <v>428</v>
      </c>
      <c r="R222" s="33">
        <v>54.5</v>
      </c>
      <c r="S222" s="18">
        <f t="shared" si="12"/>
        <v>-0.12844036697247707</v>
      </c>
    </row>
    <row r="223" spans="3:19" x14ac:dyDescent="0.25">
      <c r="C223"/>
      <c r="D223" s="1"/>
      <c r="I223" s="99" t="s">
        <v>429</v>
      </c>
      <c r="J223" s="14">
        <v>2.73</v>
      </c>
      <c r="K223" s="32" t="s">
        <v>430</v>
      </c>
      <c r="L223" s="33">
        <v>3.13</v>
      </c>
      <c r="M223" s="18">
        <f t="shared" si="11"/>
        <v>0.12779552715654949</v>
      </c>
      <c r="O223" s="99" t="s">
        <v>429</v>
      </c>
      <c r="P223" s="14">
        <v>2.73</v>
      </c>
      <c r="Q223" s="32" t="s">
        <v>430</v>
      </c>
      <c r="R223" s="33">
        <v>3.13</v>
      </c>
      <c r="S223" s="18">
        <f t="shared" si="12"/>
        <v>0.12779552715654949</v>
      </c>
    </row>
    <row r="224" spans="3:19" x14ac:dyDescent="0.25">
      <c r="C224"/>
      <c r="D224" s="1"/>
      <c r="I224" s="99" t="s">
        <v>47</v>
      </c>
      <c r="J224" s="14">
        <v>58</v>
      </c>
      <c r="K224" s="32" t="s">
        <v>431</v>
      </c>
      <c r="L224" s="33">
        <v>59.5</v>
      </c>
      <c r="M224" s="18">
        <f t="shared" si="11"/>
        <v>2.5210084033613446E-2</v>
      </c>
      <c r="O224" s="99" t="s">
        <v>47</v>
      </c>
      <c r="P224" s="14">
        <v>58</v>
      </c>
      <c r="Q224" s="32" t="s">
        <v>431</v>
      </c>
      <c r="R224" s="33">
        <v>59.5</v>
      </c>
      <c r="S224" s="18">
        <f t="shared" si="12"/>
        <v>2.5210084033613446E-2</v>
      </c>
    </row>
    <row r="225" spans="3:19" x14ac:dyDescent="0.25">
      <c r="C225"/>
      <c r="D225" s="1"/>
      <c r="I225" s="99" t="s">
        <v>359</v>
      </c>
      <c r="J225" s="14">
        <v>109.5</v>
      </c>
      <c r="K225" s="32" t="s">
        <v>404</v>
      </c>
      <c r="L225" s="33">
        <v>109</v>
      </c>
      <c r="M225" s="18">
        <f t="shared" si="11"/>
        <v>-4.5871559633027525E-3</v>
      </c>
      <c r="O225" s="99" t="s">
        <v>359</v>
      </c>
      <c r="P225" s="14">
        <v>109.5</v>
      </c>
      <c r="Q225" s="32" t="s">
        <v>404</v>
      </c>
      <c r="R225" s="33">
        <v>109</v>
      </c>
      <c r="S225" s="18">
        <f t="shared" si="12"/>
        <v>-4.5871559633027525E-3</v>
      </c>
    </row>
    <row r="226" spans="3:19" x14ac:dyDescent="0.25">
      <c r="C226"/>
      <c r="D226" s="1"/>
      <c r="I226" s="99" t="s">
        <v>45</v>
      </c>
      <c r="J226" s="14">
        <v>40</v>
      </c>
      <c r="K226" s="32" t="s">
        <v>432</v>
      </c>
      <c r="L226" s="33">
        <v>40.1</v>
      </c>
      <c r="M226" s="18">
        <f t="shared" si="11"/>
        <v>2.4937655860349482E-3</v>
      </c>
      <c r="O226" s="99" t="s">
        <v>45</v>
      </c>
      <c r="P226" s="14">
        <v>40</v>
      </c>
      <c r="Q226" s="32" t="s">
        <v>432</v>
      </c>
      <c r="R226" s="33">
        <v>40.1</v>
      </c>
      <c r="S226" s="18">
        <f t="shared" si="12"/>
        <v>2.4937655860349482E-3</v>
      </c>
    </row>
    <row r="227" spans="3:19" x14ac:dyDescent="0.25">
      <c r="C227"/>
      <c r="D227" s="1"/>
      <c r="I227" s="99" t="s">
        <v>348</v>
      </c>
      <c r="J227" s="14">
        <v>61.5</v>
      </c>
      <c r="K227" s="32" t="s">
        <v>433</v>
      </c>
      <c r="L227" s="33">
        <v>56.25</v>
      </c>
      <c r="M227" s="18">
        <f t="shared" si="11"/>
        <v>-9.3333333333333338E-2</v>
      </c>
      <c r="O227" s="99" t="s">
        <v>348</v>
      </c>
      <c r="P227" s="14">
        <v>61.5</v>
      </c>
      <c r="Q227" s="32" t="s">
        <v>433</v>
      </c>
      <c r="R227" s="33">
        <v>56.25</v>
      </c>
      <c r="S227" s="18">
        <f t="shared" si="12"/>
        <v>-9.3333333333333338E-2</v>
      </c>
    </row>
    <row r="228" spans="3:19" x14ac:dyDescent="0.25">
      <c r="C228"/>
      <c r="D228" s="1"/>
      <c r="I228" s="99" t="s">
        <v>348</v>
      </c>
      <c r="J228" s="14">
        <v>61.5</v>
      </c>
      <c r="K228" s="32" t="s">
        <v>434</v>
      </c>
      <c r="L228" s="33">
        <v>48.2</v>
      </c>
      <c r="M228" s="18">
        <f t="shared" si="11"/>
        <v>-0.27593360995850613</v>
      </c>
      <c r="O228" s="99" t="s">
        <v>348</v>
      </c>
      <c r="P228" s="14">
        <v>61.5</v>
      </c>
      <c r="Q228" s="32" t="s">
        <v>434</v>
      </c>
      <c r="R228" s="33">
        <v>48.2</v>
      </c>
      <c r="S228" s="18">
        <f t="shared" si="12"/>
        <v>-0.27593360995850613</v>
      </c>
    </row>
    <row r="229" spans="3:19" x14ac:dyDescent="0.25">
      <c r="C229"/>
      <c r="D229" s="1"/>
      <c r="I229" s="99" t="s">
        <v>47</v>
      </c>
      <c r="J229" s="14">
        <v>58</v>
      </c>
      <c r="K229" s="32" t="s">
        <v>435</v>
      </c>
      <c r="L229" s="33">
        <v>55.5</v>
      </c>
      <c r="M229" s="18">
        <f t="shared" si="11"/>
        <v>-4.5045045045045043E-2</v>
      </c>
      <c r="O229" s="99" t="s">
        <v>47</v>
      </c>
      <c r="P229" s="14">
        <v>58</v>
      </c>
      <c r="Q229" s="32" t="s">
        <v>435</v>
      </c>
      <c r="R229" s="33">
        <v>55.5</v>
      </c>
      <c r="S229" s="18">
        <f t="shared" si="12"/>
        <v>-4.5045045045045043E-2</v>
      </c>
    </row>
    <row r="230" spans="3:19" x14ac:dyDescent="0.25">
      <c r="C230"/>
      <c r="D230" s="1"/>
      <c r="I230" s="99" t="s">
        <v>272</v>
      </c>
      <c r="J230" s="14">
        <v>4.3</v>
      </c>
      <c r="K230" s="32" t="s">
        <v>402</v>
      </c>
      <c r="L230" s="33">
        <v>5.7</v>
      </c>
      <c r="M230" s="18">
        <f t="shared" si="11"/>
        <v>0.24561403508771934</v>
      </c>
      <c r="O230" s="99" t="s">
        <v>272</v>
      </c>
      <c r="P230" s="14">
        <v>4.3</v>
      </c>
      <c r="Q230" s="32" t="s">
        <v>402</v>
      </c>
      <c r="R230" s="33">
        <v>5.7</v>
      </c>
      <c r="S230" s="18">
        <f t="shared" si="12"/>
        <v>0.24561403508771934</v>
      </c>
    </row>
    <row r="231" spans="3:19" x14ac:dyDescent="0.25">
      <c r="C231"/>
      <c r="D231" s="1"/>
      <c r="I231" s="99" t="s">
        <v>47</v>
      </c>
      <c r="J231" s="14">
        <v>61.5</v>
      </c>
      <c r="K231" s="32" t="s">
        <v>436</v>
      </c>
      <c r="L231" s="33">
        <v>58</v>
      </c>
      <c r="M231" s="18">
        <f t="shared" si="11"/>
        <v>-6.0344827586206899E-2</v>
      </c>
      <c r="O231" s="99" t="s">
        <v>47</v>
      </c>
      <c r="P231" s="14">
        <v>61.5</v>
      </c>
      <c r="Q231" s="32" t="s">
        <v>436</v>
      </c>
      <c r="R231" s="33">
        <v>58</v>
      </c>
      <c r="S231" s="18">
        <f t="shared" si="12"/>
        <v>-6.0344827586206899E-2</v>
      </c>
    </row>
    <row r="232" spans="3:19" x14ac:dyDescent="0.25">
      <c r="C232"/>
      <c r="D232" s="1"/>
      <c r="I232" s="99" t="s">
        <v>348</v>
      </c>
      <c r="J232" s="14">
        <v>61.5</v>
      </c>
      <c r="K232" s="32" t="s">
        <v>121</v>
      </c>
      <c r="L232" s="33">
        <v>51.45</v>
      </c>
      <c r="M232" s="18">
        <f t="shared" si="11"/>
        <v>-0.19533527696792996</v>
      </c>
      <c r="O232" s="99" t="s">
        <v>348</v>
      </c>
      <c r="P232" s="14">
        <v>61.5</v>
      </c>
      <c r="Q232" s="32" t="s">
        <v>121</v>
      </c>
      <c r="R232" s="33">
        <v>51.45</v>
      </c>
      <c r="S232" s="18">
        <f t="shared" si="12"/>
        <v>-0.19533527696792996</v>
      </c>
    </row>
    <row r="233" spans="3:19" x14ac:dyDescent="0.25">
      <c r="C233"/>
      <c r="D233" s="1"/>
      <c r="I233" s="99" t="s">
        <v>237</v>
      </c>
      <c r="J233" s="14">
        <v>4.4000000000000004</v>
      </c>
      <c r="K233" s="32" t="s">
        <v>437</v>
      </c>
      <c r="L233" s="33">
        <v>4.71</v>
      </c>
      <c r="M233" s="18">
        <f t="shared" si="11"/>
        <v>6.5817409766454268E-2</v>
      </c>
      <c r="O233" s="99" t="s">
        <v>237</v>
      </c>
      <c r="P233" s="14">
        <v>4.4000000000000004</v>
      </c>
      <c r="Q233" s="32" t="s">
        <v>437</v>
      </c>
      <c r="R233" s="33">
        <v>4.71</v>
      </c>
      <c r="S233" s="18">
        <f t="shared" si="12"/>
        <v>6.5817409766454268E-2</v>
      </c>
    </row>
    <row r="234" spans="3:19" x14ac:dyDescent="0.25">
      <c r="C234"/>
      <c r="D234" s="1"/>
      <c r="I234" s="99" t="s">
        <v>359</v>
      </c>
      <c r="J234" s="14">
        <v>127</v>
      </c>
      <c r="K234" s="32" t="s">
        <v>438</v>
      </c>
      <c r="L234" s="33">
        <v>125</v>
      </c>
      <c r="M234" s="18">
        <f t="shared" si="11"/>
        <v>-1.6E-2</v>
      </c>
      <c r="O234" s="99" t="s">
        <v>359</v>
      </c>
      <c r="P234" s="14">
        <v>127</v>
      </c>
      <c r="Q234" s="32" t="s">
        <v>438</v>
      </c>
      <c r="R234" s="33">
        <v>125</v>
      </c>
      <c r="S234" s="18">
        <f t="shared" si="12"/>
        <v>-1.6E-2</v>
      </c>
    </row>
    <row r="235" spans="3:19" x14ac:dyDescent="0.25">
      <c r="C235"/>
      <c r="D235" s="1"/>
      <c r="I235" s="99" t="s">
        <v>272</v>
      </c>
      <c r="J235" s="14">
        <v>5.7</v>
      </c>
      <c r="K235" s="32" t="s">
        <v>439</v>
      </c>
      <c r="L235" s="33">
        <v>4.67</v>
      </c>
      <c r="M235" s="18">
        <f t="shared" si="11"/>
        <v>-0.2205567451820129</v>
      </c>
      <c r="O235" s="99" t="s">
        <v>272</v>
      </c>
      <c r="P235" s="14">
        <v>5.7</v>
      </c>
      <c r="Q235" s="32" t="s">
        <v>439</v>
      </c>
      <c r="R235" s="33">
        <v>4.67</v>
      </c>
      <c r="S235" s="18">
        <f t="shared" si="12"/>
        <v>-0.2205567451820129</v>
      </c>
    </row>
    <row r="236" spans="3:19" x14ac:dyDescent="0.25">
      <c r="C236"/>
      <c r="D236" s="1"/>
      <c r="I236" s="99" t="s">
        <v>440</v>
      </c>
      <c r="J236" s="14">
        <v>35.951999999999998</v>
      </c>
      <c r="K236" s="32" t="s">
        <v>441</v>
      </c>
      <c r="L236" s="33">
        <v>42.5</v>
      </c>
      <c r="M236" s="18">
        <f t="shared" si="11"/>
        <v>0.15407058823529415</v>
      </c>
      <c r="O236" s="99" t="s">
        <v>440</v>
      </c>
      <c r="P236" s="14">
        <v>35.951999999999998</v>
      </c>
      <c r="Q236" s="32" t="s">
        <v>441</v>
      </c>
      <c r="R236" s="33">
        <v>42.5</v>
      </c>
      <c r="S236" s="18">
        <f t="shared" si="12"/>
        <v>0.15407058823529415</v>
      </c>
    </row>
    <row r="237" spans="3:19" x14ac:dyDescent="0.25">
      <c r="C237"/>
      <c r="D237" s="1"/>
      <c r="I237" s="99" t="s">
        <v>232</v>
      </c>
      <c r="J237" s="14">
        <v>2.7</v>
      </c>
      <c r="K237" s="32" t="s">
        <v>428</v>
      </c>
      <c r="L237" s="33">
        <v>3.92</v>
      </c>
      <c r="M237" s="18">
        <f t="shared" si="11"/>
        <v>0.31122448979591832</v>
      </c>
      <c r="O237" s="99" t="s">
        <v>232</v>
      </c>
      <c r="P237" s="14">
        <v>2.7</v>
      </c>
      <c r="Q237" s="32" t="s">
        <v>428</v>
      </c>
      <c r="R237" s="33">
        <v>3.92</v>
      </c>
      <c r="S237" s="18">
        <f t="shared" si="12"/>
        <v>0.31122448979591832</v>
      </c>
    </row>
    <row r="238" spans="3:19" x14ac:dyDescent="0.25">
      <c r="C238"/>
      <c r="D238" s="1"/>
      <c r="I238" s="99" t="s">
        <v>130</v>
      </c>
      <c r="J238" s="14">
        <v>14</v>
      </c>
      <c r="K238" s="32" t="s">
        <v>442</v>
      </c>
      <c r="L238" s="33">
        <v>14.15</v>
      </c>
      <c r="M238" s="18">
        <f t="shared" si="11"/>
        <v>1.0600706713780944E-2</v>
      </c>
      <c r="O238" s="99" t="s">
        <v>130</v>
      </c>
      <c r="P238" s="14">
        <v>14</v>
      </c>
      <c r="Q238" s="32" t="s">
        <v>442</v>
      </c>
      <c r="R238" s="33">
        <v>14.15</v>
      </c>
      <c r="S238" s="18">
        <f t="shared" si="12"/>
        <v>1.0600706713780944E-2</v>
      </c>
    </row>
    <row r="239" spans="3:19" x14ac:dyDescent="0.25">
      <c r="C239"/>
      <c r="D239" s="1"/>
      <c r="I239" s="99" t="s">
        <v>359</v>
      </c>
      <c r="J239" s="14">
        <v>128.5</v>
      </c>
      <c r="K239" s="32" t="s">
        <v>443</v>
      </c>
      <c r="L239" s="33">
        <v>128.5</v>
      </c>
      <c r="M239" s="18">
        <f t="shared" si="11"/>
        <v>0</v>
      </c>
      <c r="O239" s="99" t="s">
        <v>359</v>
      </c>
      <c r="P239" s="14">
        <v>128.5</v>
      </c>
      <c r="Q239" s="32" t="s">
        <v>443</v>
      </c>
      <c r="R239" s="33">
        <v>128.5</v>
      </c>
      <c r="S239" s="18">
        <f t="shared" si="12"/>
        <v>0</v>
      </c>
    </row>
    <row r="240" spans="3:19" x14ac:dyDescent="0.25">
      <c r="C240"/>
      <c r="D240" s="1"/>
      <c r="I240" s="99" t="s">
        <v>77</v>
      </c>
      <c r="J240" s="14">
        <v>27.4</v>
      </c>
      <c r="K240" s="32" t="s">
        <v>224</v>
      </c>
      <c r="L240" s="33">
        <v>28</v>
      </c>
      <c r="M240" s="18">
        <f t="shared" si="11"/>
        <v>2.1428571428571481E-2</v>
      </c>
      <c r="O240" s="99" t="s">
        <v>77</v>
      </c>
      <c r="P240" s="14">
        <v>27.4</v>
      </c>
      <c r="Q240" s="32" t="s">
        <v>224</v>
      </c>
      <c r="R240" s="33">
        <v>28</v>
      </c>
      <c r="S240" s="18">
        <f t="shared" si="12"/>
        <v>2.1428571428571481E-2</v>
      </c>
    </row>
    <row r="241" spans="3:19" x14ac:dyDescent="0.25">
      <c r="C241"/>
      <c r="D241" s="1"/>
      <c r="I241" s="99" t="s">
        <v>444</v>
      </c>
      <c r="J241" s="14">
        <v>24.5</v>
      </c>
      <c r="K241" s="32" t="s">
        <v>445</v>
      </c>
      <c r="L241" s="33">
        <v>25.7</v>
      </c>
      <c r="M241" s="18">
        <f t="shared" si="11"/>
        <v>4.6692607003891023E-2</v>
      </c>
      <c r="O241" s="99" t="s">
        <v>444</v>
      </c>
      <c r="P241" s="14">
        <v>24.5</v>
      </c>
      <c r="Q241" s="32" t="s">
        <v>445</v>
      </c>
      <c r="R241" s="33">
        <v>25.7</v>
      </c>
      <c r="S241" s="18">
        <f t="shared" si="12"/>
        <v>4.6692607003891023E-2</v>
      </c>
    </row>
    <row r="242" spans="3:19" x14ac:dyDescent="0.25">
      <c r="C242"/>
      <c r="D242" s="1"/>
      <c r="I242" s="99" t="s">
        <v>50</v>
      </c>
      <c r="J242" s="14">
        <v>2</v>
      </c>
      <c r="K242" s="32" t="s">
        <v>236</v>
      </c>
      <c r="L242" s="33">
        <v>2.2000000000000002</v>
      </c>
      <c r="M242" s="18">
        <f t="shared" si="11"/>
        <v>9.0909090909090981E-2</v>
      </c>
      <c r="O242" s="99" t="s">
        <v>50</v>
      </c>
      <c r="P242" s="14">
        <v>2</v>
      </c>
      <c r="Q242" s="32" t="s">
        <v>236</v>
      </c>
      <c r="R242" s="33">
        <v>2.2000000000000002</v>
      </c>
      <c r="S242" s="18">
        <f t="shared" si="12"/>
        <v>9.0909090909090981E-2</v>
      </c>
    </row>
    <row r="243" spans="3:19" x14ac:dyDescent="0.25">
      <c r="C243"/>
      <c r="D243" s="1"/>
      <c r="I243" s="99" t="s">
        <v>359</v>
      </c>
      <c r="J243" s="14">
        <v>124.5</v>
      </c>
      <c r="K243" s="32" t="s">
        <v>446</v>
      </c>
      <c r="L243" s="33">
        <v>108</v>
      </c>
      <c r="M243" s="18">
        <f t="shared" si="11"/>
        <v>-0.15277777777777779</v>
      </c>
      <c r="O243" s="99" t="s">
        <v>359</v>
      </c>
      <c r="P243" s="14">
        <v>124.5</v>
      </c>
      <c r="Q243" s="32" t="s">
        <v>446</v>
      </c>
      <c r="R243" s="33">
        <v>108</v>
      </c>
      <c r="S243" s="18">
        <f t="shared" si="12"/>
        <v>-0.15277777777777779</v>
      </c>
    </row>
    <row r="244" spans="3:19" x14ac:dyDescent="0.25">
      <c r="C244"/>
      <c r="D244" s="1"/>
      <c r="I244" s="99" t="s">
        <v>50</v>
      </c>
      <c r="J244" s="14">
        <v>2.89</v>
      </c>
      <c r="K244" s="32" t="s">
        <v>419</v>
      </c>
      <c r="L244" s="33">
        <v>2.99</v>
      </c>
      <c r="M244" s="18">
        <f t="shared" si="11"/>
        <v>3.3444816053511732E-2</v>
      </c>
      <c r="O244" s="99" t="s">
        <v>50</v>
      </c>
      <c r="P244" s="14">
        <v>2.89</v>
      </c>
      <c r="Q244" s="32" t="s">
        <v>419</v>
      </c>
      <c r="R244" s="33">
        <v>2.99</v>
      </c>
      <c r="S244" s="18">
        <f t="shared" si="12"/>
        <v>3.3444816053511732E-2</v>
      </c>
    </row>
    <row r="245" spans="3:19" x14ac:dyDescent="0.25">
      <c r="C245"/>
      <c r="D245" s="1"/>
      <c r="I245" s="99" t="s">
        <v>440</v>
      </c>
      <c r="J245" s="14">
        <v>43.228000000000002</v>
      </c>
      <c r="K245" s="32" t="s">
        <v>447</v>
      </c>
      <c r="L245" s="33">
        <v>55.5</v>
      </c>
      <c r="M245" s="18">
        <f t="shared" si="11"/>
        <v>0.2211171171171171</v>
      </c>
      <c r="O245" s="99" t="s">
        <v>440</v>
      </c>
      <c r="P245" s="14">
        <v>43.228000000000002</v>
      </c>
      <c r="Q245" s="32" t="s">
        <v>447</v>
      </c>
      <c r="R245" s="33">
        <v>55.5</v>
      </c>
      <c r="S245" s="18">
        <f t="shared" si="12"/>
        <v>0.2211171171171171</v>
      </c>
    </row>
    <row r="246" spans="3:19" x14ac:dyDescent="0.25">
      <c r="C246"/>
      <c r="D246" s="1"/>
      <c r="I246" s="99" t="s">
        <v>156</v>
      </c>
      <c r="J246" s="14">
        <v>1.85</v>
      </c>
      <c r="K246" s="32" t="s">
        <v>409</v>
      </c>
      <c r="L246" s="33">
        <v>1.89</v>
      </c>
      <c r="M246" s="18">
        <f t="shared" si="11"/>
        <v>2.1164021164021066E-2</v>
      </c>
      <c r="O246" s="99" t="s">
        <v>156</v>
      </c>
      <c r="P246" s="14">
        <v>1.85</v>
      </c>
      <c r="Q246" s="32" t="s">
        <v>409</v>
      </c>
      <c r="R246" s="33">
        <v>1.89</v>
      </c>
      <c r="S246" s="18">
        <f t="shared" si="12"/>
        <v>2.1164021164021066E-2</v>
      </c>
    </row>
    <row r="247" spans="3:19" x14ac:dyDescent="0.25">
      <c r="C247"/>
      <c r="D247" s="1"/>
      <c r="I247" s="99" t="s">
        <v>156</v>
      </c>
      <c r="J247" s="14">
        <v>2</v>
      </c>
      <c r="K247" s="32" t="s">
        <v>448</v>
      </c>
      <c r="L247" s="33">
        <v>3.1</v>
      </c>
      <c r="M247" s="18">
        <f t="shared" si="11"/>
        <v>0.35483870967741937</v>
      </c>
      <c r="O247" s="99" t="s">
        <v>156</v>
      </c>
      <c r="P247" s="14">
        <v>2</v>
      </c>
      <c r="Q247" s="32" t="s">
        <v>448</v>
      </c>
      <c r="R247" s="33">
        <v>3.1</v>
      </c>
      <c r="S247" s="18">
        <f t="shared" si="12"/>
        <v>0.35483870967741937</v>
      </c>
    </row>
    <row r="248" spans="3:19" x14ac:dyDescent="0.25">
      <c r="C248"/>
      <c r="D248" s="1"/>
      <c r="I248" s="99" t="s">
        <v>241</v>
      </c>
      <c r="J248" s="14">
        <v>0.94</v>
      </c>
      <c r="K248" s="32" t="s">
        <v>449</v>
      </c>
      <c r="L248" s="33">
        <v>29.9</v>
      </c>
      <c r="M248" s="18">
        <f t="shared" si="11"/>
        <v>0.96856187290969897</v>
      </c>
      <c r="O248" s="99" t="s">
        <v>241</v>
      </c>
      <c r="P248" s="14">
        <v>0.94</v>
      </c>
      <c r="Q248" s="32" t="s">
        <v>449</v>
      </c>
      <c r="R248" s="33">
        <v>29.9</v>
      </c>
      <c r="S248" s="18">
        <f t="shared" si="12"/>
        <v>0.96856187290969897</v>
      </c>
    </row>
    <row r="249" spans="3:19" x14ac:dyDescent="0.25">
      <c r="C249"/>
      <c r="D249" s="1"/>
      <c r="I249" s="99" t="s">
        <v>77</v>
      </c>
      <c r="J249" s="14">
        <v>22.7</v>
      </c>
      <c r="K249" s="32" t="s">
        <v>409</v>
      </c>
      <c r="L249" s="33">
        <v>23.1</v>
      </c>
      <c r="M249" s="18">
        <f t="shared" si="11"/>
        <v>1.7316017316017406E-2</v>
      </c>
      <c r="O249" s="99" t="s">
        <v>77</v>
      </c>
      <c r="P249" s="14">
        <v>22.7</v>
      </c>
      <c r="Q249" s="32" t="s">
        <v>409</v>
      </c>
      <c r="R249" s="33">
        <v>23.1</v>
      </c>
      <c r="S249" s="18">
        <f t="shared" si="12"/>
        <v>1.7316017316017406E-2</v>
      </c>
    </row>
    <row r="250" spans="3:19" x14ac:dyDescent="0.25">
      <c r="C250"/>
      <c r="D250" s="1"/>
      <c r="I250" s="99" t="s">
        <v>272</v>
      </c>
      <c r="J250" s="14">
        <v>6</v>
      </c>
      <c r="K250" s="32" t="s">
        <v>450</v>
      </c>
      <c r="L250" s="33">
        <v>5.6</v>
      </c>
      <c r="M250" s="18">
        <f t="shared" si="11"/>
        <v>-7.1428571428571494E-2</v>
      </c>
      <c r="O250" s="99" t="s">
        <v>272</v>
      </c>
      <c r="P250" s="14">
        <v>6</v>
      </c>
      <c r="Q250" s="32" t="s">
        <v>450</v>
      </c>
      <c r="R250" s="33">
        <v>5.6</v>
      </c>
      <c r="S250" s="18">
        <f t="shared" si="12"/>
        <v>-7.1428571428571494E-2</v>
      </c>
    </row>
    <row r="251" spans="3:19" x14ac:dyDescent="0.25">
      <c r="C251"/>
      <c r="D251" s="1"/>
      <c r="I251" s="99" t="s">
        <v>451</v>
      </c>
      <c r="J251" s="14">
        <v>31</v>
      </c>
      <c r="K251" s="32" t="s">
        <v>452</v>
      </c>
      <c r="L251" s="33">
        <v>29</v>
      </c>
      <c r="M251" s="18">
        <f t="shared" si="11"/>
        <v>-6.8965517241379309E-2</v>
      </c>
      <c r="O251" s="99" t="s">
        <v>451</v>
      </c>
      <c r="P251" s="14">
        <v>31</v>
      </c>
      <c r="Q251" s="32" t="s">
        <v>452</v>
      </c>
      <c r="R251" s="33">
        <v>29</v>
      </c>
      <c r="S251" s="18">
        <f t="shared" si="12"/>
        <v>-6.8965517241379309E-2</v>
      </c>
    </row>
    <row r="252" spans="3:19" x14ac:dyDescent="0.25">
      <c r="C252"/>
      <c r="D252" s="1"/>
      <c r="I252" s="99" t="s">
        <v>50</v>
      </c>
      <c r="J252" s="14">
        <v>2.89</v>
      </c>
      <c r="K252" s="32" t="s">
        <v>453</v>
      </c>
      <c r="L252" s="33">
        <v>9.0500000000000007</v>
      </c>
      <c r="M252" s="18">
        <f t="shared" si="11"/>
        <v>0.68066298342541431</v>
      </c>
      <c r="O252" s="99" t="s">
        <v>50</v>
      </c>
      <c r="P252" s="14">
        <v>2.89</v>
      </c>
      <c r="Q252" s="32" t="s">
        <v>453</v>
      </c>
      <c r="R252" s="33">
        <v>9.0500000000000007</v>
      </c>
      <c r="S252" s="18">
        <f t="shared" si="12"/>
        <v>0.68066298342541431</v>
      </c>
    </row>
    <row r="253" spans="3:19" x14ac:dyDescent="0.25">
      <c r="C253"/>
      <c r="D253" s="1"/>
      <c r="I253" s="99" t="s">
        <v>156</v>
      </c>
      <c r="J253" s="14">
        <v>2</v>
      </c>
      <c r="K253" s="32" t="s">
        <v>210</v>
      </c>
      <c r="L253" s="33">
        <v>2.25</v>
      </c>
      <c r="M253" s="18">
        <f t="shared" si="11"/>
        <v>0.1111111111111111</v>
      </c>
      <c r="O253" s="99" t="s">
        <v>156</v>
      </c>
      <c r="P253" s="14">
        <v>2</v>
      </c>
      <c r="Q253" s="32" t="s">
        <v>210</v>
      </c>
      <c r="R253" s="33">
        <v>2.25</v>
      </c>
      <c r="S253" s="18">
        <f t="shared" si="12"/>
        <v>0.1111111111111111</v>
      </c>
    </row>
    <row r="254" spans="3:19" x14ac:dyDescent="0.25">
      <c r="C254"/>
      <c r="D254" s="1"/>
      <c r="I254" s="37" t="s">
        <v>297</v>
      </c>
      <c r="J254" s="40">
        <v>181.9</v>
      </c>
      <c r="K254" s="32" t="s">
        <v>454</v>
      </c>
      <c r="L254" s="33">
        <v>187.2</v>
      </c>
      <c r="M254" s="18">
        <f t="shared" si="11"/>
        <v>2.8311965811965722E-2</v>
      </c>
      <c r="O254" s="37" t="s">
        <v>297</v>
      </c>
      <c r="P254" s="40">
        <v>181.9</v>
      </c>
      <c r="Q254" s="32" t="s">
        <v>454</v>
      </c>
      <c r="R254" s="33">
        <v>187.2</v>
      </c>
      <c r="S254" s="18">
        <f t="shared" si="12"/>
        <v>2.8311965811965722E-2</v>
      </c>
    </row>
    <row r="255" spans="3:19" x14ac:dyDescent="0.25">
      <c r="C255"/>
      <c r="D255" s="1"/>
      <c r="I255" s="37" t="s">
        <v>156</v>
      </c>
      <c r="J255" s="40">
        <v>2</v>
      </c>
      <c r="K255" s="32" t="s">
        <v>236</v>
      </c>
      <c r="L255" s="33">
        <v>2.2400000000000002</v>
      </c>
      <c r="M255" s="18">
        <f t="shared" si="11"/>
        <v>0.10714285714285723</v>
      </c>
      <c r="O255" s="37" t="s">
        <v>156</v>
      </c>
      <c r="P255" s="40">
        <v>2</v>
      </c>
      <c r="Q255" s="32" t="s">
        <v>236</v>
      </c>
      <c r="R255" s="33">
        <v>2.2400000000000002</v>
      </c>
      <c r="S255" s="18">
        <f t="shared" si="12"/>
        <v>0.10714285714285723</v>
      </c>
    </row>
    <row r="256" spans="3:19" x14ac:dyDescent="0.25">
      <c r="C256"/>
      <c r="D256" s="1"/>
      <c r="I256" s="37" t="s">
        <v>156</v>
      </c>
      <c r="J256" s="40">
        <v>1.1499999999999999</v>
      </c>
      <c r="K256" s="32" t="s">
        <v>455</v>
      </c>
      <c r="L256" s="33">
        <v>1.1100000000000001</v>
      </c>
      <c r="M256" s="18">
        <f t="shared" si="11"/>
        <v>-3.6036036036035862E-2</v>
      </c>
      <c r="O256" s="37" t="s">
        <v>156</v>
      </c>
      <c r="P256" s="40">
        <v>1.1499999999999999</v>
      </c>
      <c r="Q256" s="32" t="s">
        <v>455</v>
      </c>
      <c r="R256" s="33">
        <v>1.1100000000000001</v>
      </c>
      <c r="S256" s="18">
        <f t="shared" si="12"/>
        <v>-3.6036036036035862E-2</v>
      </c>
    </row>
    <row r="257" spans="3:19" x14ac:dyDescent="0.25">
      <c r="C257"/>
      <c r="D257" s="1"/>
      <c r="I257" s="37" t="s">
        <v>237</v>
      </c>
      <c r="J257" s="40">
        <v>1.27</v>
      </c>
      <c r="K257" s="32" t="s">
        <v>456</v>
      </c>
      <c r="L257" s="33">
        <v>4.9800000000000004</v>
      </c>
      <c r="M257" s="18">
        <f t="shared" si="11"/>
        <v>0.74497991967871491</v>
      </c>
      <c r="O257" s="37" t="s">
        <v>237</v>
      </c>
      <c r="P257" s="40">
        <v>1.27</v>
      </c>
      <c r="Q257" s="32" t="s">
        <v>456</v>
      </c>
      <c r="R257" s="33">
        <v>4.9800000000000004</v>
      </c>
      <c r="S257" s="18">
        <f t="shared" si="12"/>
        <v>0.74497991967871491</v>
      </c>
    </row>
    <row r="258" spans="3:19" x14ac:dyDescent="0.25">
      <c r="C258"/>
      <c r="D258" s="1"/>
      <c r="I258" s="37" t="s">
        <v>156</v>
      </c>
      <c r="J258" s="40">
        <v>2</v>
      </c>
      <c r="K258" s="32" t="s">
        <v>445</v>
      </c>
      <c r="L258" s="33">
        <v>2.25</v>
      </c>
      <c r="M258" s="18">
        <f t="shared" si="11"/>
        <v>0.1111111111111111</v>
      </c>
      <c r="O258" s="37" t="s">
        <v>156</v>
      </c>
      <c r="P258" s="40">
        <v>2</v>
      </c>
      <c r="Q258" s="32" t="s">
        <v>445</v>
      </c>
      <c r="R258" s="33">
        <v>2.25</v>
      </c>
      <c r="S258" s="18">
        <f t="shared" si="12"/>
        <v>0.1111111111111111</v>
      </c>
    </row>
    <row r="259" spans="3:19" x14ac:dyDescent="0.25">
      <c r="C259"/>
      <c r="D259" s="1"/>
      <c r="I259" s="37" t="s">
        <v>156</v>
      </c>
      <c r="J259" s="40">
        <v>2</v>
      </c>
      <c r="K259" s="32" t="s">
        <v>219</v>
      </c>
      <c r="L259" s="33">
        <v>3.12</v>
      </c>
      <c r="M259" s="18">
        <f t="shared" si="11"/>
        <v>0.35897435897435898</v>
      </c>
      <c r="O259" s="37" t="s">
        <v>156</v>
      </c>
      <c r="P259" s="40">
        <v>2</v>
      </c>
      <c r="Q259" s="32" t="s">
        <v>219</v>
      </c>
      <c r="R259" s="33">
        <v>3.12</v>
      </c>
      <c r="S259" s="18">
        <f t="shared" si="12"/>
        <v>0.35897435897435898</v>
      </c>
    </row>
    <row r="260" spans="3:19" x14ac:dyDescent="0.25">
      <c r="C260"/>
      <c r="D260" s="1"/>
      <c r="I260" s="37" t="s">
        <v>61</v>
      </c>
      <c r="J260" s="40">
        <v>7.75</v>
      </c>
      <c r="K260" s="32" t="s">
        <v>236</v>
      </c>
      <c r="L260" s="33">
        <v>13.55</v>
      </c>
      <c r="M260" s="18">
        <f t="shared" si="11"/>
        <v>0.42804428044280446</v>
      </c>
      <c r="O260" s="37" t="s">
        <v>61</v>
      </c>
      <c r="P260" s="40">
        <v>7.75</v>
      </c>
      <c r="Q260" s="32" t="s">
        <v>236</v>
      </c>
      <c r="R260" s="33">
        <v>13.55</v>
      </c>
      <c r="S260" s="18">
        <f t="shared" si="12"/>
        <v>0.42804428044280446</v>
      </c>
    </row>
    <row r="261" spans="3:19" x14ac:dyDescent="0.25">
      <c r="C261"/>
      <c r="D261" s="1"/>
      <c r="I261" s="37" t="s">
        <v>272</v>
      </c>
      <c r="J261" s="40">
        <v>5.82</v>
      </c>
      <c r="K261" s="32" t="s">
        <v>450</v>
      </c>
      <c r="L261" s="33">
        <v>5.6</v>
      </c>
      <c r="M261" s="18">
        <f t="shared" ref="M261:M324" si="13">(L261-J261)/L261</f>
        <v>-3.9285714285714403E-2</v>
      </c>
      <c r="O261" s="37" t="s">
        <v>272</v>
      </c>
      <c r="P261" s="40">
        <v>5.82</v>
      </c>
      <c r="Q261" s="32" t="s">
        <v>450</v>
      </c>
      <c r="R261" s="33">
        <v>5.6</v>
      </c>
      <c r="S261" s="18">
        <f t="shared" ref="S261:S324" si="14">(R261-P261)/R261</f>
        <v>-3.9285714285714403E-2</v>
      </c>
    </row>
    <row r="262" spans="3:19" x14ac:dyDescent="0.25">
      <c r="C262"/>
      <c r="D262" s="1"/>
      <c r="I262" s="37" t="s">
        <v>22</v>
      </c>
      <c r="J262" s="40">
        <v>2.2890000000000001</v>
      </c>
      <c r="K262" s="32" t="s">
        <v>121</v>
      </c>
      <c r="L262" s="33">
        <v>2.5499999999999998</v>
      </c>
      <c r="M262" s="18">
        <f t="shared" si="13"/>
        <v>0.10235294117647047</v>
      </c>
      <c r="O262" s="37" t="s">
        <v>22</v>
      </c>
      <c r="P262" s="40">
        <v>2.2890000000000001</v>
      </c>
      <c r="Q262" s="32" t="s">
        <v>121</v>
      </c>
      <c r="R262" s="33">
        <v>2.5499999999999998</v>
      </c>
      <c r="S262" s="18">
        <f t="shared" si="14"/>
        <v>0.10235294117647047</v>
      </c>
    </row>
    <row r="263" spans="3:19" x14ac:dyDescent="0.25">
      <c r="C263"/>
      <c r="D263" s="1"/>
      <c r="I263" s="37" t="s">
        <v>348</v>
      </c>
      <c r="J263" s="40">
        <v>67.400000000000006</v>
      </c>
      <c r="K263" s="32" t="s">
        <v>457</v>
      </c>
      <c r="L263" s="33">
        <v>69</v>
      </c>
      <c r="M263" s="18">
        <f t="shared" si="13"/>
        <v>2.3188405797101366E-2</v>
      </c>
      <c r="O263" s="37" t="s">
        <v>348</v>
      </c>
      <c r="P263" s="40">
        <v>67.400000000000006</v>
      </c>
      <c r="Q263" s="32" t="s">
        <v>457</v>
      </c>
      <c r="R263" s="33">
        <v>69</v>
      </c>
      <c r="S263" s="18">
        <f t="shared" si="14"/>
        <v>2.3188405797101366E-2</v>
      </c>
    </row>
    <row r="264" spans="3:19" x14ac:dyDescent="0.25">
      <c r="C264"/>
      <c r="D264" s="1"/>
      <c r="I264" s="37" t="s">
        <v>156</v>
      </c>
      <c r="J264" s="40">
        <v>1.73</v>
      </c>
      <c r="K264" s="32" t="s">
        <v>458</v>
      </c>
      <c r="L264" s="33">
        <v>1.6</v>
      </c>
      <c r="M264" s="18">
        <f t="shared" si="13"/>
        <v>-8.1249999999999933E-2</v>
      </c>
      <c r="O264" s="37" t="s">
        <v>156</v>
      </c>
      <c r="P264" s="40">
        <v>1.73</v>
      </c>
      <c r="Q264" s="32" t="s">
        <v>458</v>
      </c>
      <c r="R264" s="33">
        <v>1.6</v>
      </c>
      <c r="S264" s="18">
        <f t="shared" si="14"/>
        <v>-8.1249999999999933E-2</v>
      </c>
    </row>
    <row r="265" spans="3:19" x14ac:dyDescent="0.25">
      <c r="C265"/>
      <c r="D265" s="1"/>
      <c r="I265" s="37" t="s">
        <v>241</v>
      </c>
      <c r="J265" s="40">
        <v>0.95</v>
      </c>
      <c r="K265" s="32" t="s">
        <v>459</v>
      </c>
      <c r="L265" s="33">
        <v>28.5</v>
      </c>
      <c r="M265" s="18">
        <f t="shared" si="13"/>
        <v>0.96666666666666667</v>
      </c>
      <c r="O265" s="37" t="s">
        <v>241</v>
      </c>
      <c r="P265" s="40">
        <v>0.95</v>
      </c>
      <c r="Q265" s="32" t="s">
        <v>459</v>
      </c>
      <c r="R265" s="33">
        <v>28.5</v>
      </c>
      <c r="S265" s="18">
        <f t="shared" si="14"/>
        <v>0.96666666666666667</v>
      </c>
    </row>
    <row r="266" spans="3:19" x14ac:dyDescent="0.25">
      <c r="C266"/>
      <c r="D266" s="1"/>
      <c r="I266" s="37" t="s">
        <v>241</v>
      </c>
      <c r="J266" s="40">
        <v>0.93023</v>
      </c>
      <c r="K266" s="32" t="s">
        <v>460</v>
      </c>
      <c r="L266" s="33">
        <v>41.9</v>
      </c>
      <c r="M266" s="18">
        <f t="shared" si="13"/>
        <v>0.97779880668257757</v>
      </c>
      <c r="O266" s="37" t="s">
        <v>241</v>
      </c>
      <c r="P266" s="40">
        <v>0.93023</v>
      </c>
      <c r="Q266" s="32" t="s">
        <v>460</v>
      </c>
      <c r="R266" s="33">
        <v>41.9</v>
      </c>
      <c r="S266" s="18">
        <f t="shared" si="14"/>
        <v>0.97779880668257757</v>
      </c>
    </row>
    <row r="267" spans="3:19" x14ac:dyDescent="0.25">
      <c r="C267"/>
      <c r="D267" s="1"/>
      <c r="I267" s="37" t="s">
        <v>196</v>
      </c>
      <c r="J267" s="40">
        <v>12.72</v>
      </c>
      <c r="K267" s="32" t="s">
        <v>409</v>
      </c>
      <c r="L267" s="33">
        <v>13.25</v>
      </c>
      <c r="M267" s="18">
        <f t="shared" si="13"/>
        <v>3.9999999999999952E-2</v>
      </c>
      <c r="O267" s="37" t="s">
        <v>196</v>
      </c>
      <c r="P267" s="40">
        <v>12.72</v>
      </c>
      <c r="Q267" s="32" t="s">
        <v>409</v>
      </c>
      <c r="R267" s="33">
        <v>13.25</v>
      </c>
      <c r="S267" s="18">
        <f t="shared" si="14"/>
        <v>3.9999999999999952E-2</v>
      </c>
    </row>
    <row r="268" spans="3:19" x14ac:dyDescent="0.25">
      <c r="C268"/>
      <c r="D268" s="1"/>
      <c r="I268" s="37" t="s">
        <v>50</v>
      </c>
      <c r="J268" s="40">
        <v>2.89</v>
      </c>
      <c r="K268" s="32" t="s">
        <v>431</v>
      </c>
      <c r="L268" s="33">
        <v>2.75</v>
      </c>
      <c r="M268" s="18">
        <f t="shared" si="13"/>
        <v>-5.0909090909090952E-2</v>
      </c>
      <c r="O268" s="37" t="s">
        <v>50</v>
      </c>
      <c r="P268" s="40">
        <v>2.89</v>
      </c>
      <c r="Q268" s="32" t="s">
        <v>431</v>
      </c>
      <c r="R268" s="33">
        <v>2.75</v>
      </c>
      <c r="S268" s="18">
        <f t="shared" si="14"/>
        <v>-5.0909090909090952E-2</v>
      </c>
    </row>
    <row r="269" spans="3:19" x14ac:dyDescent="0.25">
      <c r="C269"/>
      <c r="D269" s="1"/>
      <c r="I269" s="37" t="s">
        <v>232</v>
      </c>
      <c r="J269" s="40">
        <v>1</v>
      </c>
      <c r="K269" s="32" t="s">
        <v>461</v>
      </c>
      <c r="L269" s="33">
        <v>3.72</v>
      </c>
      <c r="M269" s="18">
        <f t="shared" si="13"/>
        <v>0.73118279569892475</v>
      </c>
      <c r="O269" s="37" t="s">
        <v>232</v>
      </c>
      <c r="P269" s="40">
        <v>1</v>
      </c>
      <c r="Q269" s="32" t="s">
        <v>461</v>
      </c>
      <c r="R269" s="33">
        <v>3.72</v>
      </c>
      <c r="S269" s="18">
        <f t="shared" si="14"/>
        <v>0.73118279569892475</v>
      </c>
    </row>
    <row r="270" spans="3:19" x14ac:dyDescent="0.25">
      <c r="C270"/>
      <c r="D270" s="1"/>
      <c r="I270" s="37" t="s">
        <v>61</v>
      </c>
      <c r="J270" s="40">
        <v>15.5</v>
      </c>
      <c r="K270" s="32" t="s">
        <v>236</v>
      </c>
      <c r="L270" s="33">
        <v>13.55</v>
      </c>
      <c r="M270" s="18">
        <f t="shared" si="13"/>
        <v>-0.14391143911439108</v>
      </c>
      <c r="O270" s="37" t="s">
        <v>61</v>
      </c>
      <c r="P270" s="40">
        <v>15.5</v>
      </c>
      <c r="Q270" s="32" t="s">
        <v>236</v>
      </c>
      <c r="R270" s="33">
        <v>13.55</v>
      </c>
      <c r="S270" s="18">
        <f t="shared" si="14"/>
        <v>-0.14391143911439108</v>
      </c>
    </row>
    <row r="271" spans="3:19" x14ac:dyDescent="0.25">
      <c r="C271"/>
      <c r="D271" s="1"/>
      <c r="I271" s="37" t="s">
        <v>241</v>
      </c>
      <c r="J271" s="40">
        <v>0.94120000000000004</v>
      </c>
      <c r="K271" s="32" t="s">
        <v>462</v>
      </c>
      <c r="L271" s="33">
        <v>57</v>
      </c>
      <c r="M271" s="18">
        <f t="shared" si="13"/>
        <v>0.98348771929824563</v>
      </c>
      <c r="O271" s="37" t="s">
        <v>241</v>
      </c>
      <c r="P271" s="40">
        <v>0.94120000000000004</v>
      </c>
      <c r="Q271" s="32" t="s">
        <v>462</v>
      </c>
      <c r="R271" s="33">
        <v>57</v>
      </c>
      <c r="S271" s="18">
        <f t="shared" si="14"/>
        <v>0.98348771929824563</v>
      </c>
    </row>
    <row r="272" spans="3:19" x14ac:dyDescent="0.25">
      <c r="C272"/>
      <c r="D272" s="1"/>
      <c r="I272" s="37" t="s">
        <v>241</v>
      </c>
      <c r="J272" s="40">
        <v>0.94</v>
      </c>
      <c r="K272" s="32" t="s">
        <v>430</v>
      </c>
      <c r="L272" s="33">
        <v>30.2</v>
      </c>
      <c r="M272" s="18">
        <f t="shared" si="13"/>
        <v>0.96887417218543037</v>
      </c>
      <c r="O272" s="37" t="s">
        <v>241</v>
      </c>
      <c r="P272" s="40">
        <v>0.94</v>
      </c>
      <c r="Q272" s="32" t="s">
        <v>430</v>
      </c>
      <c r="R272" s="33">
        <v>30.2</v>
      </c>
      <c r="S272" s="18">
        <f t="shared" si="14"/>
        <v>0.96887417218543037</v>
      </c>
    </row>
    <row r="273" spans="3:19" x14ac:dyDescent="0.25">
      <c r="C273"/>
      <c r="D273" s="1"/>
      <c r="I273" s="37" t="s">
        <v>173</v>
      </c>
      <c r="J273" s="40">
        <v>20.76</v>
      </c>
      <c r="K273" s="32" t="s">
        <v>463</v>
      </c>
      <c r="L273" s="33">
        <v>106</v>
      </c>
      <c r="M273" s="18">
        <f t="shared" si="13"/>
        <v>0.80415094339622639</v>
      </c>
      <c r="O273" s="37" t="s">
        <v>173</v>
      </c>
      <c r="P273" s="40">
        <v>20.76</v>
      </c>
      <c r="Q273" s="32" t="s">
        <v>463</v>
      </c>
      <c r="R273" s="33">
        <v>106</v>
      </c>
      <c r="S273" s="18">
        <f t="shared" si="14"/>
        <v>0.80415094339622639</v>
      </c>
    </row>
    <row r="274" spans="3:19" x14ac:dyDescent="0.25">
      <c r="C274"/>
      <c r="D274" s="1"/>
      <c r="I274" s="37" t="s">
        <v>272</v>
      </c>
      <c r="J274" s="40">
        <v>4.8099999999999996</v>
      </c>
      <c r="K274" s="32" t="s">
        <v>439</v>
      </c>
      <c r="L274" s="33">
        <v>4.67</v>
      </c>
      <c r="M274" s="18">
        <f t="shared" si="13"/>
        <v>-2.9978586723768668E-2</v>
      </c>
      <c r="O274" s="37" t="s">
        <v>272</v>
      </c>
      <c r="P274" s="40">
        <v>4.8099999999999996</v>
      </c>
      <c r="Q274" s="32" t="s">
        <v>439</v>
      </c>
      <c r="R274" s="33">
        <v>4.67</v>
      </c>
      <c r="S274" s="18">
        <f t="shared" si="14"/>
        <v>-2.9978586723768668E-2</v>
      </c>
    </row>
    <row r="275" spans="3:19" x14ac:dyDescent="0.25">
      <c r="C275"/>
      <c r="D275" s="1"/>
      <c r="I275" s="37" t="s">
        <v>268</v>
      </c>
      <c r="J275" s="40">
        <v>0.82399999999999995</v>
      </c>
      <c r="K275" s="32" t="s">
        <v>464</v>
      </c>
      <c r="L275" s="33">
        <v>4.1500000000000004</v>
      </c>
      <c r="M275" s="18">
        <f t="shared" si="13"/>
        <v>0.80144578313253012</v>
      </c>
      <c r="O275" s="37" t="s">
        <v>268</v>
      </c>
      <c r="P275" s="40">
        <v>0.82399999999999995</v>
      </c>
      <c r="Q275" s="32" t="s">
        <v>464</v>
      </c>
      <c r="R275" s="33">
        <v>4.1500000000000004</v>
      </c>
      <c r="S275" s="18">
        <f t="shared" si="14"/>
        <v>0.80144578313253012</v>
      </c>
    </row>
    <row r="276" spans="3:19" x14ac:dyDescent="0.25">
      <c r="C276"/>
      <c r="D276" s="1"/>
      <c r="I276" s="37" t="s">
        <v>173</v>
      </c>
      <c r="J276" s="40">
        <v>27.27</v>
      </c>
      <c r="K276" s="32" t="s">
        <v>432</v>
      </c>
      <c r="L276" s="33">
        <v>124</v>
      </c>
      <c r="M276" s="18">
        <f t="shared" si="13"/>
        <v>0.78008064516129039</v>
      </c>
      <c r="O276" s="37" t="s">
        <v>173</v>
      </c>
      <c r="P276" s="40">
        <v>27.27</v>
      </c>
      <c r="Q276" s="32" t="s">
        <v>432</v>
      </c>
      <c r="R276" s="33">
        <v>124</v>
      </c>
      <c r="S276" s="18">
        <f t="shared" si="14"/>
        <v>0.78008064516129039</v>
      </c>
    </row>
    <row r="277" spans="3:19" x14ac:dyDescent="0.25">
      <c r="C277"/>
      <c r="D277" s="1"/>
      <c r="I277" s="37" t="s">
        <v>173</v>
      </c>
      <c r="J277" s="40">
        <v>31.93</v>
      </c>
      <c r="K277" s="32" t="s">
        <v>465</v>
      </c>
      <c r="L277" s="33">
        <v>84.5</v>
      </c>
      <c r="M277" s="18">
        <f t="shared" si="13"/>
        <v>0.62213017751479294</v>
      </c>
      <c r="O277" s="37" t="s">
        <v>173</v>
      </c>
      <c r="P277" s="40">
        <v>31.93</v>
      </c>
      <c r="Q277" s="32" t="s">
        <v>465</v>
      </c>
      <c r="R277" s="33">
        <v>84.5</v>
      </c>
      <c r="S277" s="18">
        <f t="shared" si="14"/>
        <v>0.62213017751479294</v>
      </c>
    </row>
    <row r="278" spans="3:19" x14ac:dyDescent="0.25">
      <c r="C278"/>
      <c r="D278" s="1"/>
      <c r="I278" s="37" t="s">
        <v>440</v>
      </c>
      <c r="J278" s="40">
        <v>35.951999999999998</v>
      </c>
      <c r="K278" s="32" t="s">
        <v>466</v>
      </c>
      <c r="L278" s="33">
        <v>47</v>
      </c>
      <c r="M278" s="18">
        <f t="shared" si="13"/>
        <v>0.23506382978723409</v>
      </c>
      <c r="O278" s="37" t="s">
        <v>440</v>
      </c>
      <c r="P278" s="40">
        <v>35.951999999999998</v>
      </c>
      <c r="Q278" s="32" t="s">
        <v>466</v>
      </c>
      <c r="R278" s="33">
        <v>47</v>
      </c>
      <c r="S278" s="18">
        <f t="shared" si="14"/>
        <v>0.23506382978723409</v>
      </c>
    </row>
    <row r="279" spans="3:19" x14ac:dyDescent="0.25">
      <c r="C279"/>
      <c r="D279" s="1"/>
      <c r="I279" s="37" t="s">
        <v>173</v>
      </c>
      <c r="J279" s="40">
        <v>14.19</v>
      </c>
      <c r="K279" s="32" t="s">
        <v>125</v>
      </c>
      <c r="L279" s="33">
        <v>75</v>
      </c>
      <c r="M279" s="18">
        <f t="shared" si="13"/>
        <v>0.81080000000000008</v>
      </c>
      <c r="O279" s="37" t="s">
        <v>173</v>
      </c>
      <c r="P279" s="40">
        <v>14.19</v>
      </c>
      <c r="Q279" s="32" t="s">
        <v>125</v>
      </c>
      <c r="R279" s="33">
        <v>75</v>
      </c>
      <c r="S279" s="18">
        <f t="shared" si="14"/>
        <v>0.81080000000000008</v>
      </c>
    </row>
    <row r="280" spans="3:19" x14ac:dyDescent="0.25">
      <c r="C280"/>
      <c r="D280" s="1"/>
      <c r="I280" s="37" t="s">
        <v>22</v>
      </c>
      <c r="J280" s="40">
        <v>0.2</v>
      </c>
      <c r="K280" s="32" t="s">
        <v>434</v>
      </c>
      <c r="L280" s="33">
        <v>2.1</v>
      </c>
      <c r="M280" s="18">
        <f t="shared" si="13"/>
        <v>0.90476190476190477</v>
      </c>
      <c r="O280" s="37" t="s">
        <v>22</v>
      </c>
      <c r="P280" s="40">
        <v>0.2</v>
      </c>
      <c r="Q280" s="32" t="s">
        <v>434</v>
      </c>
      <c r="R280" s="33">
        <v>2.1</v>
      </c>
      <c r="S280" s="18">
        <f t="shared" si="14"/>
        <v>0.90476190476190477</v>
      </c>
    </row>
    <row r="281" spans="3:19" x14ac:dyDescent="0.25">
      <c r="C281"/>
      <c r="D281" s="1"/>
      <c r="I281" s="37" t="s">
        <v>268</v>
      </c>
      <c r="J281" s="40">
        <v>0.84699999999999998</v>
      </c>
      <c r="K281" s="32" t="s">
        <v>467</v>
      </c>
      <c r="L281" s="33">
        <v>3.37</v>
      </c>
      <c r="M281" s="18">
        <f t="shared" si="13"/>
        <v>0.74866468842729972</v>
      </c>
      <c r="O281" s="37" t="s">
        <v>268</v>
      </c>
      <c r="P281" s="40">
        <v>0.84699999999999998</v>
      </c>
      <c r="Q281" s="32" t="s">
        <v>467</v>
      </c>
      <c r="R281" s="33">
        <v>3.37</v>
      </c>
      <c r="S281" s="18">
        <f t="shared" si="14"/>
        <v>0.74866468842729972</v>
      </c>
    </row>
    <row r="282" spans="3:19" x14ac:dyDescent="0.25">
      <c r="C282"/>
      <c r="D282" s="1"/>
      <c r="I282" s="37" t="s">
        <v>319</v>
      </c>
      <c r="J282" s="40">
        <v>10.99</v>
      </c>
      <c r="K282" s="32" t="s">
        <v>222</v>
      </c>
      <c r="L282" s="33">
        <v>11.1</v>
      </c>
      <c r="M282" s="18">
        <f t="shared" si="13"/>
        <v>9.909909909909859E-3</v>
      </c>
      <c r="O282" s="37" t="s">
        <v>319</v>
      </c>
      <c r="P282" s="40">
        <v>10.99</v>
      </c>
      <c r="Q282" s="32" t="s">
        <v>222</v>
      </c>
      <c r="R282" s="33">
        <v>11.1</v>
      </c>
      <c r="S282" s="18">
        <f t="shared" si="14"/>
        <v>9.909909909909859E-3</v>
      </c>
    </row>
    <row r="283" spans="3:19" x14ac:dyDescent="0.25">
      <c r="C283"/>
      <c r="D283" s="1"/>
      <c r="I283" s="37" t="s">
        <v>241</v>
      </c>
      <c r="J283" s="40">
        <v>0.93020000000000003</v>
      </c>
      <c r="K283" s="32" t="s">
        <v>468</v>
      </c>
      <c r="L283" s="33">
        <v>50</v>
      </c>
      <c r="M283" s="18">
        <f t="shared" si="13"/>
        <v>0.98139600000000005</v>
      </c>
      <c r="O283" s="37" t="s">
        <v>241</v>
      </c>
      <c r="P283" s="40">
        <v>0.93020000000000003</v>
      </c>
      <c r="Q283" s="32" t="s">
        <v>468</v>
      </c>
      <c r="R283" s="33">
        <v>50</v>
      </c>
      <c r="S283" s="18">
        <f t="shared" si="14"/>
        <v>0.98139600000000005</v>
      </c>
    </row>
    <row r="284" spans="3:19" x14ac:dyDescent="0.25">
      <c r="C284"/>
      <c r="D284" s="1"/>
      <c r="I284" s="37" t="s">
        <v>241</v>
      </c>
      <c r="J284" s="40">
        <v>0.92900000000000005</v>
      </c>
      <c r="K284" s="32" t="s">
        <v>469</v>
      </c>
      <c r="L284" s="33">
        <v>46</v>
      </c>
      <c r="M284" s="18">
        <f t="shared" si="13"/>
        <v>0.97980434782608694</v>
      </c>
      <c r="O284" s="37" t="s">
        <v>241</v>
      </c>
      <c r="P284" s="40">
        <v>0.92900000000000005</v>
      </c>
      <c r="Q284" s="32" t="s">
        <v>469</v>
      </c>
      <c r="R284" s="33">
        <v>46</v>
      </c>
      <c r="S284" s="18">
        <f t="shared" si="14"/>
        <v>0.97980434782608694</v>
      </c>
    </row>
    <row r="285" spans="3:19" x14ac:dyDescent="0.25">
      <c r="C285"/>
      <c r="D285" s="1"/>
      <c r="I285" s="37" t="s">
        <v>241</v>
      </c>
      <c r="J285" s="40">
        <v>0.98219999999999996</v>
      </c>
      <c r="K285" s="32" t="s">
        <v>214</v>
      </c>
      <c r="L285" s="33">
        <v>61</v>
      </c>
      <c r="M285" s="18">
        <f t="shared" si="13"/>
        <v>0.98389836065573777</v>
      </c>
      <c r="O285" s="37" t="s">
        <v>241</v>
      </c>
      <c r="P285" s="40">
        <v>0.98219999999999996</v>
      </c>
      <c r="Q285" s="32" t="s">
        <v>214</v>
      </c>
      <c r="R285" s="33">
        <v>61</v>
      </c>
      <c r="S285" s="18">
        <f t="shared" si="14"/>
        <v>0.98389836065573777</v>
      </c>
    </row>
    <row r="286" spans="3:19" x14ac:dyDescent="0.25">
      <c r="C286"/>
      <c r="D286" s="1"/>
      <c r="I286" s="37" t="s">
        <v>241</v>
      </c>
      <c r="J286" s="40">
        <v>0.9486</v>
      </c>
      <c r="K286" s="32" t="s">
        <v>470</v>
      </c>
      <c r="L286" s="33">
        <v>56</v>
      </c>
      <c r="M286" s="18">
        <f t="shared" si="13"/>
        <v>0.98306071428571429</v>
      </c>
      <c r="O286" s="37" t="s">
        <v>241</v>
      </c>
      <c r="P286" s="40">
        <v>0.9486</v>
      </c>
      <c r="Q286" s="32" t="s">
        <v>470</v>
      </c>
      <c r="R286" s="33">
        <v>56</v>
      </c>
      <c r="S286" s="18">
        <f t="shared" si="14"/>
        <v>0.98306071428571429</v>
      </c>
    </row>
    <row r="287" spans="3:19" x14ac:dyDescent="0.25">
      <c r="C287"/>
      <c r="D287" s="1"/>
      <c r="I287" s="37" t="s">
        <v>81</v>
      </c>
      <c r="J287" s="40">
        <v>0.1</v>
      </c>
      <c r="K287" s="32" t="s">
        <v>201</v>
      </c>
      <c r="L287" s="33">
        <v>0.13</v>
      </c>
      <c r="M287" s="18">
        <f t="shared" si="13"/>
        <v>0.23076923076923075</v>
      </c>
      <c r="O287" s="37" t="s">
        <v>81</v>
      </c>
      <c r="P287" s="40">
        <v>0.1</v>
      </c>
      <c r="Q287" s="32" t="s">
        <v>201</v>
      </c>
      <c r="R287" s="33">
        <v>0.13</v>
      </c>
      <c r="S287" s="18">
        <f t="shared" si="14"/>
        <v>0.23076923076923075</v>
      </c>
    </row>
    <row r="288" spans="3:19" x14ac:dyDescent="0.25">
      <c r="C288"/>
      <c r="D288" s="1"/>
      <c r="I288" s="37" t="s">
        <v>471</v>
      </c>
      <c r="J288" s="40">
        <v>415</v>
      </c>
      <c r="K288" s="32" t="s">
        <v>472</v>
      </c>
      <c r="L288" s="33">
        <v>415</v>
      </c>
      <c r="M288" s="18">
        <f t="shared" si="13"/>
        <v>0</v>
      </c>
      <c r="O288" s="37" t="s">
        <v>471</v>
      </c>
      <c r="P288" s="40">
        <v>415</v>
      </c>
      <c r="Q288" s="32" t="s">
        <v>472</v>
      </c>
      <c r="R288" s="33">
        <v>415</v>
      </c>
      <c r="S288" s="18">
        <f t="shared" si="14"/>
        <v>0</v>
      </c>
    </row>
    <row r="289" spans="3:19" x14ac:dyDescent="0.25">
      <c r="C289"/>
      <c r="D289" s="1"/>
      <c r="I289" s="37" t="s">
        <v>473</v>
      </c>
      <c r="J289" s="41">
        <v>5</v>
      </c>
      <c r="K289" s="32" t="s">
        <v>474</v>
      </c>
      <c r="L289" s="33">
        <v>5.48</v>
      </c>
      <c r="M289" s="18">
        <f t="shared" si="13"/>
        <v>8.7591240875912482E-2</v>
      </c>
      <c r="O289" s="37" t="s">
        <v>473</v>
      </c>
      <c r="P289" s="41">
        <v>5</v>
      </c>
      <c r="Q289" s="32" t="s">
        <v>474</v>
      </c>
      <c r="R289" s="33">
        <v>5.48</v>
      </c>
      <c r="S289" s="18">
        <f t="shared" si="14"/>
        <v>8.7591240875912482E-2</v>
      </c>
    </row>
    <row r="290" spans="3:19" x14ac:dyDescent="0.25">
      <c r="C290"/>
      <c r="D290" s="1"/>
      <c r="I290" s="37" t="s">
        <v>81</v>
      </c>
      <c r="J290" s="40">
        <v>0.14999999999999</v>
      </c>
      <c r="K290" s="32" t="s">
        <v>161</v>
      </c>
      <c r="L290" s="33">
        <v>0.17</v>
      </c>
      <c r="M290" s="18">
        <f t="shared" si="13"/>
        <v>0.11764705882358828</v>
      </c>
      <c r="O290" s="37" t="s">
        <v>81</v>
      </c>
      <c r="P290" s="40">
        <v>0.14999999999999</v>
      </c>
      <c r="Q290" s="32" t="s">
        <v>161</v>
      </c>
      <c r="R290" s="33">
        <v>0.17</v>
      </c>
      <c r="S290" s="18">
        <f t="shared" si="14"/>
        <v>0.11764705882358828</v>
      </c>
    </row>
    <row r="291" spans="3:19" x14ac:dyDescent="0.25">
      <c r="C291"/>
      <c r="D291" s="1"/>
      <c r="I291" s="37" t="s">
        <v>203</v>
      </c>
      <c r="J291" s="40">
        <v>64</v>
      </c>
      <c r="K291" s="32" t="s">
        <v>475</v>
      </c>
      <c r="L291" s="33">
        <v>63.5</v>
      </c>
      <c r="M291" s="18">
        <f t="shared" si="13"/>
        <v>-7.874015748031496E-3</v>
      </c>
      <c r="O291" s="37" t="s">
        <v>203</v>
      </c>
      <c r="P291" s="40">
        <v>64</v>
      </c>
      <c r="Q291" s="32" t="s">
        <v>475</v>
      </c>
      <c r="R291" s="33">
        <v>63.5</v>
      </c>
      <c r="S291" s="18">
        <f t="shared" si="14"/>
        <v>-7.874015748031496E-3</v>
      </c>
    </row>
    <row r="292" spans="3:19" x14ac:dyDescent="0.25">
      <c r="C292"/>
      <c r="D292" s="1"/>
      <c r="I292" s="37" t="s">
        <v>192</v>
      </c>
      <c r="J292" s="40">
        <v>62.8</v>
      </c>
      <c r="K292" s="32" t="s">
        <v>161</v>
      </c>
      <c r="L292" s="33">
        <v>65.349999999999994</v>
      </c>
      <c r="M292" s="18">
        <f t="shared" si="13"/>
        <v>3.9020657995409297E-2</v>
      </c>
      <c r="O292" s="37" t="s">
        <v>192</v>
      </c>
      <c r="P292" s="40">
        <v>62.8</v>
      </c>
      <c r="Q292" s="32" t="s">
        <v>161</v>
      </c>
      <c r="R292" s="33">
        <v>65.349999999999994</v>
      </c>
      <c r="S292" s="18">
        <f t="shared" si="14"/>
        <v>3.9020657995409297E-2</v>
      </c>
    </row>
    <row r="293" spans="3:19" x14ac:dyDescent="0.25">
      <c r="C293"/>
      <c r="D293" s="1"/>
      <c r="I293" s="37" t="s">
        <v>383</v>
      </c>
      <c r="J293" s="40">
        <v>3.25</v>
      </c>
      <c r="K293" s="32" t="s">
        <v>476</v>
      </c>
      <c r="L293" s="33">
        <v>3.87</v>
      </c>
      <c r="M293" s="18">
        <f t="shared" si="13"/>
        <v>0.16020671834625325</v>
      </c>
      <c r="O293" s="37" t="s">
        <v>383</v>
      </c>
      <c r="P293" s="40">
        <v>3.25</v>
      </c>
      <c r="Q293" s="32" t="s">
        <v>476</v>
      </c>
      <c r="R293" s="33">
        <v>3.87</v>
      </c>
      <c r="S293" s="18">
        <f t="shared" si="14"/>
        <v>0.16020671834625325</v>
      </c>
    </row>
    <row r="294" spans="3:19" x14ac:dyDescent="0.25">
      <c r="C294"/>
      <c r="D294" s="1"/>
      <c r="I294" s="37" t="s">
        <v>208</v>
      </c>
      <c r="J294" s="40">
        <v>20</v>
      </c>
      <c r="K294" s="32" t="s">
        <v>477</v>
      </c>
      <c r="L294" s="33">
        <v>22.4</v>
      </c>
      <c r="M294" s="18">
        <f t="shared" si="13"/>
        <v>0.10714285714285708</v>
      </c>
      <c r="O294" s="37" t="s">
        <v>208</v>
      </c>
      <c r="P294" s="40">
        <v>20</v>
      </c>
      <c r="Q294" s="32" t="s">
        <v>477</v>
      </c>
      <c r="R294" s="33">
        <v>22.4</v>
      </c>
      <c r="S294" s="18">
        <f t="shared" si="14"/>
        <v>0.10714285714285708</v>
      </c>
    </row>
    <row r="295" spans="3:19" x14ac:dyDescent="0.25">
      <c r="C295"/>
      <c r="D295" s="1"/>
      <c r="I295" s="37" t="s">
        <v>119</v>
      </c>
      <c r="J295" s="40">
        <v>114</v>
      </c>
      <c r="K295" s="32" t="s">
        <v>478</v>
      </c>
      <c r="L295" s="33">
        <v>113.5</v>
      </c>
      <c r="M295" s="18">
        <f t="shared" si="13"/>
        <v>-4.4052863436123352E-3</v>
      </c>
      <c r="O295" s="37" t="s">
        <v>119</v>
      </c>
      <c r="P295" s="40">
        <v>114</v>
      </c>
      <c r="Q295" s="32" t="s">
        <v>478</v>
      </c>
      <c r="R295" s="33">
        <v>113.5</v>
      </c>
      <c r="S295" s="18">
        <f t="shared" si="14"/>
        <v>-4.4052863436123352E-3</v>
      </c>
    </row>
    <row r="296" spans="3:19" x14ac:dyDescent="0.25">
      <c r="C296"/>
      <c r="D296" s="1"/>
      <c r="I296" s="37" t="s">
        <v>55</v>
      </c>
      <c r="J296" s="40">
        <v>3</v>
      </c>
      <c r="K296" s="32" t="s">
        <v>479</v>
      </c>
      <c r="L296" s="33">
        <v>3.4</v>
      </c>
      <c r="M296" s="18">
        <f t="shared" si="13"/>
        <v>0.11764705882352938</v>
      </c>
      <c r="O296" s="37" t="s">
        <v>55</v>
      </c>
      <c r="P296" s="40">
        <v>3</v>
      </c>
      <c r="Q296" s="32" t="s">
        <v>479</v>
      </c>
      <c r="R296" s="33">
        <v>3.4</v>
      </c>
      <c r="S296" s="18">
        <f t="shared" si="14"/>
        <v>0.11764705882352938</v>
      </c>
    </row>
    <row r="297" spans="3:19" x14ac:dyDescent="0.25">
      <c r="C297"/>
      <c r="D297" s="1"/>
      <c r="I297" s="37" t="s">
        <v>55</v>
      </c>
      <c r="J297" s="40">
        <v>3.91</v>
      </c>
      <c r="K297" s="32" t="s">
        <v>480</v>
      </c>
      <c r="L297" s="33">
        <v>3.77</v>
      </c>
      <c r="M297" s="18">
        <f t="shared" si="13"/>
        <v>-3.7135278514588893E-2</v>
      </c>
      <c r="O297" s="37" t="s">
        <v>55</v>
      </c>
      <c r="P297" s="40">
        <v>3.91</v>
      </c>
      <c r="Q297" s="32" t="s">
        <v>480</v>
      </c>
      <c r="R297" s="33">
        <v>3.77</v>
      </c>
      <c r="S297" s="18">
        <f t="shared" si="14"/>
        <v>-3.7135278514588893E-2</v>
      </c>
    </row>
    <row r="298" spans="3:19" x14ac:dyDescent="0.25">
      <c r="C298"/>
      <c r="D298" s="1"/>
      <c r="I298" s="37" t="s">
        <v>55</v>
      </c>
      <c r="J298" s="40">
        <v>3.91</v>
      </c>
      <c r="K298" s="32" t="s">
        <v>481</v>
      </c>
      <c r="L298" s="33">
        <v>3.91</v>
      </c>
      <c r="M298" s="18">
        <f t="shared" si="13"/>
        <v>0</v>
      </c>
      <c r="O298" s="37" t="s">
        <v>55</v>
      </c>
      <c r="P298" s="40">
        <v>3.91</v>
      </c>
      <c r="Q298" s="32" t="s">
        <v>481</v>
      </c>
      <c r="R298" s="33">
        <v>3.91</v>
      </c>
      <c r="S298" s="18">
        <f t="shared" si="14"/>
        <v>0</v>
      </c>
    </row>
    <row r="299" spans="3:19" x14ac:dyDescent="0.25">
      <c r="C299"/>
      <c r="D299" s="1"/>
      <c r="I299" s="37" t="s">
        <v>47</v>
      </c>
      <c r="J299" s="40">
        <v>70</v>
      </c>
      <c r="K299" s="32" t="s">
        <v>482</v>
      </c>
      <c r="L299" s="33">
        <v>70</v>
      </c>
      <c r="M299" s="18">
        <f t="shared" si="13"/>
        <v>0</v>
      </c>
      <c r="O299" s="37" t="s">
        <v>47</v>
      </c>
      <c r="P299" s="40">
        <v>70</v>
      </c>
      <c r="Q299" s="32" t="s">
        <v>482</v>
      </c>
      <c r="R299" s="33">
        <v>70</v>
      </c>
      <c r="S299" s="18">
        <f t="shared" si="14"/>
        <v>0</v>
      </c>
    </row>
    <row r="300" spans="3:19" x14ac:dyDescent="0.25">
      <c r="C300"/>
      <c r="D300" s="1"/>
      <c r="I300" s="37" t="s">
        <v>50</v>
      </c>
      <c r="J300" s="40">
        <v>6.2699999999999898</v>
      </c>
      <c r="K300" s="32" t="s">
        <v>483</v>
      </c>
      <c r="L300" s="33">
        <v>5.15</v>
      </c>
      <c r="M300" s="18">
        <f t="shared" si="13"/>
        <v>-0.21747572815533775</v>
      </c>
      <c r="O300" s="37" t="s">
        <v>50</v>
      </c>
      <c r="P300" s="40">
        <v>6.2699999999999898</v>
      </c>
      <c r="Q300" s="32" t="s">
        <v>483</v>
      </c>
      <c r="R300" s="33">
        <v>5.15</v>
      </c>
      <c r="S300" s="18">
        <f t="shared" si="14"/>
        <v>-0.21747572815533775</v>
      </c>
    </row>
    <row r="301" spans="3:19" x14ac:dyDescent="0.25">
      <c r="C301"/>
      <c r="D301" s="1"/>
      <c r="I301" s="37" t="s">
        <v>244</v>
      </c>
      <c r="J301" s="40">
        <v>30</v>
      </c>
      <c r="K301" s="32" t="s">
        <v>484</v>
      </c>
      <c r="L301" s="33">
        <v>36.5</v>
      </c>
      <c r="M301" s="18">
        <f t="shared" si="13"/>
        <v>0.17808219178082191</v>
      </c>
      <c r="O301" s="37" t="s">
        <v>244</v>
      </c>
      <c r="P301" s="40">
        <v>30</v>
      </c>
      <c r="Q301" s="32" t="s">
        <v>484</v>
      </c>
      <c r="R301" s="33">
        <v>36.5</v>
      </c>
      <c r="S301" s="18">
        <f t="shared" si="14"/>
        <v>0.17808219178082191</v>
      </c>
    </row>
    <row r="302" spans="3:19" x14ac:dyDescent="0.25">
      <c r="C302"/>
      <c r="D302" s="1"/>
      <c r="I302" s="37" t="s">
        <v>81</v>
      </c>
      <c r="J302" s="40">
        <v>0.16</v>
      </c>
      <c r="K302" s="32" t="s">
        <v>485</v>
      </c>
      <c r="L302" s="33">
        <v>0.15</v>
      </c>
      <c r="M302" s="18">
        <f t="shared" si="13"/>
        <v>-6.6666666666666735E-2</v>
      </c>
      <c r="O302" s="37" t="s">
        <v>81</v>
      </c>
      <c r="P302" s="40">
        <v>0.16</v>
      </c>
      <c r="Q302" s="32" t="s">
        <v>485</v>
      </c>
      <c r="R302" s="33">
        <v>0.15</v>
      </c>
      <c r="S302" s="18">
        <f t="shared" si="14"/>
        <v>-6.6666666666666735E-2</v>
      </c>
    </row>
    <row r="303" spans="3:19" x14ac:dyDescent="0.25">
      <c r="C303"/>
      <c r="D303" s="1"/>
      <c r="I303" s="37" t="s">
        <v>486</v>
      </c>
      <c r="J303" s="40">
        <v>7.5</v>
      </c>
      <c r="K303" s="32" t="s">
        <v>277</v>
      </c>
      <c r="L303" s="33">
        <v>8.08</v>
      </c>
      <c r="M303" s="18">
        <f t="shared" si="13"/>
        <v>7.178217821782179E-2</v>
      </c>
      <c r="O303" s="37" t="s">
        <v>486</v>
      </c>
      <c r="P303" s="40">
        <v>7.5</v>
      </c>
      <c r="Q303" s="32" t="s">
        <v>277</v>
      </c>
      <c r="R303" s="33">
        <v>8.08</v>
      </c>
      <c r="S303" s="18">
        <f t="shared" si="14"/>
        <v>7.178217821782179E-2</v>
      </c>
    </row>
    <row r="304" spans="3:19" x14ac:dyDescent="0.25">
      <c r="C304"/>
      <c r="D304" s="1"/>
      <c r="I304" s="37" t="s">
        <v>272</v>
      </c>
      <c r="J304" s="40">
        <v>4.3</v>
      </c>
      <c r="K304" s="32" t="s">
        <v>487</v>
      </c>
      <c r="L304" s="33">
        <v>4.9000000000000004</v>
      </c>
      <c r="M304" s="18">
        <f t="shared" si="13"/>
        <v>0.12244897959183683</v>
      </c>
      <c r="O304" s="37" t="s">
        <v>272</v>
      </c>
      <c r="P304" s="40">
        <v>4.3</v>
      </c>
      <c r="Q304" s="32" t="s">
        <v>487</v>
      </c>
      <c r="R304" s="33">
        <v>4.9000000000000004</v>
      </c>
      <c r="S304" s="18">
        <f t="shared" si="14"/>
        <v>0.12244897959183683</v>
      </c>
    </row>
    <row r="305" spans="3:19" x14ac:dyDescent="0.25">
      <c r="C305"/>
      <c r="D305" s="1"/>
      <c r="I305" s="37" t="s">
        <v>272</v>
      </c>
      <c r="J305" s="40">
        <v>2.2000000000000002</v>
      </c>
      <c r="K305" s="32" t="s">
        <v>488</v>
      </c>
      <c r="L305" s="33">
        <v>4.0199999999999996</v>
      </c>
      <c r="M305" s="18">
        <f t="shared" si="13"/>
        <v>0.45273631840796008</v>
      </c>
      <c r="O305" s="37" t="s">
        <v>272</v>
      </c>
      <c r="P305" s="40">
        <v>2.2000000000000002</v>
      </c>
      <c r="Q305" s="32" t="s">
        <v>488</v>
      </c>
      <c r="R305" s="33">
        <v>4.0199999999999996</v>
      </c>
      <c r="S305" s="18">
        <f t="shared" si="14"/>
        <v>0.45273631840796008</v>
      </c>
    </row>
    <row r="306" spans="3:19" x14ac:dyDescent="0.25">
      <c r="C306"/>
      <c r="D306" s="1"/>
      <c r="I306" s="37" t="s">
        <v>383</v>
      </c>
      <c r="J306" s="40">
        <v>3.6859999999999999</v>
      </c>
      <c r="K306" s="32" t="s">
        <v>489</v>
      </c>
      <c r="L306" s="33">
        <v>3.74</v>
      </c>
      <c r="M306" s="18">
        <f t="shared" si="13"/>
        <v>1.4438502673796863E-2</v>
      </c>
      <c r="O306" s="37" t="s">
        <v>383</v>
      </c>
      <c r="P306" s="40">
        <v>3.6859999999999999</v>
      </c>
      <c r="Q306" s="32" t="s">
        <v>489</v>
      </c>
      <c r="R306" s="33">
        <v>3.74</v>
      </c>
      <c r="S306" s="18">
        <f t="shared" si="14"/>
        <v>1.4438502673796863E-2</v>
      </c>
    </row>
    <row r="307" spans="3:19" x14ac:dyDescent="0.25">
      <c r="C307"/>
      <c r="D307" s="1"/>
      <c r="I307" s="37" t="s">
        <v>256</v>
      </c>
      <c r="J307" s="40">
        <v>12.5</v>
      </c>
      <c r="K307" s="32" t="s">
        <v>490</v>
      </c>
      <c r="L307" s="33">
        <v>12.7</v>
      </c>
      <c r="M307" s="18">
        <f t="shared" si="13"/>
        <v>1.5748031496062936E-2</v>
      </c>
      <c r="O307" s="37" t="s">
        <v>256</v>
      </c>
      <c r="P307" s="40">
        <v>12.5</v>
      </c>
      <c r="Q307" s="32" t="s">
        <v>490</v>
      </c>
      <c r="R307" s="33">
        <v>12.7</v>
      </c>
      <c r="S307" s="18">
        <f t="shared" si="14"/>
        <v>1.5748031496062936E-2</v>
      </c>
    </row>
    <row r="308" spans="3:19" x14ac:dyDescent="0.25">
      <c r="C308"/>
      <c r="D308" s="1"/>
      <c r="I308" s="37" t="s">
        <v>183</v>
      </c>
      <c r="J308" s="40">
        <v>0.42</v>
      </c>
      <c r="K308" s="32" t="s">
        <v>491</v>
      </c>
      <c r="L308" s="33">
        <v>0.6</v>
      </c>
      <c r="M308" s="18">
        <f t="shared" si="13"/>
        <v>0.3</v>
      </c>
      <c r="O308" s="37" t="s">
        <v>183</v>
      </c>
      <c r="P308" s="40">
        <v>0.42</v>
      </c>
      <c r="Q308" s="32" t="s">
        <v>491</v>
      </c>
      <c r="R308" s="33">
        <v>0.6</v>
      </c>
      <c r="S308" s="18">
        <f t="shared" si="14"/>
        <v>0.3</v>
      </c>
    </row>
    <row r="309" spans="3:19" x14ac:dyDescent="0.25">
      <c r="C309"/>
      <c r="D309" s="1"/>
      <c r="I309" s="37" t="s">
        <v>473</v>
      </c>
      <c r="J309" s="40">
        <v>5</v>
      </c>
      <c r="K309" s="32" t="s">
        <v>492</v>
      </c>
      <c r="L309" s="33">
        <v>4.6500000000000004</v>
      </c>
      <c r="M309" s="18">
        <f t="shared" si="13"/>
        <v>-7.5268817204300995E-2</v>
      </c>
      <c r="O309" s="37" t="s">
        <v>473</v>
      </c>
      <c r="P309" s="40">
        <v>5</v>
      </c>
      <c r="Q309" s="32" t="s">
        <v>492</v>
      </c>
      <c r="R309" s="33">
        <v>4.6500000000000004</v>
      </c>
      <c r="S309" s="18">
        <f t="shared" si="14"/>
        <v>-7.5268817204300995E-2</v>
      </c>
    </row>
    <row r="310" spans="3:19" x14ac:dyDescent="0.25">
      <c r="C310"/>
      <c r="D310" s="1"/>
      <c r="I310" s="37" t="s">
        <v>81</v>
      </c>
      <c r="J310" s="40">
        <v>0.1</v>
      </c>
      <c r="K310" s="32" t="s">
        <v>476</v>
      </c>
      <c r="L310" s="33">
        <v>0.32</v>
      </c>
      <c r="M310" s="18">
        <f t="shared" si="13"/>
        <v>0.6875</v>
      </c>
      <c r="O310" s="37" t="s">
        <v>81</v>
      </c>
      <c r="P310" s="40">
        <v>0.1</v>
      </c>
      <c r="Q310" s="32" t="s">
        <v>476</v>
      </c>
      <c r="R310" s="33">
        <v>0.32</v>
      </c>
      <c r="S310" s="18">
        <f t="shared" si="14"/>
        <v>0.6875</v>
      </c>
    </row>
    <row r="311" spans="3:19" x14ac:dyDescent="0.25">
      <c r="C311"/>
      <c r="D311" s="1"/>
      <c r="I311" s="37" t="s">
        <v>45</v>
      </c>
      <c r="J311" s="40">
        <v>130</v>
      </c>
      <c r="K311" s="32" t="s">
        <v>493</v>
      </c>
      <c r="L311" s="33">
        <v>140</v>
      </c>
      <c r="M311" s="18">
        <f t="shared" si="13"/>
        <v>7.1428571428571425E-2</v>
      </c>
      <c r="O311" s="37" t="s">
        <v>45</v>
      </c>
      <c r="P311" s="40">
        <v>130</v>
      </c>
      <c r="Q311" s="32" t="s">
        <v>493</v>
      </c>
      <c r="R311" s="33">
        <v>140</v>
      </c>
      <c r="S311" s="18">
        <f t="shared" si="14"/>
        <v>7.1428571428571425E-2</v>
      </c>
    </row>
    <row r="312" spans="3:19" x14ac:dyDescent="0.25">
      <c r="C312"/>
      <c r="D312" s="1"/>
      <c r="I312" s="37" t="s">
        <v>494</v>
      </c>
      <c r="J312" s="40">
        <v>8.6</v>
      </c>
      <c r="K312" s="32" t="s">
        <v>478</v>
      </c>
      <c r="L312" s="33">
        <v>34.64</v>
      </c>
      <c r="M312" s="18">
        <f t="shared" si="13"/>
        <v>0.75173210161662818</v>
      </c>
      <c r="O312" s="37" t="s">
        <v>494</v>
      </c>
      <c r="P312" s="40">
        <v>8.6</v>
      </c>
      <c r="Q312" s="32" t="s">
        <v>478</v>
      </c>
      <c r="R312" s="33">
        <v>34.64</v>
      </c>
      <c r="S312" s="18">
        <f t="shared" si="14"/>
        <v>0.75173210161662818</v>
      </c>
    </row>
    <row r="313" spans="3:19" x14ac:dyDescent="0.25">
      <c r="C313"/>
      <c r="D313" s="1"/>
      <c r="I313" s="37" t="s">
        <v>383</v>
      </c>
      <c r="J313" s="40">
        <v>1.95</v>
      </c>
      <c r="K313" s="32" t="s">
        <v>495</v>
      </c>
      <c r="L313" s="33">
        <v>2.0499999999999998</v>
      </c>
      <c r="M313" s="18">
        <f t="shared" si="13"/>
        <v>4.8780487804877988E-2</v>
      </c>
      <c r="O313" s="37" t="s">
        <v>383</v>
      </c>
      <c r="P313" s="40">
        <v>1.95</v>
      </c>
      <c r="Q313" s="32" t="s">
        <v>495</v>
      </c>
      <c r="R313" s="33">
        <v>2.0499999999999998</v>
      </c>
      <c r="S313" s="18">
        <f t="shared" si="14"/>
        <v>4.8780487804877988E-2</v>
      </c>
    </row>
    <row r="314" spans="3:19" x14ac:dyDescent="0.25">
      <c r="C314"/>
      <c r="D314" s="1"/>
      <c r="I314" s="37" t="s">
        <v>496</v>
      </c>
      <c r="J314" s="40">
        <v>1.44</v>
      </c>
      <c r="K314" s="32" t="s">
        <v>476</v>
      </c>
      <c r="L314" s="33">
        <v>1.44</v>
      </c>
      <c r="M314" s="18">
        <f t="shared" si="13"/>
        <v>0</v>
      </c>
      <c r="O314" s="37" t="s">
        <v>496</v>
      </c>
      <c r="P314" s="40">
        <v>1.44</v>
      </c>
      <c r="Q314" s="32" t="s">
        <v>476</v>
      </c>
      <c r="R314" s="33">
        <v>1.44</v>
      </c>
      <c r="S314" s="18">
        <f t="shared" si="14"/>
        <v>0</v>
      </c>
    </row>
    <row r="315" spans="3:19" x14ac:dyDescent="0.25">
      <c r="C315"/>
      <c r="D315" s="1"/>
      <c r="I315" s="37" t="s">
        <v>383</v>
      </c>
      <c r="J315" s="40">
        <v>0.83299999999999996</v>
      </c>
      <c r="K315" s="32" t="s">
        <v>489</v>
      </c>
      <c r="L315" s="33">
        <v>3.74</v>
      </c>
      <c r="M315" s="18">
        <f t="shared" si="13"/>
        <v>0.77727272727272723</v>
      </c>
      <c r="O315" s="37" t="s">
        <v>383</v>
      </c>
      <c r="P315" s="40">
        <v>0.83299999999999996</v>
      </c>
      <c r="Q315" s="32" t="s">
        <v>489</v>
      </c>
      <c r="R315" s="33">
        <v>3.74</v>
      </c>
      <c r="S315" s="18">
        <f t="shared" si="14"/>
        <v>0.77727272727272723</v>
      </c>
    </row>
    <row r="316" spans="3:19" x14ac:dyDescent="0.25">
      <c r="C316"/>
      <c r="D316" s="1"/>
      <c r="I316" s="37" t="s">
        <v>237</v>
      </c>
      <c r="J316" s="40">
        <v>1.4770000000000001</v>
      </c>
      <c r="K316" s="32" t="s">
        <v>497</v>
      </c>
      <c r="L316" s="33">
        <v>1.25</v>
      </c>
      <c r="M316" s="18">
        <f t="shared" si="13"/>
        <v>-0.18160000000000007</v>
      </c>
      <c r="O316" s="37" t="s">
        <v>237</v>
      </c>
      <c r="P316" s="40">
        <v>1.4770000000000001</v>
      </c>
      <c r="Q316" s="32" t="s">
        <v>497</v>
      </c>
      <c r="R316" s="33">
        <v>1.25</v>
      </c>
      <c r="S316" s="18">
        <f t="shared" si="14"/>
        <v>-0.18160000000000007</v>
      </c>
    </row>
    <row r="317" spans="3:19" x14ac:dyDescent="0.25">
      <c r="C317"/>
      <c r="D317" s="1"/>
      <c r="I317" s="37" t="s">
        <v>307</v>
      </c>
      <c r="J317" s="40">
        <v>12</v>
      </c>
      <c r="K317" s="32" t="s">
        <v>498</v>
      </c>
      <c r="L317" s="33">
        <v>12</v>
      </c>
      <c r="M317" s="18">
        <f t="shared" si="13"/>
        <v>0</v>
      </c>
      <c r="O317" s="37" t="s">
        <v>307</v>
      </c>
      <c r="P317" s="40">
        <v>12</v>
      </c>
      <c r="Q317" s="32" t="s">
        <v>498</v>
      </c>
      <c r="R317" s="33">
        <v>12</v>
      </c>
      <c r="S317" s="18">
        <f t="shared" si="14"/>
        <v>0</v>
      </c>
    </row>
    <row r="318" spans="3:19" x14ac:dyDescent="0.25">
      <c r="C318"/>
      <c r="D318" s="1"/>
      <c r="I318" s="37" t="s">
        <v>383</v>
      </c>
      <c r="J318" s="40">
        <v>3.77</v>
      </c>
      <c r="K318" s="32" t="s">
        <v>489</v>
      </c>
      <c r="L318" s="33">
        <v>3.74</v>
      </c>
      <c r="M318" s="18">
        <f t="shared" si="13"/>
        <v>-8.0213903743314979E-3</v>
      </c>
      <c r="O318" s="37" t="s">
        <v>383</v>
      </c>
      <c r="P318" s="40">
        <v>3.77</v>
      </c>
      <c r="Q318" s="32" t="s">
        <v>489</v>
      </c>
      <c r="R318" s="33">
        <v>3.74</v>
      </c>
      <c r="S318" s="18">
        <f t="shared" si="14"/>
        <v>-8.0213903743314979E-3</v>
      </c>
    </row>
    <row r="319" spans="3:19" x14ac:dyDescent="0.25">
      <c r="C319"/>
      <c r="D319" s="1"/>
      <c r="I319" s="37" t="s">
        <v>47</v>
      </c>
      <c r="J319" s="40">
        <v>67.5</v>
      </c>
      <c r="K319" s="32" t="s">
        <v>499</v>
      </c>
      <c r="L319" s="33">
        <v>67.5</v>
      </c>
      <c r="M319" s="18">
        <f t="shared" si="13"/>
        <v>0</v>
      </c>
      <c r="O319" s="37" t="s">
        <v>47</v>
      </c>
      <c r="P319" s="40">
        <v>67.5</v>
      </c>
      <c r="Q319" s="32" t="s">
        <v>499</v>
      </c>
      <c r="R319" s="33">
        <v>67.5</v>
      </c>
      <c r="S319" s="18">
        <f t="shared" si="14"/>
        <v>0</v>
      </c>
    </row>
    <row r="320" spans="3:19" x14ac:dyDescent="0.25">
      <c r="C320"/>
      <c r="D320" s="1"/>
      <c r="I320" s="37" t="s">
        <v>47</v>
      </c>
      <c r="J320" s="40">
        <v>78.5</v>
      </c>
      <c r="K320" s="32" t="s">
        <v>500</v>
      </c>
      <c r="L320" s="33">
        <v>50.25</v>
      </c>
      <c r="M320" s="18">
        <f t="shared" si="13"/>
        <v>-0.56218905472636815</v>
      </c>
      <c r="O320" s="37" t="s">
        <v>47</v>
      </c>
      <c r="P320" s="40">
        <v>78.5</v>
      </c>
      <c r="Q320" s="32" t="s">
        <v>500</v>
      </c>
      <c r="R320" s="33">
        <v>50.25</v>
      </c>
      <c r="S320" s="18">
        <f t="shared" si="14"/>
        <v>-0.56218905472636815</v>
      </c>
    </row>
    <row r="321" spans="3:19" x14ac:dyDescent="0.25">
      <c r="C321"/>
      <c r="D321" s="1"/>
      <c r="I321" s="37" t="s">
        <v>501</v>
      </c>
      <c r="J321" s="40">
        <v>8.25</v>
      </c>
      <c r="K321" s="32" t="s">
        <v>502</v>
      </c>
      <c r="L321" s="33">
        <v>11.8</v>
      </c>
      <c r="M321" s="18">
        <f t="shared" si="13"/>
        <v>0.30084745762711868</v>
      </c>
      <c r="O321" s="37" t="s">
        <v>501</v>
      </c>
      <c r="P321" s="40">
        <v>8.25</v>
      </c>
      <c r="Q321" s="32" t="s">
        <v>502</v>
      </c>
      <c r="R321" s="33">
        <v>11.8</v>
      </c>
      <c r="S321" s="18">
        <f t="shared" si="14"/>
        <v>0.30084745762711868</v>
      </c>
    </row>
    <row r="322" spans="3:19" x14ac:dyDescent="0.25">
      <c r="C322"/>
      <c r="D322" s="1"/>
      <c r="I322" s="37" t="s">
        <v>486</v>
      </c>
      <c r="J322" s="40">
        <v>9.4784000000000006</v>
      </c>
      <c r="K322" s="32" t="s">
        <v>503</v>
      </c>
      <c r="L322" s="33">
        <v>10.7</v>
      </c>
      <c r="M322" s="18">
        <f t="shared" si="13"/>
        <v>0.1141682242990653</v>
      </c>
      <c r="O322" s="37" t="s">
        <v>486</v>
      </c>
      <c r="P322" s="40">
        <v>9.4784000000000006</v>
      </c>
      <c r="Q322" s="32" t="s">
        <v>503</v>
      </c>
      <c r="R322" s="33">
        <v>10.7</v>
      </c>
      <c r="S322" s="18">
        <f t="shared" si="14"/>
        <v>0.1141682242990653</v>
      </c>
    </row>
    <row r="323" spans="3:19" x14ac:dyDescent="0.25">
      <c r="C323"/>
      <c r="D323" s="1"/>
      <c r="I323" s="37" t="s">
        <v>383</v>
      </c>
      <c r="J323" s="40">
        <v>2.7120000000000002</v>
      </c>
      <c r="K323" s="32" t="s">
        <v>489</v>
      </c>
      <c r="L323" s="33">
        <v>3.74</v>
      </c>
      <c r="M323" s="18">
        <f t="shared" si="13"/>
        <v>0.27486631016042778</v>
      </c>
      <c r="O323" s="37" t="s">
        <v>383</v>
      </c>
      <c r="P323" s="40">
        <v>2.7120000000000002</v>
      </c>
      <c r="Q323" s="32" t="s">
        <v>489</v>
      </c>
      <c r="R323" s="33">
        <v>3.74</v>
      </c>
      <c r="S323" s="18">
        <f t="shared" si="14"/>
        <v>0.27486631016042778</v>
      </c>
    </row>
    <row r="324" spans="3:19" x14ac:dyDescent="0.25">
      <c r="C324"/>
      <c r="D324" s="1"/>
      <c r="I324" s="37" t="s">
        <v>44</v>
      </c>
      <c r="J324" s="40">
        <v>8</v>
      </c>
      <c r="K324" s="32" t="s">
        <v>504</v>
      </c>
      <c r="L324" s="33">
        <v>10.9</v>
      </c>
      <c r="M324" s="18">
        <f t="shared" si="13"/>
        <v>0.26605504587155965</v>
      </c>
      <c r="O324" s="37" t="s">
        <v>44</v>
      </c>
      <c r="P324" s="40">
        <v>8</v>
      </c>
      <c r="Q324" s="32" t="s">
        <v>504</v>
      </c>
      <c r="R324" s="33">
        <v>10.9</v>
      </c>
      <c r="S324" s="18">
        <f t="shared" si="14"/>
        <v>0.26605504587155965</v>
      </c>
    </row>
    <row r="325" spans="3:19" x14ac:dyDescent="0.25">
      <c r="C325"/>
      <c r="D325" s="1"/>
      <c r="I325" s="37" t="s">
        <v>22</v>
      </c>
      <c r="J325" s="40">
        <v>2.476</v>
      </c>
      <c r="K325" s="32" t="s">
        <v>505</v>
      </c>
      <c r="L325" s="33">
        <v>2.13</v>
      </c>
      <c r="M325" s="18">
        <f t="shared" ref="M325:M388" si="15">(L325-J325)/L325</f>
        <v>-0.16244131455399066</v>
      </c>
      <c r="O325" s="37" t="s">
        <v>22</v>
      </c>
      <c r="P325" s="40">
        <v>2.476</v>
      </c>
      <c r="Q325" s="32" t="s">
        <v>505</v>
      </c>
      <c r="R325" s="33">
        <v>2.13</v>
      </c>
      <c r="S325" s="18">
        <f t="shared" ref="S325:S348" si="16">(R325-P325)/R325</f>
        <v>-0.16244131455399066</v>
      </c>
    </row>
    <row r="326" spans="3:19" x14ac:dyDescent="0.25">
      <c r="C326"/>
      <c r="D326" s="1"/>
      <c r="I326" s="37" t="s">
        <v>188</v>
      </c>
      <c r="J326" s="40">
        <v>0.4</v>
      </c>
      <c r="K326" s="32" t="s">
        <v>506</v>
      </c>
      <c r="L326" s="33">
        <v>0.47</v>
      </c>
      <c r="M326" s="18">
        <f t="shared" si="15"/>
        <v>0.14893617021276587</v>
      </c>
      <c r="O326" s="37" t="s">
        <v>188</v>
      </c>
      <c r="P326" s="40">
        <v>0.4</v>
      </c>
      <c r="Q326" s="32" t="s">
        <v>506</v>
      </c>
      <c r="R326" s="33">
        <v>0.47</v>
      </c>
      <c r="S326" s="18">
        <f t="shared" si="16"/>
        <v>0.14893617021276587</v>
      </c>
    </row>
    <row r="327" spans="3:19" x14ac:dyDescent="0.25">
      <c r="C327"/>
      <c r="D327" s="1"/>
      <c r="I327" s="37" t="s">
        <v>188</v>
      </c>
      <c r="J327" s="40">
        <v>0.4</v>
      </c>
      <c r="K327" s="32" t="s">
        <v>507</v>
      </c>
      <c r="L327" s="33">
        <v>0.45</v>
      </c>
      <c r="M327" s="18">
        <f t="shared" si="15"/>
        <v>0.11111111111111108</v>
      </c>
      <c r="O327" s="37" t="s">
        <v>188</v>
      </c>
      <c r="P327" s="40">
        <v>0.4</v>
      </c>
      <c r="Q327" s="32" t="s">
        <v>507</v>
      </c>
      <c r="R327" s="33">
        <v>0.45</v>
      </c>
      <c r="S327" s="18">
        <f t="shared" si="16"/>
        <v>0.11111111111111108</v>
      </c>
    </row>
    <row r="328" spans="3:19" x14ac:dyDescent="0.25">
      <c r="C328"/>
      <c r="D328" s="1"/>
      <c r="I328" s="37" t="s">
        <v>281</v>
      </c>
      <c r="J328" s="40">
        <v>8.1099999999999905</v>
      </c>
      <c r="K328" s="32" t="s">
        <v>508</v>
      </c>
      <c r="L328" s="33">
        <v>8.11</v>
      </c>
      <c r="M328" s="18">
        <f t="shared" si="15"/>
        <v>1.0951645125772198E-15</v>
      </c>
      <c r="O328" s="37" t="s">
        <v>281</v>
      </c>
      <c r="P328" s="40">
        <v>8.1099999999999905</v>
      </c>
      <c r="Q328" s="32" t="s">
        <v>508</v>
      </c>
      <c r="R328" s="33">
        <v>8.11</v>
      </c>
      <c r="S328" s="18">
        <f t="shared" si="16"/>
        <v>1.0951645125772198E-15</v>
      </c>
    </row>
    <row r="329" spans="3:19" x14ac:dyDescent="0.25">
      <c r="C329"/>
      <c r="D329" s="1"/>
      <c r="I329" s="37" t="s">
        <v>196</v>
      </c>
      <c r="J329" s="40">
        <v>2.6381999999999999</v>
      </c>
      <c r="K329" s="32" t="s">
        <v>509</v>
      </c>
      <c r="L329" s="33">
        <v>2.76</v>
      </c>
      <c r="M329" s="18">
        <f t="shared" si="15"/>
        <v>4.4130434782608668E-2</v>
      </c>
      <c r="O329" s="37" t="s">
        <v>196</v>
      </c>
      <c r="P329" s="40">
        <v>2.6381999999999999</v>
      </c>
      <c r="Q329" s="32" t="s">
        <v>509</v>
      </c>
      <c r="R329" s="33">
        <v>2.76</v>
      </c>
      <c r="S329" s="18">
        <f t="shared" si="16"/>
        <v>4.4130434782608668E-2</v>
      </c>
    </row>
    <row r="330" spans="3:19" x14ac:dyDescent="0.25">
      <c r="C330"/>
      <c r="D330" s="1"/>
      <c r="I330" s="37" t="s">
        <v>383</v>
      </c>
      <c r="J330" s="40">
        <v>1.3</v>
      </c>
      <c r="K330" s="32" t="s">
        <v>489</v>
      </c>
      <c r="L330" s="33">
        <v>3.74</v>
      </c>
      <c r="M330" s="18">
        <f t="shared" si="15"/>
        <v>0.65240641711229952</v>
      </c>
      <c r="O330" s="37" t="s">
        <v>383</v>
      </c>
      <c r="P330" s="40">
        <v>1.3</v>
      </c>
      <c r="Q330" s="32" t="s">
        <v>489</v>
      </c>
      <c r="R330" s="33">
        <v>3.74</v>
      </c>
      <c r="S330" s="18">
        <f t="shared" si="16"/>
        <v>0.65240641711229952</v>
      </c>
    </row>
    <row r="331" spans="3:19" x14ac:dyDescent="0.25">
      <c r="C331"/>
      <c r="D331" s="1"/>
      <c r="I331" s="37" t="s">
        <v>188</v>
      </c>
      <c r="J331" s="40">
        <v>0.66</v>
      </c>
      <c r="K331" s="32" t="s">
        <v>510</v>
      </c>
      <c r="L331" s="33">
        <v>0.46</v>
      </c>
      <c r="M331" s="18">
        <f t="shared" si="15"/>
        <v>-0.43478260869565216</v>
      </c>
      <c r="O331" s="37" t="s">
        <v>188</v>
      </c>
      <c r="P331" s="40">
        <v>0.66</v>
      </c>
      <c r="Q331" s="32" t="s">
        <v>510</v>
      </c>
      <c r="R331" s="33">
        <v>0.46</v>
      </c>
      <c r="S331" s="18">
        <f t="shared" si="16"/>
        <v>-0.43478260869565216</v>
      </c>
    </row>
    <row r="332" spans="3:19" x14ac:dyDescent="0.25">
      <c r="C332"/>
      <c r="D332" s="1"/>
      <c r="I332" s="37" t="s">
        <v>188</v>
      </c>
      <c r="J332" s="40">
        <v>0.66</v>
      </c>
      <c r="K332" s="32" t="s">
        <v>511</v>
      </c>
      <c r="L332" s="33">
        <v>0.51</v>
      </c>
      <c r="M332" s="18">
        <f t="shared" si="15"/>
        <v>-0.29411764705882359</v>
      </c>
      <c r="O332" s="37" t="s">
        <v>188</v>
      </c>
      <c r="P332" s="40">
        <v>0.66</v>
      </c>
      <c r="Q332" s="32" t="s">
        <v>511</v>
      </c>
      <c r="R332" s="33">
        <v>0.51</v>
      </c>
      <c r="S332" s="18">
        <f t="shared" si="16"/>
        <v>-0.29411764705882359</v>
      </c>
    </row>
    <row r="333" spans="3:19" x14ac:dyDescent="0.25">
      <c r="C333"/>
      <c r="D333" s="1"/>
      <c r="I333" s="37" t="s">
        <v>188</v>
      </c>
      <c r="J333" s="40">
        <v>0.66</v>
      </c>
      <c r="K333" s="32" t="s">
        <v>512</v>
      </c>
      <c r="L333" s="33">
        <v>0.41</v>
      </c>
      <c r="M333" s="18">
        <f t="shared" si="15"/>
        <v>-0.60975609756097582</v>
      </c>
      <c r="O333" s="37" t="s">
        <v>188</v>
      </c>
      <c r="P333" s="40">
        <v>0.66</v>
      </c>
      <c r="Q333" s="32" t="s">
        <v>512</v>
      </c>
      <c r="R333" s="33">
        <v>0.41</v>
      </c>
      <c r="S333" s="18">
        <f t="shared" si="16"/>
        <v>-0.60975609756097582</v>
      </c>
    </row>
    <row r="334" spans="3:19" x14ac:dyDescent="0.25">
      <c r="C334"/>
      <c r="D334" s="1"/>
      <c r="I334" s="37" t="s">
        <v>188</v>
      </c>
      <c r="J334" s="40">
        <v>0.66</v>
      </c>
      <c r="K334" s="32" t="s">
        <v>513</v>
      </c>
      <c r="L334" s="33">
        <v>0.4</v>
      </c>
      <c r="M334" s="18">
        <f t="shared" si="15"/>
        <v>-0.65</v>
      </c>
      <c r="O334" s="37" t="s">
        <v>188</v>
      </c>
      <c r="P334" s="40">
        <v>0.66</v>
      </c>
      <c r="Q334" s="32" t="s">
        <v>513</v>
      </c>
      <c r="R334" s="33">
        <v>0.4</v>
      </c>
      <c r="S334" s="18">
        <f t="shared" si="16"/>
        <v>-0.65</v>
      </c>
    </row>
    <row r="335" spans="3:19" x14ac:dyDescent="0.25">
      <c r="C335"/>
      <c r="D335" s="1"/>
      <c r="I335" s="37" t="s">
        <v>90</v>
      </c>
      <c r="J335" s="40">
        <v>0.25</v>
      </c>
      <c r="K335" s="32" t="s">
        <v>514</v>
      </c>
      <c r="L335" s="33">
        <v>0.18</v>
      </c>
      <c r="M335" s="18">
        <f t="shared" si="15"/>
        <v>-0.38888888888888895</v>
      </c>
      <c r="O335" s="37" t="s">
        <v>90</v>
      </c>
      <c r="P335" s="40">
        <v>0.25</v>
      </c>
      <c r="Q335" s="32" t="s">
        <v>514</v>
      </c>
      <c r="R335" s="33">
        <v>0.18</v>
      </c>
      <c r="S335" s="18">
        <f t="shared" si="16"/>
        <v>-0.38888888888888895</v>
      </c>
    </row>
    <row r="336" spans="3:19" x14ac:dyDescent="0.25">
      <c r="C336"/>
      <c r="D336" s="1"/>
      <c r="I336" s="37" t="s">
        <v>515</v>
      </c>
      <c r="J336" s="40">
        <v>0.3</v>
      </c>
      <c r="K336" s="32" t="s">
        <v>516</v>
      </c>
      <c r="L336" s="33">
        <v>0.92</v>
      </c>
      <c r="M336" s="18">
        <f t="shared" si="15"/>
        <v>0.67391304347826098</v>
      </c>
      <c r="O336" s="37" t="s">
        <v>515</v>
      </c>
      <c r="P336" s="40">
        <v>0.3</v>
      </c>
      <c r="Q336" s="32" t="s">
        <v>516</v>
      </c>
      <c r="R336" s="33">
        <v>0.92</v>
      </c>
      <c r="S336" s="18">
        <f t="shared" si="16"/>
        <v>0.67391304347826098</v>
      </c>
    </row>
    <row r="337" spans="3:19" x14ac:dyDescent="0.25">
      <c r="C337"/>
      <c r="D337" s="1"/>
      <c r="I337" s="37" t="s">
        <v>272</v>
      </c>
      <c r="J337" s="40">
        <v>0.1</v>
      </c>
      <c r="K337" s="32" t="s">
        <v>517</v>
      </c>
      <c r="L337" s="33">
        <v>0.27</v>
      </c>
      <c r="M337" s="18">
        <f t="shared" si="15"/>
        <v>0.62962962962962965</v>
      </c>
      <c r="O337" s="37" t="s">
        <v>272</v>
      </c>
      <c r="P337" s="40">
        <v>0.1</v>
      </c>
      <c r="Q337" s="32" t="s">
        <v>517</v>
      </c>
      <c r="R337" s="33">
        <v>0.27</v>
      </c>
      <c r="S337" s="18">
        <f t="shared" si="16"/>
        <v>0.62962962962962965</v>
      </c>
    </row>
    <row r="338" spans="3:19" x14ac:dyDescent="0.25">
      <c r="C338"/>
      <c r="D338" s="1"/>
      <c r="I338" s="37" t="s">
        <v>241</v>
      </c>
      <c r="J338" s="40">
        <v>8.9800000000000001E-3</v>
      </c>
      <c r="K338" s="32" t="s">
        <v>490</v>
      </c>
      <c r="L338" s="33">
        <v>0.25</v>
      </c>
      <c r="M338" s="18">
        <f t="shared" si="15"/>
        <v>0.96408000000000005</v>
      </c>
      <c r="O338" s="37" t="s">
        <v>241</v>
      </c>
      <c r="P338" s="40">
        <v>8.9800000000000001E-3</v>
      </c>
      <c r="Q338" s="32" t="s">
        <v>490</v>
      </c>
      <c r="R338" s="33">
        <v>0.25</v>
      </c>
      <c r="S338" s="18">
        <f t="shared" si="16"/>
        <v>0.96408000000000005</v>
      </c>
    </row>
    <row r="339" spans="3:19" x14ac:dyDescent="0.25">
      <c r="C339"/>
      <c r="D339" s="1"/>
      <c r="I339" s="37" t="s">
        <v>50</v>
      </c>
      <c r="J339" s="40">
        <v>3.3999999999999998E-3</v>
      </c>
      <c r="K339" s="32" t="s">
        <v>161</v>
      </c>
      <c r="L339" s="33">
        <v>0.11</v>
      </c>
      <c r="M339" s="18">
        <f t="shared" si="15"/>
        <v>0.96909090909090911</v>
      </c>
      <c r="O339" s="37" t="s">
        <v>50</v>
      </c>
      <c r="P339" s="40">
        <v>3.3999999999999998E-3</v>
      </c>
      <c r="Q339" s="32" t="s">
        <v>161</v>
      </c>
      <c r="R339" s="33">
        <v>0.11</v>
      </c>
      <c r="S339" s="18">
        <f t="shared" si="16"/>
        <v>0.96909090909090911</v>
      </c>
    </row>
    <row r="340" spans="3:19" x14ac:dyDescent="0.25">
      <c r="C340"/>
      <c r="D340" s="1"/>
      <c r="I340" s="37" t="s">
        <v>218</v>
      </c>
      <c r="J340" s="40">
        <v>0.08</v>
      </c>
      <c r="K340" s="32" t="s">
        <v>518</v>
      </c>
      <c r="L340" s="33">
        <v>0.8</v>
      </c>
      <c r="M340" s="18">
        <f t="shared" si="15"/>
        <v>0.9</v>
      </c>
      <c r="O340" s="37" t="s">
        <v>218</v>
      </c>
      <c r="P340" s="40">
        <v>0.08</v>
      </c>
      <c r="Q340" s="32" t="s">
        <v>518</v>
      </c>
      <c r="R340" s="33">
        <v>0.8</v>
      </c>
      <c r="S340" s="18">
        <f t="shared" si="16"/>
        <v>0.9</v>
      </c>
    </row>
    <row r="341" spans="3:19" x14ac:dyDescent="0.25">
      <c r="C341"/>
      <c r="D341" s="1"/>
      <c r="I341" s="31" t="s">
        <v>183</v>
      </c>
      <c r="J341" s="66">
        <v>5.0000000000000001E-3</v>
      </c>
      <c r="K341" s="32" t="s">
        <v>519</v>
      </c>
      <c r="L341" s="33">
        <v>0.48</v>
      </c>
      <c r="M341" s="18">
        <f t="shared" si="15"/>
        <v>0.98958333333333337</v>
      </c>
      <c r="O341" s="34" t="s">
        <v>183</v>
      </c>
      <c r="P341" s="67">
        <v>5.0000000000000001E-3</v>
      </c>
      <c r="Q341" s="35" t="s">
        <v>519</v>
      </c>
      <c r="R341" s="36">
        <v>0.48</v>
      </c>
      <c r="S341" s="21">
        <f t="shared" si="16"/>
        <v>0.98958333333333337</v>
      </c>
    </row>
    <row r="342" spans="3:19" x14ac:dyDescent="0.25">
      <c r="C342"/>
      <c r="D342" s="1"/>
      <c r="I342" s="31" t="s">
        <v>22</v>
      </c>
      <c r="J342" s="53">
        <v>9.5</v>
      </c>
      <c r="K342" s="32" t="s">
        <v>23</v>
      </c>
      <c r="L342" s="33">
        <v>10.49</v>
      </c>
      <c r="M342" s="18">
        <f t="shared" si="15"/>
        <v>9.4375595805529094E-2</v>
      </c>
      <c r="O342" s="101" t="s">
        <v>103</v>
      </c>
      <c r="P342" s="69">
        <v>3.4</v>
      </c>
      <c r="Q342" s="69" t="s">
        <v>520</v>
      </c>
      <c r="R342" s="70">
        <v>1.1000000000000001</v>
      </c>
      <c r="S342" s="102">
        <f t="shared" si="16"/>
        <v>-2.0909090909090904</v>
      </c>
    </row>
    <row r="343" spans="3:19" x14ac:dyDescent="0.25">
      <c r="C343"/>
      <c r="D343" s="1"/>
      <c r="I343" s="31" t="s">
        <v>29</v>
      </c>
      <c r="J343" s="53">
        <v>37.5</v>
      </c>
      <c r="K343" s="32" t="s">
        <v>30</v>
      </c>
      <c r="L343" s="33">
        <v>38.1</v>
      </c>
      <c r="M343" s="18">
        <f t="shared" si="15"/>
        <v>1.574803149606303E-2</v>
      </c>
      <c r="O343" s="103" t="s">
        <v>159</v>
      </c>
      <c r="P343" s="69">
        <v>15</v>
      </c>
      <c r="Q343" s="69" t="s">
        <v>181</v>
      </c>
      <c r="R343" s="70">
        <v>6.7</v>
      </c>
      <c r="S343" s="102">
        <f t="shared" si="16"/>
        <v>-1.2388059701492538</v>
      </c>
    </row>
    <row r="344" spans="3:19" x14ac:dyDescent="0.25">
      <c r="C344"/>
      <c r="D344" s="1"/>
      <c r="I344" s="31" t="s">
        <v>35</v>
      </c>
      <c r="J344" s="53">
        <v>2</v>
      </c>
      <c r="K344" s="32" t="s">
        <v>36</v>
      </c>
      <c r="L344" s="33">
        <v>2.27</v>
      </c>
      <c r="M344" s="18">
        <f t="shared" si="15"/>
        <v>0.11894273127753305</v>
      </c>
      <c r="O344" s="103" t="s">
        <v>200</v>
      </c>
      <c r="P344" s="69">
        <v>13</v>
      </c>
      <c r="Q344" s="69" t="s">
        <v>521</v>
      </c>
      <c r="R344" s="70">
        <v>0.12</v>
      </c>
      <c r="S344" s="102">
        <f t="shared" si="16"/>
        <v>-107.33333333333334</v>
      </c>
    </row>
    <row r="345" spans="3:19" x14ac:dyDescent="0.25">
      <c r="C345"/>
      <c r="D345" s="1"/>
      <c r="I345" s="31" t="s">
        <v>29</v>
      </c>
      <c r="J345" s="53">
        <v>18</v>
      </c>
      <c r="K345" s="32" t="s">
        <v>43</v>
      </c>
      <c r="L345" s="33">
        <v>18.5</v>
      </c>
      <c r="M345" s="18">
        <f t="shared" si="15"/>
        <v>2.7027027027027029E-2</v>
      </c>
      <c r="O345" s="101" t="s">
        <v>101</v>
      </c>
      <c r="P345" s="73">
        <v>1</v>
      </c>
      <c r="Q345" s="69" t="s">
        <v>229</v>
      </c>
      <c r="R345" s="70">
        <v>0.35</v>
      </c>
      <c r="S345" s="102">
        <f t="shared" si="16"/>
        <v>-1.8571428571428574</v>
      </c>
    </row>
    <row r="346" spans="3:19" x14ac:dyDescent="0.25">
      <c r="C346"/>
      <c r="D346" s="1"/>
      <c r="I346" s="31" t="s">
        <v>37</v>
      </c>
      <c r="J346" s="53">
        <v>55</v>
      </c>
      <c r="K346" s="32" t="s">
        <v>49</v>
      </c>
      <c r="L346" s="33">
        <v>60</v>
      </c>
      <c r="M346" s="18">
        <f t="shared" si="15"/>
        <v>8.3333333333333329E-2</v>
      </c>
      <c r="O346" s="101" t="s">
        <v>173</v>
      </c>
      <c r="P346" s="73">
        <v>312.36</v>
      </c>
      <c r="Q346" s="69" t="s">
        <v>522</v>
      </c>
      <c r="R346" s="70">
        <v>42.7</v>
      </c>
      <c r="S346" s="102">
        <f t="shared" si="16"/>
        <v>-6.3152224824355976</v>
      </c>
    </row>
    <row r="347" spans="3:19" x14ac:dyDescent="0.25">
      <c r="C347"/>
      <c r="D347" s="1"/>
      <c r="I347" s="31" t="s">
        <v>55</v>
      </c>
      <c r="J347" s="53">
        <v>0.11</v>
      </c>
      <c r="K347" s="32" t="s">
        <v>56</v>
      </c>
      <c r="L347" s="33">
        <v>0.86</v>
      </c>
      <c r="M347" s="18">
        <f t="shared" si="15"/>
        <v>0.87209302325581395</v>
      </c>
      <c r="O347" s="101" t="s">
        <v>81</v>
      </c>
      <c r="P347" s="73">
        <v>0.71</v>
      </c>
      <c r="Q347" s="69" t="s">
        <v>499</v>
      </c>
      <c r="R347" s="70">
        <v>0.18</v>
      </c>
      <c r="S347" s="102">
        <f t="shared" si="16"/>
        <v>-2.9444444444444446</v>
      </c>
    </row>
    <row r="348" spans="3:19" x14ac:dyDescent="0.25">
      <c r="C348"/>
      <c r="D348" s="1"/>
      <c r="I348" s="31" t="s">
        <v>44</v>
      </c>
      <c r="J348" s="53">
        <v>19</v>
      </c>
      <c r="K348" s="32" t="s">
        <v>63</v>
      </c>
      <c r="L348" s="33">
        <v>19.100000000000001</v>
      </c>
      <c r="M348" s="18">
        <f t="shared" si="15"/>
        <v>5.2356020942409117E-3</v>
      </c>
      <c r="O348" s="101" t="s">
        <v>244</v>
      </c>
      <c r="P348" s="73">
        <v>34.999999999999012</v>
      </c>
      <c r="Q348" s="69" t="s">
        <v>523</v>
      </c>
      <c r="R348" s="70">
        <v>0.32</v>
      </c>
      <c r="S348" s="102">
        <f t="shared" si="16"/>
        <v>-108.37499999999692</v>
      </c>
    </row>
    <row r="349" spans="3:19" x14ac:dyDescent="0.25">
      <c r="C349"/>
      <c r="D349" s="1"/>
      <c r="I349" s="98" t="s">
        <v>57</v>
      </c>
      <c r="J349" s="52">
        <v>500</v>
      </c>
      <c r="K349" s="32" t="s">
        <v>70</v>
      </c>
      <c r="L349" s="33">
        <v>533</v>
      </c>
      <c r="M349" s="18">
        <f t="shared" si="15"/>
        <v>6.1913696060037521E-2</v>
      </c>
      <c r="O349" s="15"/>
      <c r="P349" s="16"/>
      <c r="Q349" s="16"/>
      <c r="R349" s="16"/>
      <c r="S349" s="22"/>
    </row>
    <row r="350" spans="3:19" x14ac:dyDescent="0.25">
      <c r="C350"/>
      <c r="D350" s="1"/>
      <c r="I350" s="98" t="s">
        <v>57</v>
      </c>
      <c r="J350" s="52">
        <v>500</v>
      </c>
      <c r="K350" s="32" t="s">
        <v>76</v>
      </c>
      <c r="L350" s="33">
        <v>589.5</v>
      </c>
      <c r="M350" s="18">
        <f t="shared" si="15"/>
        <v>0.15182357930449533</v>
      </c>
      <c r="O350" s="4" t="s">
        <v>198</v>
      </c>
      <c r="P350" s="25">
        <f>AVERAGE(S5:S341)</f>
        <v>0.16062094202220023</v>
      </c>
      <c r="Q350" s="39"/>
      <c r="R350" s="3"/>
      <c r="S350" s="5"/>
    </row>
    <row r="351" spans="3:19" x14ac:dyDescent="0.25">
      <c r="C351"/>
      <c r="D351" s="1"/>
      <c r="I351" s="98" t="s">
        <v>64</v>
      </c>
      <c r="J351" s="52">
        <v>185</v>
      </c>
      <c r="K351" s="32" t="s">
        <v>83</v>
      </c>
      <c r="L351" s="33">
        <v>290</v>
      </c>
      <c r="M351" s="18">
        <f t="shared" si="15"/>
        <v>0.36206896551724138</v>
      </c>
      <c r="O351" s="4" t="s">
        <v>524</v>
      </c>
      <c r="P351" s="47">
        <f>AVERAGE(S5:S348)</f>
        <v>-0.51170232766549417</v>
      </c>
      <c r="Q351" s="39"/>
      <c r="R351" s="3"/>
      <c r="S351" s="5"/>
    </row>
    <row r="352" spans="3:19" x14ac:dyDescent="0.25">
      <c r="C352"/>
      <c r="D352" s="1"/>
      <c r="I352" s="98" t="s">
        <v>22</v>
      </c>
      <c r="J352" s="52">
        <v>5.45</v>
      </c>
      <c r="K352" s="32" t="s">
        <v>88</v>
      </c>
      <c r="L352" s="33">
        <v>5.2</v>
      </c>
      <c r="M352" s="18">
        <f t="shared" si="15"/>
        <v>-4.8076923076923073E-2</v>
      </c>
      <c r="O352" s="4" t="s">
        <v>202</v>
      </c>
      <c r="P352" s="3">
        <f>STDEV(S5:S341)</f>
        <v>0.36428205928436425</v>
      </c>
      <c r="Q352" s="3"/>
      <c r="R352" s="3"/>
      <c r="S352" s="5"/>
    </row>
    <row r="353" spans="3:20" x14ac:dyDescent="0.25">
      <c r="C353"/>
      <c r="D353" s="1"/>
      <c r="I353" s="98" t="s">
        <v>77</v>
      </c>
      <c r="J353" s="52">
        <v>27</v>
      </c>
      <c r="K353" s="32" t="s">
        <v>93</v>
      </c>
      <c r="L353" s="33">
        <v>30</v>
      </c>
      <c r="M353" s="18">
        <f t="shared" si="15"/>
        <v>0.1</v>
      </c>
      <c r="O353" s="4" t="s">
        <v>207</v>
      </c>
      <c r="P353" s="3">
        <f>P352^2</f>
        <v>0.13270141871645708</v>
      </c>
      <c r="Q353" s="3"/>
      <c r="R353" s="3"/>
      <c r="S353" s="5"/>
    </row>
    <row r="354" spans="3:20" x14ac:dyDescent="0.25">
      <c r="C354"/>
      <c r="D354" s="1"/>
      <c r="I354" s="99" t="s">
        <v>84</v>
      </c>
      <c r="J354" s="14">
        <v>86</v>
      </c>
      <c r="K354" s="32" t="s">
        <v>98</v>
      </c>
      <c r="L354" s="33">
        <v>83</v>
      </c>
      <c r="M354" s="18">
        <f t="shared" si="15"/>
        <v>-3.614457831325301E-2</v>
      </c>
      <c r="O354" s="4" t="s">
        <v>211</v>
      </c>
      <c r="P354" s="3">
        <f>COUNT(S5:S341)</f>
        <v>337</v>
      </c>
      <c r="Q354" s="3"/>
      <c r="R354" s="3"/>
      <c r="S354" s="5"/>
    </row>
    <row r="355" spans="3:20" x14ac:dyDescent="0.25">
      <c r="C355"/>
      <c r="D355" s="1"/>
      <c r="I355" s="99" t="s">
        <v>81</v>
      </c>
      <c r="J355" s="14">
        <v>30</v>
      </c>
      <c r="K355" s="32" t="s">
        <v>105</v>
      </c>
      <c r="L355" s="33">
        <v>36.65</v>
      </c>
      <c r="M355" s="18">
        <f t="shared" si="15"/>
        <v>0.18144611186903134</v>
      </c>
      <c r="O355" s="4" t="s">
        <v>215</v>
      </c>
      <c r="P355" s="47">
        <f>MEDIAN(S5:S341)</f>
        <v>3.4831460674157294E-2</v>
      </c>
      <c r="Q355" s="3"/>
      <c r="R355" s="3"/>
      <c r="S355" s="5"/>
    </row>
    <row r="356" spans="3:20" x14ac:dyDescent="0.25">
      <c r="C356"/>
      <c r="D356" s="1"/>
      <c r="I356" s="98" t="s">
        <v>35</v>
      </c>
      <c r="J356" s="52">
        <v>8</v>
      </c>
      <c r="K356" s="32" t="s">
        <v>111</v>
      </c>
      <c r="L356" s="33">
        <v>9.8000000000000007</v>
      </c>
      <c r="M356" s="18">
        <f t="shared" si="15"/>
        <v>0.18367346938775517</v>
      </c>
      <c r="O356" s="19" t="s">
        <v>220</v>
      </c>
      <c r="P356" s="68">
        <f>CONFIDENCE(0.05,P352,P354)</f>
        <v>3.8892953426708309E-2</v>
      </c>
      <c r="Q356" s="20"/>
      <c r="R356" s="20"/>
      <c r="S356" s="23"/>
    </row>
    <row r="357" spans="3:20" x14ac:dyDescent="0.25">
      <c r="C357"/>
      <c r="D357" s="1"/>
      <c r="I357" s="98" t="s">
        <v>99</v>
      </c>
      <c r="J357" s="52">
        <v>1.5</v>
      </c>
      <c r="K357" s="32" t="s">
        <v>118</v>
      </c>
      <c r="L357" s="33">
        <v>1.7250000000000001</v>
      </c>
      <c r="M357" s="18">
        <f t="shared" si="15"/>
        <v>0.1304347826086957</v>
      </c>
      <c r="O357" s="3"/>
      <c r="P357" s="3"/>
      <c r="Q357" s="3"/>
      <c r="R357" s="3"/>
      <c r="S357" s="3"/>
    </row>
    <row r="358" spans="3:20" x14ac:dyDescent="0.25">
      <c r="C358"/>
      <c r="D358" s="1"/>
      <c r="I358" s="98" t="s">
        <v>99</v>
      </c>
      <c r="J358" s="52">
        <v>1.5</v>
      </c>
      <c r="K358" s="32" t="s">
        <v>118</v>
      </c>
      <c r="L358" s="33">
        <v>1.7250000000000001</v>
      </c>
      <c r="M358" s="18">
        <f t="shared" si="15"/>
        <v>0.1304347826086957</v>
      </c>
      <c r="O358" s="3"/>
      <c r="P358" s="3"/>
      <c r="Q358" s="3"/>
      <c r="R358" s="3"/>
      <c r="S358" s="3"/>
    </row>
    <row r="359" spans="3:20" x14ac:dyDescent="0.25">
      <c r="C359"/>
      <c r="D359" s="1"/>
      <c r="I359" s="98" t="s">
        <v>106</v>
      </c>
      <c r="J359" s="52">
        <v>156</v>
      </c>
      <c r="K359" s="32" t="s">
        <v>127</v>
      </c>
      <c r="L359" s="33">
        <v>153</v>
      </c>
      <c r="M359" s="18">
        <f t="shared" si="15"/>
        <v>-1.9607843137254902E-2</v>
      </c>
      <c r="O359" s="3"/>
      <c r="P359" s="3"/>
      <c r="Q359" s="3"/>
      <c r="R359" s="3"/>
      <c r="S359" s="3"/>
    </row>
    <row r="360" spans="3:20" x14ac:dyDescent="0.25">
      <c r="C360"/>
      <c r="D360" s="1"/>
      <c r="I360" s="98" t="s">
        <v>112</v>
      </c>
      <c r="J360" s="52">
        <v>37</v>
      </c>
      <c r="K360" s="32" t="s">
        <v>131</v>
      </c>
      <c r="L360" s="33">
        <v>37.299999999999997</v>
      </c>
      <c r="M360" s="18">
        <f t="shared" si="15"/>
        <v>8.0428954423591732E-3</v>
      </c>
    </row>
    <row r="361" spans="3:20" x14ac:dyDescent="0.25">
      <c r="C361"/>
      <c r="D361" s="1"/>
      <c r="I361" s="98" t="s">
        <v>119</v>
      </c>
      <c r="J361" s="52">
        <v>45</v>
      </c>
      <c r="K361" s="32" t="s">
        <v>136</v>
      </c>
      <c r="L361" s="33">
        <v>42.82</v>
      </c>
      <c r="M361" s="18">
        <f t="shared" si="15"/>
        <v>-5.091078935077066E-2</v>
      </c>
    </row>
    <row r="362" spans="3:20" x14ac:dyDescent="0.25">
      <c r="C362"/>
      <c r="D362" s="1"/>
      <c r="I362" s="98" t="s">
        <v>50</v>
      </c>
      <c r="J362" s="52">
        <v>1</v>
      </c>
      <c r="K362" s="32" t="s">
        <v>40</v>
      </c>
      <c r="L362" s="33">
        <v>1.355</v>
      </c>
      <c r="M362" s="18">
        <f t="shared" si="15"/>
        <v>0.26199261992619927</v>
      </c>
      <c r="T362" s="3"/>
    </row>
    <row r="363" spans="3:20" x14ac:dyDescent="0.25">
      <c r="C363"/>
      <c r="D363" s="1"/>
      <c r="I363" s="98" t="s">
        <v>122</v>
      </c>
      <c r="J363" s="52">
        <v>7</v>
      </c>
      <c r="K363" s="32" t="s">
        <v>145</v>
      </c>
      <c r="L363" s="33">
        <v>6.93</v>
      </c>
      <c r="M363" s="18">
        <f t="shared" si="15"/>
        <v>-1.0101010101010142E-2</v>
      </c>
    </row>
    <row r="364" spans="3:20" x14ac:dyDescent="0.25">
      <c r="C364"/>
      <c r="D364" s="1"/>
      <c r="I364" s="99" t="s">
        <v>103</v>
      </c>
      <c r="J364" s="14">
        <v>16.95</v>
      </c>
      <c r="K364" s="32" t="s">
        <v>151</v>
      </c>
      <c r="L364" s="33">
        <v>16.8</v>
      </c>
      <c r="M364" s="18">
        <f t="shared" si="15"/>
        <v>-8.9285714285713431E-3</v>
      </c>
    </row>
    <row r="365" spans="3:20" x14ac:dyDescent="0.25">
      <c r="C365"/>
      <c r="D365" s="1"/>
      <c r="I365" s="99" t="s">
        <v>25</v>
      </c>
      <c r="J365" s="14">
        <v>155</v>
      </c>
      <c r="K365" s="32" t="s">
        <v>158</v>
      </c>
      <c r="L365" s="33">
        <v>265</v>
      </c>
      <c r="M365" s="18">
        <f t="shared" si="15"/>
        <v>0.41509433962264153</v>
      </c>
    </row>
    <row r="366" spans="3:20" x14ac:dyDescent="0.25">
      <c r="C366"/>
      <c r="D366" s="1"/>
      <c r="I366" s="99" t="s">
        <v>25</v>
      </c>
      <c r="J366" s="14">
        <v>155</v>
      </c>
      <c r="K366" s="32" t="s">
        <v>163</v>
      </c>
      <c r="L366" s="33">
        <v>171.6</v>
      </c>
      <c r="M366" s="18">
        <f t="shared" si="15"/>
        <v>9.6736596736596708E-2</v>
      </c>
    </row>
    <row r="367" spans="3:20" x14ac:dyDescent="0.25">
      <c r="C367"/>
      <c r="D367" s="1"/>
      <c r="I367" s="99" t="s">
        <v>22</v>
      </c>
      <c r="J367" s="14">
        <v>3.12</v>
      </c>
      <c r="K367" s="32" t="s">
        <v>169</v>
      </c>
      <c r="L367" s="33">
        <v>3.1840000000000002</v>
      </c>
      <c r="M367" s="18">
        <f t="shared" si="15"/>
        <v>2.0100502512562832E-2</v>
      </c>
    </row>
    <row r="368" spans="3:20" x14ac:dyDescent="0.25">
      <c r="C368"/>
      <c r="D368" s="1"/>
      <c r="I368" s="99" t="s">
        <v>152</v>
      </c>
      <c r="J368" s="14">
        <v>1.3</v>
      </c>
      <c r="K368" s="32" t="s">
        <v>175</v>
      </c>
      <c r="L368" s="33">
        <v>1.37</v>
      </c>
      <c r="M368" s="18">
        <f t="shared" si="15"/>
        <v>5.1094890510948947E-2</v>
      </c>
    </row>
    <row r="369" spans="3:13" x14ac:dyDescent="0.25">
      <c r="C369"/>
      <c r="D369" s="1"/>
      <c r="I369" s="99" t="s">
        <v>159</v>
      </c>
      <c r="J369" s="14">
        <v>5</v>
      </c>
      <c r="K369" s="32" t="s">
        <v>181</v>
      </c>
      <c r="L369" s="33">
        <v>6.7</v>
      </c>
      <c r="M369" s="18">
        <f t="shared" si="15"/>
        <v>0.2537313432835821</v>
      </c>
    </row>
    <row r="370" spans="3:13" x14ac:dyDescent="0.25">
      <c r="C370"/>
      <c r="D370" s="1"/>
      <c r="I370" s="99" t="s">
        <v>164</v>
      </c>
      <c r="J370" s="14">
        <v>0.16</v>
      </c>
      <c r="K370" s="32" t="s">
        <v>186</v>
      </c>
      <c r="L370" s="33">
        <v>0.18640000000000001</v>
      </c>
      <c r="M370" s="18">
        <f t="shared" si="15"/>
        <v>0.14163090128755368</v>
      </c>
    </row>
    <row r="371" spans="3:13" x14ac:dyDescent="0.25">
      <c r="C371"/>
      <c r="D371" s="1"/>
      <c r="I371" s="99" t="s">
        <v>81</v>
      </c>
      <c r="J371" s="14">
        <v>24.1</v>
      </c>
      <c r="K371" s="32" t="s">
        <v>91</v>
      </c>
      <c r="L371" s="33">
        <v>30</v>
      </c>
      <c r="M371" s="18">
        <f t="shared" si="15"/>
        <v>0.19666666666666663</v>
      </c>
    </row>
    <row r="372" spans="3:13" x14ac:dyDescent="0.25">
      <c r="C372"/>
      <c r="D372" s="1"/>
      <c r="I372" s="99" t="s">
        <v>176</v>
      </c>
      <c r="J372" s="14">
        <v>36</v>
      </c>
      <c r="K372" s="32" t="s">
        <v>91</v>
      </c>
      <c r="L372" s="33">
        <v>37.700000000000003</v>
      </c>
      <c r="M372" s="18">
        <f t="shared" si="15"/>
        <v>4.5092838196286546E-2</v>
      </c>
    </row>
    <row r="373" spans="3:13" x14ac:dyDescent="0.25">
      <c r="C373"/>
      <c r="D373" s="1"/>
      <c r="I373" s="99" t="s">
        <v>164</v>
      </c>
      <c r="J373" s="14">
        <v>0.19</v>
      </c>
      <c r="K373" s="32" t="s">
        <v>195</v>
      </c>
      <c r="L373" s="33">
        <v>0.20250000000000001</v>
      </c>
      <c r="M373" s="18">
        <f t="shared" si="15"/>
        <v>6.1728395061728447E-2</v>
      </c>
    </row>
    <row r="374" spans="3:13" x14ac:dyDescent="0.25">
      <c r="C374"/>
      <c r="D374" s="1"/>
      <c r="I374" s="99" t="s">
        <v>35</v>
      </c>
      <c r="J374" s="14">
        <v>42</v>
      </c>
      <c r="K374" s="32" t="s">
        <v>163</v>
      </c>
      <c r="L374" s="33">
        <v>47</v>
      </c>
      <c r="M374" s="18">
        <f t="shared" si="15"/>
        <v>0.10638297872340426</v>
      </c>
    </row>
    <row r="375" spans="3:13" x14ac:dyDescent="0.25">
      <c r="C375"/>
      <c r="D375" s="1"/>
      <c r="I375" s="37" t="s">
        <v>190</v>
      </c>
      <c r="J375" s="40">
        <v>22.5</v>
      </c>
      <c r="K375" s="32" t="s">
        <v>161</v>
      </c>
      <c r="L375" s="33">
        <v>28.38</v>
      </c>
      <c r="M375" s="18">
        <f t="shared" si="15"/>
        <v>0.20718816067653273</v>
      </c>
    </row>
    <row r="376" spans="3:13" x14ac:dyDescent="0.25">
      <c r="C376"/>
      <c r="D376" s="1"/>
      <c r="I376" s="37" t="s">
        <v>81</v>
      </c>
      <c r="J376" s="40">
        <v>0.14999999999999</v>
      </c>
      <c r="K376" s="32" t="s">
        <v>161</v>
      </c>
      <c r="L376" s="33">
        <v>0.17</v>
      </c>
      <c r="M376" s="18">
        <f t="shared" si="15"/>
        <v>0.11764705882358828</v>
      </c>
    </row>
    <row r="377" spans="3:13" x14ac:dyDescent="0.25">
      <c r="C377"/>
      <c r="D377" s="1"/>
      <c r="I377" s="99" t="s">
        <v>196</v>
      </c>
      <c r="J377" s="14">
        <v>10</v>
      </c>
      <c r="K377" s="32" t="s">
        <v>213</v>
      </c>
      <c r="L377" s="33">
        <v>12.85</v>
      </c>
      <c r="M377" s="18">
        <f t="shared" si="15"/>
        <v>0.22178988326848248</v>
      </c>
    </row>
    <row r="378" spans="3:13" x14ac:dyDescent="0.25">
      <c r="C378"/>
      <c r="D378" s="1"/>
      <c r="I378" s="99" t="s">
        <v>200</v>
      </c>
      <c r="J378" s="14">
        <v>0.125</v>
      </c>
      <c r="K378" s="32" t="s">
        <v>217</v>
      </c>
      <c r="L378" s="33">
        <v>2</v>
      </c>
      <c r="M378" s="18">
        <f t="shared" si="15"/>
        <v>0.9375</v>
      </c>
    </row>
    <row r="379" spans="3:13" x14ac:dyDescent="0.25">
      <c r="C379"/>
      <c r="D379" s="1"/>
      <c r="I379" s="99" t="s">
        <v>200</v>
      </c>
      <c r="J379" s="14">
        <v>0.125</v>
      </c>
      <c r="K379" s="32" t="s">
        <v>201</v>
      </c>
      <c r="L379" s="33">
        <v>0.2</v>
      </c>
      <c r="M379" s="18">
        <f t="shared" si="15"/>
        <v>0.37500000000000006</v>
      </c>
    </row>
    <row r="380" spans="3:13" x14ac:dyDescent="0.25">
      <c r="C380"/>
      <c r="D380" s="1"/>
      <c r="I380" s="99" t="s">
        <v>205</v>
      </c>
      <c r="J380" s="14">
        <v>185</v>
      </c>
      <c r="K380" s="32" t="s">
        <v>224</v>
      </c>
      <c r="L380" s="33">
        <v>185</v>
      </c>
      <c r="M380" s="18">
        <f t="shared" si="15"/>
        <v>0</v>
      </c>
    </row>
    <row r="381" spans="3:13" x14ac:dyDescent="0.25">
      <c r="C381"/>
      <c r="D381" s="1"/>
      <c r="I381" s="99" t="s">
        <v>22</v>
      </c>
      <c r="J381" s="14">
        <v>2.5</v>
      </c>
      <c r="K381" s="32" t="s">
        <v>228</v>
      </c>
      <c r="L381" s="33">
        <v>2.58</v>
      </c>
      <c r="M381" s="18">
        <f t="shared" si="15"/>
        <v>3.1007751937984523E-2</v>
      </c>
    </row>
    <row r="382" spans="3:13" x14ac:dyDescent="0.25">
      <c r="C382"/>
      <c r="D382" s="1"/>
      <c r="I382" s="99" t="s">
        <v>171</v>
      </c>
      <c r="J382" s="14">
        <v>117</v>
      </c>
      <c r="K382" s="32" t="s">
        <v>231</v>
      </c>
      <c r="L382" s="33">
        <v>120</v>
      </c>
      <c r="M382" s="18">
        <f t="shared" si="15"/>
        <v>2.5000000000000001E-2</v>
      </c>
    </row>
    <row r="383" spans="3:13" x14ac:dyDescent="0.25">
      <c r="C383"/>
      <c r="D383" s="1"/>
      <c r="I383" s="99" t="s">
        <v>218</v>
      </c>
      <c r="J383" s="14">
        <v>7</v>
      </c>
      <c r="K383" s="32" t="s">
        <v>236</v>
      </c>
      <c r="L383" s="33">
        <v>7.1</v>
      </c>
      <c r="M383" s="18">
        <f t="shared" si="15"/>
        <v>1.4084507042253471E-2</v>
      </c>
    </row>
    <row r="384" spans="3:13" x14ac:dyDescent="0.25">
      <c r="C384"/>
      <c r="D384" s="1"/>
      <c r="I384" s="99" t="s">
        <v>218</v>
      </c>
      <c r="J384" s="14">
        <v>7</v>
      </c>
      <c r="K384" s="32" t="s">
        <v>240</v>
      </c>
      <c r="L384" s="33">
        <v>7</v>
      </c>
      <c r="M384" s="18">
        <f t="shared" si="15"/>
        <v>0</v>
      </c>
    </row>
    <row r="385" spans="3:13" x14ac:dyDescent="0.25">
      <c r="C385"/>
      <c r="D385" s="1"/>
      <c r="I385" s="99" t="s">
        <v>122</v>
      </c>
      <c r="J385" s="14">
        <v>20</v>
      </c>
      <c r="K385" s="32" t="s">
        <v>134</v>
      </c>
      <c r="L385" s="33">
        <v>20</v>
      </c>
      <c r="M385" s="18">
        <f t="shared" si="15"/>
        <v>0</v>
      </c>
    </row>
    <row r="386" spans="3:13" x14ac:dyDescent="0.25">
      <c r="C386"/>
      <c r="D386" s="1"/>
      <c r="I386" s="99" t="s">
        <v>225</v>
      </c>
      <c r="J386" s="14">
        <v>1.75</v>
      </c>
      <c r="K386" s="32" t="s">
        <v>217</v>
      </c>
      <c r="L386" s="33">
        <v>2.1</v>
      </c>
      <c r="M386" s="18">
        <f t="shared" si="15"/>
        <v>0.16666666666666671</v>
      </c>
    </row>
    <row r="387" spans="3:13" x14ac:dyDescent="0.25">
      <c r="C387"/>
      <c r="D387" s="1"/>
      <c r="I387" s="100" t="s">
        <v>218</v>
      </c>
      <c r="J387" s="14">
        <v>7</v>
      </c>
      <c r="K387" s="32" t="s">
        <v>217</v>
      </c>
      <c r="L387" s="33">
        <v>6.92</v>
      </c>
      <c r="M387" s="18">
        <f t="shared" si="15"/>
        <v>-1.1560693641618507E-2</v>
      </c>
    </row>
    <row r="388" spans="3:13" x14ac:dyDescent="0.25">
      <c r="C388"/>
      <c r="D388" s="1"/>
      <c r="I388" s="99" t="s">
        <v>232</v>
      </c>
      <c r="J388" s="14">
        <v>1.2</v>
      </c>
      <c r="K388" s="32" t="s">
        <v>255</v>
      </c>
      <c r="L388" s="33">
        <v>1.93</v>
      </c>
      <c r="M388" s="18">
        <f t="shared" si="15"/>
        <v>0.37823834196891193</v>
      </c>
    </row>
    <row r="389" spans="3:13" x14ac:dyDescent="0.25">
      <c r="C389"/>
      <c r="D389" s="1"/>
      <c r="I389" s="37" t="s">
        <v>237</v>
      </c>
      <c r="J389" s="40">
        <v>3</v>
      </c>
      <c r="K389" s="32" t="s">
        <v>259</v>
      </c>
      <c r="L389" s="33">
        <v>2.69</v>
      </c>
      <c r="M389" s="18">
        <f t="shared" ref="M389:M405" si="17">(L389-J389)/L389</f>
        <v>-0.11524163568773237</v>
      </c>
    </row>
    <row r="390" spans="3:13" x14ac:dyDescent="0.25">
      <c r="C390"/>
      <c r="D390" s="1"/>
      <c r="I390" s="37" t="s">
        <v>241</v>
      </c>
      <c r="J390" s="40">
        <v>0.15</v>
      </c>
      <c r="K390" s="32" t="s">
        <v>262</v>
      </c>
      <c r="L390" s="33">
        <v>0.2</v>
      </c>
      <c r="M390" s="18">
        <f t="shared" si="17"/>
        <v>0.25000000000000006</v>
      </c>
    </row>
    <row r="391" spans="3:13" x14ac:dyDescent="0.25">
      <c r="C391"/>
      <c r="D391" s="1"/>
      <c r="I391" s="37" t="s">
        <v>244</v>
      </c>
      <c r="J391" s="40">
        <v>0.25</v>
      </c>
      <c r="K391" s="32" t="s">
        <v>267</v>
      </c>
      <c r="L391" s="33">
        <v>0.5</v>
      </c>
      <c r="M391" s="18">
        <f t="shared" si="17"/>
        <v>0.5</v>
      </c>
    </row>
    <row r="392" spans="3:13" x14ac:dyDescent="0.25">
      <c r="C392"/>
      <c r="D392" s="1"/>
      <c r="I392" s="37" t="s">
        <v>247</v>
      </c>
      <c r="J392" s="40">
        <v>2.2400000000000002</v>
      </c>
      <c r="K392" s="32" t="s">
        <v>271</v>
      </c>
      <c r="L392" s="33">
        <v>1.95</v>
      </c>
      <c r="M392" s="18">
        <f t="shared" si="17"/>
        <v>-0.14871794871794886</v>
      </c>
    </row>
    <row r="393" spans="3:13" x14ac:dyDescent="0.25">
      <c r="C393"/>
      <c r="D393" s="1"/>
      <c r="I393" s="37" t="s">
        <v>251</v>
      </c>
      <c r="J393" s="40">
        <v>17</v>
      </c>
      <c r="K393" s="32" t="s">
        <v>275</v>
      </c>
      <c r="L393" s="33">
        <v>19.5</v>
      </c>
      <c r="M393" s="18">
        <f t="shared" si="17"/>
        <v>0.12820512820512819</v>
      </c>
    </row>
    <row r="394" spans="3:13" x14ac:dyDescent="0.25">
      <c r="C394"/>
      <c r="D394" s="1"/>
      <c r="I394" s="37" t="s">
        <v>256</v>
      </c>
      <c r="J394" s="40">
        <v>12.5</v>
      </c>
      <c r="K394" s="32" t="s">
        <v>277</v>
      </c>
      <c r="L394" s="33">
        <v>15.5</v>
      </c>
      <c r="M394" s="18">
        <f t="shared" si="17"/>
        <v>0.19354838709677419</v>
      </c>
    </row>
    <row r="395" spans="3:13" x14ac:dyDescent="0.25">
      <c r="C395"/>
      <c r="D395" s="1"/>
      <c r="I395" s="37" t="s">
        <v>35</v>
      </c>
      <c r="J395" s="40">
        <v>133</v>
      </c>
      <c r="K395" s="32" t="s">
        <v>280</v>
      </c>
      <c r="L395" s="33">
        <v>134</v>
      </c>
      <c r="M395" s="18">
        <f t="shared" si="17"/>
        <v>7.462686567164179E-3</v>
      </c>
    </row>
    <row r="396" spans="3:13" x14ac:dyDescent="0.25">
      <c r="C396"/>
      <c r="D396" s="1"/>
      <c r="I396" s="37" t="s">
        <v>263</v>
      </c>
      <c r="J396" s="40">
        <v>70</v>
      </c>
      <c r="K396" s="32" t="s">
        <v>283</v>
      </c>
      <c r="L396" s="33">
        <v>76.25</v>
      </c>
      <c r="M396" s="18">
        <f t="shared" si="17"/>
        <v>8.1967213114754092E-2</v>
      </c>
    </row>
    <row r="397" spans="3:13" x14ac:dyDescent="0.25">
      <c r="C397"/>
      <c r="D397" s="1"/>
      <c r="I397" s="37" t="s">
        <v>268</v>
      </c>
      <c r="J397" s="40">
        <v>0.55000000000000004</v>
      </c>
      <c r="K397" s="32" t="s">
        <v>286</v>
      </c>
      <c r="L397" s="33">
        <v>1.1499999999999999</v>
      </c>
      <c r="M397" s="18">
        <f t="shared" si="17"/>
        <v>0.52173913043478248</v>
      </c>
    </row>
    <row r="398" spans="3:13" x14ac:dyDescent="0.25">
      <c r="C398"/>
      <c r="D398" s="1"/>
      <c r="I398" s="37" t="s">
        <v>272</v>
      </c>
      <c r="J398" s="40">
        <v>2.2000000000000002</v>
      </c>
      <c r="K398" s="32" t="s">
        <v>287</v>
      </c>
      <c r="L398" s="33">
        <v>3</v>
      </c>
      <c r="M398" s="18">
        <f t="shared" si="17"/>
        <v>0.26666666666666661</v>
      </c>
    </row>
    <row r="399" spans="3:13" x14ac:dyDescent="0.25">
      <c r="C399"/>
      <c r="D399" s="1"/>
      <c r="I399" s="136" t="s">
        <v>103</v>
      </c>
      <c r="J399" s="137">
        <v>3.4</v>
      </c>
      <c r="K399" s="137" t="s">
        <v>520</v>
      </c>
      <c r="L399" s="138">
        <v>1.1000000000000001</v>
      </c>
      <c r="M399" s="139">
        <f t="shared" si="17"/>
        <v>-2.0909090909090904</v>
      </c>
    </row>
    <row r="400" spans="3:13" x14ac:dyDescent="0.25">
      <c r="C400"/>
      <c r="D400" s="1"/>
      <c r="I400" s="103" t="s">
        <v>159</v>
      </c>
      <c r="J400" s="69">
        <v>15</v>
      </c>
      <c r="K400" s="69" t="s">
        <v>181</v>
      </c>
      <c r="L400" s="70">
        <v>6.7</v>
      </c>
      <c r="M400" s="102">
        <f t="shared" si="17"/>
        <v>-1.2388059701492538</v>
      </c>
    </row>
    <row r="401" spans="3:13" x14ac:dyDescent="0.25">
      <c r="C401"/>
      <c r="D401" s="1"/>
      <c r="I401" s="103" t="s">
        <v>200</v>
      </c>
      <c r="J401" s="69">
        <v>13</v>
      </c>
      <c r="K401" s="69" t="s">
        <v>521</v>
      </c>
      <c r="L401" s="70">
        <v>0.12</v>
      </c>
      <c r="M401" s="102">
        <f t="shared" si="17"/>
        <v>-107.33333333333334</v>
      </c>
    </row>
    <row r="402" spans="3:13" x14ac:dyDescent="0.25">
      <c r="C402"/>
      <c r="D402" s="1"/>
      <c r="I402" s="101" t="s">
        <v>101</v>
      </c>
      <c r="J402" s="73">
        <v>1</v>
      </c>
      <c r="K402" s="69" t="s">
        <v>229</v>
      </c>
      <c r="L402" s="70">
        <v>0.35</v>
      </c>
      <c r="M402" s="102">
        <f t="shared" si="17"/>
        <v>-1.8571428571428574</v>
      </c>
    </row>
    <row r="403" spans="3:13" x14ac:dyDescent="0.25">
      <c r="C403"/>
      <c r="D403" s="1"/>
      <c r="I403" s="101" t="s">
        <v>173</v>
      </c>
      <c r="J403" s="73">
        <v>312.36</v>
      </c>
      <c r="K403" s="69" t="s">
        <v>522</v>
      </c>
      <c r="L403" s="70">
        <v>42.7</v>
      </c>
      <c r="M403" s="102">
        <f t="shared" si="17"/>
        <v>-6.3152224824355976</v>
      </c>
    </row>
    <row r="404" spans="3:13" x14ac:dyDescent="0.25">
      <c r="C404"/>
      <c r="D404" s="1"/>
      <c r="I404" s="101" t="s">
        <v>81</v>
      </c>
      <c r="J404" s="73">
        <v>0.71</v>
      </c>
      <c r="K404" s="69" t="s">
        <v>499</v>
      </c>
      <c r="L404" s="70">
        <v>0.18</v>
      </c>
      <c r="M404" s="102">
        <f t="shared" si="17"/>
        <v>-2.9444444444444446</v>
      </c>
    </row>
    <row r="405" spans="3:13" x14ac:dyDescent="0.25">
      <c r="C405"/>
      <c r="D405" s="1"/>
      <c r="I405" s="140" t="s">
        <v>244</v>
      </c>
      <c r="J405" s="141">
        <v>34.999999999999012</v>
      </c>
      <c r="K405" s="142" t="s">
        <v>523</v>
      </c>
      <c r="L405" s="143">
        <v>0.32</v>
      </c>
      <c r="M405" s="144">
        <f t="shared" si="17"/>
        <v>-108.37499999999692</v>
      </c>
    </row>
    <row r="406" spans="3:13" x14ac:dyDescent="0.25">
      <c r="C406"/>
      <c r="D406" s="1"/>
      <c r="I406" s="15"/>
      <c r="J406" s="16"/>
      <c r="K406" s="16"/>
      <c r="L406" s="16"/>
      <c r="M406" s="22"/>
    </row>
    <row r="407" spans="3:13" x14ac:dyDescent="0.25">
      <c r="C407"/>
      <c r="D407" s="1"/>
      <c r="I407" s="4" t="s">
        <v>198</v>
      </c>
      <c r="J407" s="25">
        <f>AVERAGE(M5:M398)</f>
        <v>0.15807239784292412</v>
      </c>
      <c r="K407" s="39"/>
      <c r="L407" s="3"/>
      <c r="M407" s="5"/>
    </row>
    <row r="408" spans="3:13" x14ac:dyDescent="0.25">
      <c r="C408"/>
      <c r="D408" s="1"/>
      <c r="I408" s="101" t="s">
        <v>524</v>
      </c>
      <c r="J408" s="135">
        <f>AVERAGE(M5:M405)</f>
        <v>-0.4186392354820434</v>
      </c>
      <c r="K408" s="39"/>
      <c r="L408" s="3"/>
      <c r="M408" s="5"/>
    </row>
    <row r="409" spans="3:13" x14ac:dyDescent="0.25">
      <c r="C409"/>
      <c r="D409" s="1"/>
      <c r="I409" s="4" t="s">
        <v>202</v>
      </c>
      <c r="J409" s="3">
        <f>STDEV(M5:M398)</f>
        <v>0.3456304036292781</v>
      </c>
      <c r="K409" s="3"/>
      <c r="L409" s="3"/>
      <c r="M409" s="5"/>
    </row>
    <row r="410" spans="3:13" x14ac:dyDescent="0.25">
      <c r="C410"/>
      <c r="D410" s="1"/>
      <c r="I410" s="4" t="s">
        <v>207</v>
      </c>
      <c r="J410" s="3">
        <f>J409^2</f>
        <v>0.11946037591293771</v>
      </c>
      <c r="K410" s="3"/>
      <c r="L410" s="3"/>
      <c r="M410" s="5"/>
    </row>
    <row r="411" spans="3:13" x14ac:dyDescent="0.25">
      <c r="C411"/>
      <c r="D411" s="1"/>
      <c r="I411" s="4" t="s">
        <v>211</v>
      </c>
      <c r="J411" s="3">
        <f>COUNT(M5:M398)</f>
        <v>394</v>
      </c>
      <c r="K411" s="3"/>
      <c r="L411" s="3"/>
      <c r="M411" s="5"/>
    </row>
    <row r="412" spans="3:13" x14ac:dyDescent="0.25">
      <c r="C412"/>
      <c r="D412" s="1"/>
      <c r="I412" s="4" t="s">
        <v>215</v>
      </c>
      <c r="J412" s="47">
        <f>MEDIAN(M5:M398)</f>
        <v>4.3963027610282451E-2</v>
      </c>
      <c r="K412" s="3"/>
      <c r="L412" s="3"/>
      <c r="M412" s="5"/>
    </row>
    <row r="413" spans="3:13" x14ac:dyDescent="0.25">
      <c r="C413"/>
      <c r="D413" s="1"/>
      <c r="I413" s="19" t="s">
        <v>220</v>
      </c>
      <c r="J413" s="68">
        <f>CONFIDENCE(0.05,J409,J411)</f>
        <v>3.412808491008431E-2</v>
      </c>
      <c r="K413" s="20"/>
      <c r="L413" s="20"/>
      <c r="M413" s="23"/>
    </row>
    <row r="414" spans="3:13" x14ac:dyDescent="0.25">
      <c r="C414"/>
      <c r="D414" s="1"/>
      <c r="I414" s="14"/>
      <c r="J414" s="40"/>
      <c r="K414" s="32"/>
      <c r="L414" s="33"/>
      <c r="M414" s="25"/>
    </row>
    <row r="415" spans="3:13" x14ac:dyDescent="0.25">
      <c r="C415"/>
      <c r="D415" s="1"/>
      <c r="I415" s="14"/>
      <c r="J415" s="40"/>
      <c r="K415" s="32"/>
      <c r="L415" s="33"/>
      <c r="M415" s="25"/>
    </row>
    <row r="416" spans="3:13" x14ac:dyDescent="0.25">
      <c r="C416"/>
      <c r="D416" s="1"/>
      <c r="I416" s="14"/>
      <c r="J416" s="40"/>
      <c r="K416" s="32"/>
      <c r="L416" s="33"/>
      <c r="M416" s="25"/>
    </row>
    <row r="417" spans="3:13" x14ac:dyDescent="0.25">
      <c r="C417"/>
      <c r="D417" s="1"/>
      <c r="I417" s="14"/>
      <c r="J417" s="40"/>
      <c r="K417" s="32"/>
      <c r="L417" s="33"/>
      <c r="M417" s="25"/>
    </row>
    <row r="418" spans="3:13" x14ac:dyDescent="0.25">
      <c r="C418"/>
      <c r="D418" s="1"/>
      <c r="I418" s="14"/>
      <c r="J418" s="40"/>
      <c r="K418" s="32"/>
      <c r="L418" s="33"/>
      <c r="M418" s="25"/>
    </row>
    <row r="419" spans="3:13" x14ac:dyDescent="0.25">
      <c r="C419"/>
      <c r="D419" s="1"/>
      <c r="I419" s="14"/>
      <c r="J419" s="40"/>
      <c r="K419" s="32"/>
      <c r="L419" s="33"/>
      <c r="M419" s="25"/>
    </row>
    <row r="420" spans="3:13" x14ac:dyDescent="0.25">
      <c r="C420"/>
      <c r="D420" s="1"/>
      <c r="I420" s="14"/>
      <c r="J420" s="40"/>
      <c r="K420" s="32"/>
      <c r="L420" s="33"/>
      <c r="M420" s="25"/>
    </row>
    <row r="421" spans="3:13" x14ac:dyDescent="0.25">
      <c r="C421"/>
      <c r="D421" s="1"/>
      <c r="I421" s="14"/>
      <c r="J421" s="40"/>
      <c r="K421" s="32"/>
      <c r="L421" s="33"/>
      <c r="M421" s="25"/>
    </row>
    <row r="422" spans="3:13" x14ac:dyDescent="0.25">
      <c r="C422"/>
      <c r="D422" s="1"/>
      <c r="I422" s="14"/>
      <c r="J422" s="40"/>
      <c r="K422" s="32"/>
      <c r="L422" s="33"/>
      <c r="M422" s="25"/>
    </row>
    <row r="423" spans="3:13" x14ac:dyDescent="0.25">
      <c r="C423"/>
      <c r="D423" s="1"/>
      <c r="I423" s="14"/>
      <c r="J423" s="40"/>
      <c r="K423" s="32"/>
      <c r="L423" s="33"/>
      <c r="M423" s="25"/>
    </row>
    <row r="424" spans="3:13" x14ac:dyDescent="0.25">
      <c r="C424"/>
      <c r="D424" s="1"/>
      <c r="I424" s="14"/>
      <c r="J424" s="40"/>
      <c r="K424" s="32"/>
      <c r="L424" s="33"/>
      <c r="M424" s="25"/>
    </row>
    <row r="425" spans="3:13" x14ac:dyDescent="0.25">
      <c r="C425"/>
      <c r="D425" s="1"/>
      <c r="I425" s="14"/>
      <c r="J425" s="40"/>
      <c r="K425" s="32"/>
      <c r="L425" s="33"/>
      <c r="M425" s="25"/>
    </row>
    <row r="426" spans="3:13" x14ac:dyDescent="0.25">
      <c r="C426"/>
      <c r="D426" s="1"/>
      <c r="I426" s="14"/>
      <c r="J426" s="40"/>
      <c r="K426" s="32"/>
      <c r="L426" s="33"/>
      <c r="M426" s="25"/>
    </row>
    <row r="427" spans="3:13" x14ac:dyDescent="0.25">
      <c r="C427"/>
      <c r="D427" s="1"/>
      <c r="F427" s="55"/>
      <c r="I427" s="14"/>
      <c r="J427" s="40"/>
      <c r="K427" s="32"/>
      <c r="L427" s="33"/>
      <c r="M427" s="25"/>
    </row>
    <row r="428" spans="3:13" x14ac:dyDescent="0.25">
      <c r="C428"/>
      <c r="D428" s="1"/>
      <c r="I428" s="14"/>
      <c r="J428" s="40"/>
      <c r="K428" s="32"/>
      <c r="L428" s="33"/>
      <c r="M428" s="25"/>
    </row>
    <row r="429" spans="3:13" x14ac:dyDescent="0.25">
      <c r="C429"/>
      <c r="D429" s="1"/>
      <c r="H429" s="3"/>
      <c r="I429" s="14"/>
      <c r="J429" s="40"/>
      <c r="K429" s="32"/>
      <c r="L429" s="33"/>
      <c r="M429" s="25"/>
    </row>
    <row r="430" spans="3:13" x14ac:dyDescent="0.25">
      <c r="C430"/>
      <c r="D430" s="1"/>
      <c r="H430" s="3"/>
      <c r="I430" s="14"/>
      <c r="J430" s="40"/>
      <c r="K430" s="32"/>
      <c r="L430" s="33"/>
      <c r="M430" s="25"/>
    </row>
    <row r="431" spans="3:13" x14ac:dyDescent="0.25">
      <c r="C431"/>
      <c r="D431" s="1"/>
      <c r="H431" s="3"/>
      <c r="I431" s="14"/>
      <c r="J431" s="40"/>
      <c r="K431" s="32"/>
      <c r="L431" s="33"/>
      <c r="M431" s="25"/>
    </row>
    <row r="432" spans="3:13" x14ac:dyDescent="0.25">
      <c r="C432"/>
      <c r="D432" s="1"/>
      <c r="I432" s="14"/>
      <c r="J432" s="40"/>
      <c r="K432" s="32"/>
      <c r="L432" s="33"/>
      <c r="M432" s="25"/>
    </row>
    <row r="433" spans="3:13" x14ac:dyDescent="0.25">
      <c r="C433"/>
      <c r="D433" s="1"/>
      <c r="I433" s="14"/>
      <c r="J433" s="40"/>
      <c r="K433" s="32"/>
      <c r="L433" s="33"/>
      <c r="M433" s="25"/>
    </row>
    <row r="434" spans="3:13" x14ac:dyDescent="0.25">
      <c r="C434"/>
      <c r="D434" s="1"/>
      <c r="I434" s="32"/>
      <c r="J434" s="66"/>
      <c r="K434" s="32"/>
      <c r="L434" s="33"/>
      <c r="M434" s="25"/>
    </row>
    <row r="435" spans="3:13" x14ac:dyDescent="0.25">
      <c r="C435"/>
      <c r="D435" s="1"/>
      <c r="I435" s="69"/>
      <c r="J435" s="69"/>
      <c r="K435" s="69"/>
      <c r="L435" s="70"/>
      <c r="M435" s="71"/>
    </row>
    <row r="436" spans="3:13" x14ac:dyDescent="0.25">
      <c r="C436"/>
      <c r="D436" s="1"/>
      <c r="I436" s="72"/>
      <c r="J436" s="69"/>
      <c r="K436" s="69"/>
      <c r="L436" s="70"/>
      <c r="M436" s="71"/>
    </row>
    <row r="437" spans="3:13" x14ac:dyDescent="0.25">
      <c r="C437"/>
      <c r="D437" s="1"/>
      <c r="I437" s="72"/>
      <c r="J437" s="69"/>
      <c r="K437" s="69"/>
      <c r="L437" s="70"/>
      <c r="M437" s="71"/>
    </row>
    <row r="438" spans="3:13" x14ac:dyDescent="0.25">
      <c r="C438"/>
      <c r="D438" s="1"/>
      <c r="I438" s="69"/>
      <c r="J438" s="73"/>
      <c r="K438" s="69"/>
      <c r="L438" s="70"/>
      <c r="M438" s="71"/>
    </row>
    <row r="439" spans="3:13" x14ac:dyDescent="0.25">
      <c r="C439"/>
      <c r="D439" s="1"/>
      <c r="I439" s="69"/>
      <c r="J439" s="73"/>
      <c r="K439" s="69"/>
      <c r="L439" s="70"/>
      <c r="M439" s="71"/>
    </row>
    <row r="440" spans="3:13" x14ac:dyDescent="0.25">
      <c r="C440"/>
      <c r="D440" s="1"/>
      <c r="I440" s="69"/>
      <c r="J440" s="73"/>
      <c r="K440" s="69"/>
      <c r="L440" s="70"/>
      <c r="M440" s="71"/>
    </row>
    <row r="441" spans="3:13" x14ac:dyDescent="0.25">
      <c r="C441"/>
      <c r="D441" s="1"/>
      <c r="I441" s="69"/>
      <c r="J441" s="73"/>
      <c r="K441" s="69"/>
      <c r="L441" s="70"/>
      <c r="M441" s="71"/>
    </row>
    <row r="442" spans="3:13" x14ac:dyDescent="0.25">
      <c r="C442"/>
      <c r="D442" s="1"/>
      <c r="I442" s="3"/>
      <c r="J442" s="3"/>
      <c r="K442" s="3"/>
      <c r="L442" s="3"/>
      <c r="M442" s="3"/>
    </row>
    <row r="443" spans="3:13" x14ac:dyDescent="0.25">
      <c r="C443"/>
      <c r="D443" s="1"/>
      <c r="I443" s="3"/>
      <c r="J443" s="25"/>
      <c r="K443" s="39"/>
      <c r="L443" s="3"/>
      <c r="M443" s="3"/>
    </row>
    <row r="444" spans="3:13" x14ac:dyDescent="0.25">
      <c r="C444"/>
      <c r="D444" s="1"/>
      <c r="I444" s="3"/>
      <c r="J444" s="47"/>
      <c r="K444" s="39"/>
      <c r="L444" s="3"/>
      <c r="M444" s="3"/>
    </row>
    <row r="445" spans="3:13" x14ac:dyDescent="0.25">
      <c r="C445"/>
      <c r="D445" s="1"/>
      <c r="I445" s="3"/>
      <c r="J445" s="3"/>
      <c r="K445" s="3"/>
      <c r="L445" s="3"/>
      <c r="M445" s="3"/>
    </row>
    <row r="446" spans="3:13" x14ac:dyDescent="0.25">
      <c r="C446"/>
      <c r="D446" s="1"/>
      <c r="I446" s="3"/>
      <c r="J446" s="3"/>
      <c r="K446" s="3"/>
      <c r="L446" s="3"/>
      <c r="M446" s="3"/>
    </row>
    <row r="447" spans="3:13" x14ac:dyDescent="0.25">
      <c r="C447"/>
      <c r="D447" s="1"/>
      <c r="I447" s="3"/>
      <c r="J447" s="3"/>
      <c r="K447" s="3"/>
      <c r="L447" s="3"/>
      <c r="M447" s="3"/>
    </row>
    <row r="448" spans="3:13" x14ac:dyDescent="0.25">
      <c r="C448"/>
      <c r="D448" s="1"/>
      <c r="I448" s="3"/>
      <c r="J448" s="47"/>
      <c r="K448" s="3"/>
      <c r="L448" s="3"/>
      <c r="M448" s="3"/>
    </row>
    <row r="449" spans="3:13" x14ac:dyDescent="0.25">
      <c r="C449"/>
      <c r="D449" s="1"/>
      <c r="I449" s="3"/>
      <c r="J449" s="25"/>
      <c r="K449" s="3"/>
      <c r="L449" s="3"/>
      <c r="M44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13"/>
  <sheetViews>
    <sheetView workbookViewId="0">
      <selection activeCell="A8" sqref="A8"/>
    </sheetView>
  </sheetViews>
  <sheetFormatPr defaultColWidth="11" defaultRowHeight="15.75" x14ac:dyDescent="0.25"/>
  <cols>
    <col min="1" max="1" width="28.375" customWidth="1"/>
    <col min="2" max="2" width="4.625" customWidth="1"/>
    <col min="3" max="3" width="31.125" customWidth="1"/>
    <col min="8" max="8" width="5.875" customWidth="1"/>
    <col min="9" max="9" width="30.875" customWidth="1"/>
    <col min="14" max="14" width="5" customWidth="1"/>
    <col min="15" max="15" width="30.125" customWidth="1"/>
  </cols>
  <sheetData>
    <row r="2" spans="1:19" x14ac:dyDescent="0.25">
      <c r="A2" s="26" t="s">
        <v>7</v>
      </c>
      <c r="C2" s="48" t="s">
        <v>8</v>
      </c>
      <c r="D2" s="115"/>
      <c r="E2" s="106"/>
      <c r="F2" s="106"/>
      <c r="G2" s="107"/>
      <c r="I2" s="48" t="s">
        <v>9</v>
      </c>
      <c r="J2" s="106"/>
      <c r="K2" s="106"/>
      <c r="L2" s="106"/>
      <c r="M2" s="107"/>
      <c r="O2" s="48" t="s">
        <v>10</v>
      </c>
      <c r="P2" s="106"/>
      <c r="Q2" s="106"/>
      <c r="R2" s="106"/>
      <c r="S2" s="107"/>
    </row>
    <row r="3" spans="1:19" x14ac:dyDescent="0.25">
      <c r="A3" s="49" t="s">
        <v>11</v>
      </c>
      <c r="C3" s="4"/>
      <c r="D3" s="13"/>
      <c r="E3" s="3"/>
      <c r="F3" s="3"/>
      <c r="G3" s="5"/>
      <c r="I3" s="4"/>
      <c r="J3" s="3"/>
      <c r="K3" s="3"/>
      <c r="L3" s="3"/>
      <c r="M3" s="5"/>
      <c r="O3" s="4"/>
      <c r="P3" s="3"/>
      <c r="Q3" s="3"/>
      <c r="R3" s="3"/>
      <c r="S3" s="5"/>
    </row>
    <row r="4" spans="1:19" x14ac:dyDescent="0.25">
      <c r="A4" s="50" t="s">
        <v>12</v>
      </c>
      <c r="C4" s="95" t="s">
        <v>13</v>
      </c>
      <c r="D4" s="116" t="s">
        <v>14</v>
      </c>
      <c r="E4" s="51" t="s">
        <v>15</v>
      </c>
      <c r="F4" s="51" t="s">
        <v>16</v>
      </c>
      <c r="G4" s="96" t="s">
        <v>17</v>
      </c>
      <c r="I4" s="95" t="s">
        <v>13</v>
      </c>
      <c r="J4" s="54" t="s">
        <v>14</v>
      </c>
      <c r="K4" s="51" t="s">
        <v>15</v>
      </c>
      <c r="L4" s="51" t="s">
        <v>16</v>
      </c>
      <c r="M4" s="96" t="s">
        <v>17</v>
      </c>
      <c r="N4" s="3"/>
      <c r="O4" s="95" t="s">
        <v>13</v>
      </c>
      <c r="P4" s="54" t="s">
        <v>14</v>
      </c>
      <c r="Q4" s="51" t="s">
        <v>15</v>
      </c>
      <c r="R4" s="51" t="s">
        <v>16</v>
      </c>
      <c r="S4" s="96" t="s">
        <v>17</v>
      </c>
    </row>
    <row r="5" spans="1:19" x14ac:dyDescent="0.25">
      <c r="C5" s="101" t="s">
        <v>244</v>
      </c>
      <c r="D5" s="73">
        <v>34.999999999999012</v>
      </c>
      <c r="E5" s="69" t="s">
        <v>523</v>
      </c>
      <c r="F5" s="70">
        <v>0.32</v>
      </c>
      <c r="G5" s="102">
        <f t="shared" ref="G5:G68" si="0">(F5-D5)/F5</f>
        <v>-108.37499999999692</v>
      </c>
      <c r="I5" s="101" t="s">
        <v>244</v>
      </c>
      <c r="J5" s="73">
        <v>34.999999999999012</v>
      </c>
      <c r="K5" s="69" t="s">
        <v>523</v>
      </c>
      <c r="L5" s="70">
        <v>0.32</v>
      </c>
      <c r="M5" s="102">
        <f t="shared" ref="M5:M68" si="1">(L5-J5)/L5</f>
        <v>-108.37499999999692</v>
      </c>
      <c r="O5" s="37" t="s">
        <v>247</v>
      </c>
      <c r="P5" s="40">
        <v>2.2400000000000002</v>
      </c>
      <c r="Q5" s="32" t="s">
        <v>271</v>
      </c>
      <c r="R5" s="33">
        <v>1.95</v>
      </c>
      <c r="S5" s="18">
        <f t="shared" ref="S5:S36" si="2">(R5-P5)/R5</f>
        <v>-0.14871794871794886</v>
      </c>
    </row>
    <row r="6" spans="1:19" x14ac:dyDescent="0.25">
      <c r="C6" s="103" t="s">
        <v>200</v>
      </c>
      <c r="D6" s="69">
        <v>13</v>
      </c>
      <c r="E6" s="69" t="s">
        <v>521</v>
      </c>
      <c r="F6" s="70">
        <v>0.12</v>
      </c>
      <c r="G6" s="102">
        <f t="shared" si="0"/>
        <v>-107.33333333333334</v>
      </c>
      <c r="I6" s="103" t="s">
        <v>200</v>
      </c>
      <c r="J6" s="69">
        <v>13</v>
      </c>
      <c r="K6" s="69" t="s">
        <v>521</v>
      </c>
      <c r="L6" s="70">
        <v>0.12</v>
      </c>
      <c r="M6" s="102">
        <f t="shared" si="1"/>
        <v>-107.33333333333334</v>
      </c>
      <c r="O6" s="37" t="s">
        <v>237</v>
      </c>
      <c r="P6" s="40">
        <v>3</v>
      </c>
      <c r="Q6" s="32" t="s">
        <v>259</v>
      </c>
      <c r="R6" s="33">
        <v>2.69</v>
      </c>
      <c r="S6" s="18">
        <f t="shared" si="2"/>
        <v>-0.11524163568773237</v>
      </c>
    </row>
    <row r="7" spans="1:19" x14ac:dyDescent="0.25">
      <c r="C7" s="101" t="s">
        <v>173</v>
      </c>
      <c r="D7" s="73">
        <v>312.36</v>
      </c>
      <c r="E7" s="69" t="s">
        <v>522</v>
      </c>
      <c r="F7" s="70">
        <v>42.7</v>
      </c>
      <c r="G7" s="102">
        <f t="shared" si="0"/>
        <v>-6.3152224824355976</v>
      </c>
      <c r="I7" s="101" t="s">
        <v>173</v>
      </c>
      <c r="J7" s="73">
        <v>312.36</v>
      </c>
      <c r="K7" s="69" t="s">
        <v>522</v>
      </c>
      <c r="L7" s="70">
        <v>42.7</v>
      </c>
      <c r="M7" s="102">
        <f t="shared" si="1"/>
        <v>-6.3152224824355976</v>
      </c>
      <c r="O7" s="98" t="s">
        <v>119</v>
      </c>
      <c r="P7" s="52">
        <v>45</v>
      </c>
      <c r="Q7" s="32" t="s">
        <v>136</v>
      </c>
      <c r="R7" s="33">
        <v>42.82</v>
      </c>
      <c r="S7" s="18">
        <f t="shared" si="2"/>
        <v>-5.091078935077066E-2</v>
      </c>
    </row>
    <row r="8" spans="1:19" x14ac:dyDescent="0.25">
      <c r="C8" s="101" t="s">
        <v>81</v>
      </c>
      <c r="D8" s="73">
        <v>0.71</v>
      </c>
      <c r="E8" s="69" t="s">
        <v>499</v>
      </c>
      <c r="F8" s="70">
        <v>0.18</v>
      </c>
      <c r="G8" s="102">
        <f t="shared" si="0"/>
        <v>-2.9444444444444446</v>
      </c>
      <c r="I8" s="101" t="s">
        <v>81</v>
      </c>
      <c r="J8" s="73">
        <v>0.71</v>
      </c>
      <c r="K8" s="69" t="s">
        <v>499</v>
      </c>
      <c r="L8" s="70">
        <v>0.18</v>
      </c>
      <c r="M8" s="102">
        <f t="shared" si="1"/>
        <v>-2.9444444444444446</v>
      </c>
      <c r="O8" s="98" t="s">
        <v>22</v>
      </c>
      <c r="P8" s="52">
        <v>5.45</v>
      </c>
      <c r="Q8" s="32" t="s">
        <v>88</v>
      </c>
      <c r="R8" s="33">
        <v>5.2</v>
      </c>
      <c r="S8" s="18">
        <f t="shared" si="2"/>
        <v>-4.8076923076923073E-2</v>
      </c>
    </row>
    <row r="9" spans="1:19" x14ac:dyDescent="0.25">
      <c r="C9" s="101" t="s">
        <v>103</v>
      </c>
      <c r="D9" s="69">
        <v>3.4</v>
      </c>
      <c r="E9" s="69" t="s">
        <v>520</v>
      </c>
      <c r="F9" s="70">
        <v>1.1000000000000001</v>
      </c>
      <c r="G9" s="102">
        <f t="shared" si="0"/>
        <v>-2.0909090909090904</v>
      </c>
      <c r="I9" s="101" t="s">
        <v>103</v>
      </c>
      <c r="J9" s="69">
        <v>3.4</v>
      </c>
      <c r="K9" s="69" t="s">
        <v>520</v>
      </c>
      <c r="L9" s="70">
        <v>1.1000000000000001</v>
      </c>
      <c r="M9" s="102">
        <f t="shared" si="1"/>
        <v>-2.0909090909090904</v>
      </c>
      <c r="O9" s="99" t="s">
        <v>84</v>
      </c>
      <c r="P9" s="14">
        <v>86</v>
      </c>
      <c r="Q9" s="32" t="s">
        <v>98</v>
      </c>
      <c r="R9" s="33">
        <v>83</v>
      </c>
      <c r="S9" s="18">
        <f t="shared" si="2"/>
        <v>-3.614457831325301E-2</v>
      </c>
    </row>
    <row r="10" spans="1:19" x14ac:dyDescent="0.25">
      <c r="C10" s="101" t="s">
        <v>101</v>
      </c>
      <c r="D10" s="73">
        <v>1</v>
      </c>
      <c r="E10" s="69" t="s">
        <v>229</v>
      </c>
      <c r="F10" s="70">
        <v>0.35</v>
      </c>
      <c r="G10" s="102">
        <f t="shared" si="0"/>
        <v>-1.8571428571428574</v>
      </c>
      <c r="I10" s="101" t="s">
        <v>101</v>
      </c>
      <c r="J10" s="73">
        <v>1</v>
      </c>
      <c r="K10" s="69" t="s">
        <v>229</v>
      </c>
      <c r="L10" s="70">
        <v>0.35</v>
      </c>
      <c r="M10" s="102">
        <f t="shared" si="1"/>
        <v>-1.8571428571428574</v>
      </c>
      <c r="O10" s="98" t="s">
        <v>106</v>
      </c>
      <c r="P10" s="52">
        <v>156</v>
      </c>
      <c r="Q10" s="32" t="s">
        <v>127</v>
      </c>
      <c r="R10" s="33">
        <v>153</v>
      </c>
      <c r="S10" s="18">
        <f t="shared" si="2"/>
        <v>-1.9607843137254902E-2</v>
      </c>
    </row>
    <row r="11" spans="1:19" x14ac:dyDescent="0.25">
      <c r="C11" s="103" t="s">
        <v>159</v>
      </c>
      <c r="D11" s="69">
        <v>15</v>
      </c>
      <c r="E11" s="69" t="s">
        <v>181</v>
      </c>
      <c r="F11" s="70">
        <v>6.7</v>
      </c>
      <c r="G11" s="102">
        <f t="shared" si="0"/>
        <v>-1.2388059701492538</v>
      </c>
      <c r="I11" s="103" t="s">
        <v>159</v>
      </c>
      <c r="J11" s="69">
        <v>15</v>
      </c>
      <c r="K11" s="69" t="s">
        <v>181</v>
      </c>
      <c r="L11" s="70">
        <v>6.7</v>
      </c>
      <c r="M11" s="102">
        <f t="shared" si="1"/>
        <v>-1.2388059701492538</v>
      </c>
      <c r="O11" s="100" t="s">
        <v>218</v>
      </c>
      <c r="P11" s="14">
        <v>7</v>
      </c>
      <c r="Q11" s="32" t="s">
        <v>217</v>
      </c>
      <c r="R11" s="33">
        <v>6.92</v>
      </c>
      <c r="S11" s="18">
        <f t="shared" si="2"/>
        <v>-1.1560693641618507E-2</v>
      </c>
    </row>
    <row r="12" spans="1:19" x14ac:dyDescent="0.25">
      <c r="C12" s="147" t="s">
        <v>244</v>
      </c>
      <c r="D12" s="148">
        <v>25</v>
      </c>
      <c r="E12" s="69" t="s">
        <v>93</v>
      </c>
      <c r="F12" s="70">
        <v>13.52</v>
      </c>
      <c r="G12" s="102">
        <f t="shared" si="0"/>
        <v>-0.84911242603550297</v>
      </c>
      <c r="I12" s="147" t="s">
        <v>244</v>
      </c>
      <c r="J12" s="148">
        <v>25</v>
      </c>
      <c r="K12" s="69" t="s">
        <v>93</v>
      </c>
      <c r="L12" s="70">
        <v>13.52</v>
      </c>
      <c r="M12" s="102">
        <f t="shared" si="1"/>
        <v>-0.84911242603550297</v>
      </c>
      <c r="O12" s="98" t="s">
        <v>122</v>
      </c>
      <c r="P12" s="52">
        <v>7</v>
      </c>
      <c r="Q12" s="32" t="s">
        <v>145</v>
      </c>
      <c r="R12" s="33">
        <v>6.93</v>
      </c>
      <c r="S12" s="18">
        <f t="shared" si="2"/>
        <v>-1.0101010101010142E-2</v>
      </c>
    </row>
    <row r="13" spans="1:19" x14ac:dyDescent="0.25">
      <c r="C13" s="98" t="s">
        <v>149</v>
      </c>
      <c r="D13" s="52">
        <v>3.55</v>
      </c>
      <c r="E13" s="32" t="s">
        <v>306</v>
      </c>
      <c r="F13" s="33">
        <v>2.0950000000000002</v>
      </c>
      <c r="G13" s="18">
        <f t="shared" si="0"/>
        <v>-0.69451073985680167</v>
      </c>
      <c r="I13" s="98" t="s">
        <v>149</v>
      </c>
      <c r="J13" s="52">
        <v>3.55</v>
      </c>
      <c r="K13" s="32" t="s">
        <v>306</v>
      </c>
      <c r="L13" s="33">
        <v>2.0950000000000002</v>
      </c>
      <c r="M13" s="18">
        <f t="shared" si="1"/>
        <v>-0.69451073985680167</v>
      </c>
      <c r="O13" s="99" t="s">
        <v>103</v>
      </c>
      <c r="P13" s="14">
        <v>16.95</v>
      </c>
      <c r="Q13" s="32" t="s">
        <v>151</v>
      </c>
      <c r="R13" s="33">
        <v>16.8</v>
      </c>
      <c r="S13" s="18">
        <f t="shared" si="2"/>
        <v>-8.9285714285713431E-3</v>
      </c>
    </row>
    <row r="14" spans="1:19" x14ac:dyDescent="0.25">
      <c r="C14" s="98" t="s">
        <v>265</v>
      </c>
      <c r="D14" s="52">
        <v>138.94654399999999</v>
      </c>
      <c r="E14" s="32" t="s">
        <v>266</v>
      </c>
      <c r="F14" s="33">
        <v>84</v>
      </c>
      <c r="G14" s="18">
        <f t="shared" si="0"/>
        <v>-0.65412552380952371</v>
      </c>
      <c r="I14" s="98" t="s">
        <v>265</v>
      </c>
      <c r="J14" s="52">
        <v>138.94654399999999</v>
      </c>
      <c r="K14" s="32" t="s">
        <v>266</v>
      </c>
      <c r="L14" s="33">
        <v>84</v>
      </c>
      <c r="M14" s="18">
        <f t="shared" si="1"/>
        <v>-0.65412552380952371</v>
      </c>
      <c r="O14" s="99" t="s">
        <v>205</v>
      </c>
      <c r="P14" s="14">
        <v>185</v>
      </c>
      <c r="Q14" s="32" t="s">
        <v>224</v>
      </c>
      <c r="R14" s="33">
        <v>185</v>
      </c>
      <c r="S14" s="18">
        <f t="shared" si="2"/>
        <v>0</v>
      </c>
    </row>
    <row r="15" spans="1:19" x14ac:dyDescent="0.25">
      <c r="C15" s="37" t="s">
        <v>188</v>
      </c>
      <c r="D15" s="40">
        <v>0.66</v>
      </c>
      <c r="E15" s="32" t="s">
        <v>513</v>
      </c>
      <c r="F15" s="33">
        <v>0.4</v>
      </c>
      <c r="G15" s="18">
        <f t="shared" si="0"/>
        <v>-0.65</v>
      </c>
      <c r="I15" s="37" t="s">
        <v>188</v>
      </c>
      <c r="J15" s="40">
        <v>0.66</v>
      </c>
      <c r="K15" s="32" t="s">
        <v>513</v>
      </c>
      <c r="L15" s="33">
        <v>0.4</v>
      </c>
      <c r="M15" s="18">
        <f t="shared" si="1"/>
        <v>-0.65</v>
      </c>
      <c r="O15" s="99" t="s">
        <v>218</v>
      </c>
      <c r="P15" s="14">
        <v>7</v>
      </c>
      <c r="Q15" s="32" t="s">
        <v>240</v>
      </c>
      <c r="R15" s="33">
        <v>7</v>
      </c>
      <c r="S15" s="18">
        <f t="shared" si="2"/>
        <v>0</v>
      </c>
    </row>
    <row r="16" spans="1:19" x14ac:dyDescent="0.25">
      <c r="C16" s="97" t="s">
        <v>47</v>
      </c>
      <c r="D16" s="44">
        <v>37</v>
      </c>
      <c r="E16" s="32" t="s">
        <v>54</v>
      </c>
      <c r="F16" s="33">
        <v>22.7</v>
      </c>
      <c r="G16" s="18">
        <f t="shared" si="0"/>
        <v>-0.62995594713656389</v>
      </c>
      <c r="I16" s="97" t="s">
        <v>47</v>
      </c>
      <c r="J16" s="44">
        <v>37</v>
      </c>
      <c r="K16" s="32" t="s">
        <v>54</v>
      </c>
      <c r="L16" s="33">
        <v>22.7</v>
      </c>
      <c r="M16" s="18">
        <f t="shared" si="1"/>
        <v>-0.62995594713656389</v>
      </c>
      <c r="O16" s="99" t="s">
        <v>122</v>
      </c>
      <c r="P16" s="14">
        <v>20</v>
      </c>
      <c r="Q16" s="32" t="s">
        <v>134</v>
      </c>
      <c r="R16" s="33">
        <v>20</v>
      </c>
      <c r="S16" s="18">
        <f t="shared" si="2"/>
        <v>0</v>
      </c>
    </row>
    <row r="17" spans="3:19" x14ac:dyDescent="0.25">
      <c r="C17" s="37" t="s">
        <v>188</v>
      </c>
      <c r="D17" s="40">
        <v>0.66</v>
      </c>
      <c r="E17" s="32" t="s">
        <v>512</v>
      </c>
      <c r="F17" s="33">
        <v>0.41</v>
      </c>
      <c r="G17" s="18">
        <f t="shared" si="0"/>
        <v>-0.60975609756097582</v>
      </c>
      <c r="I17" s="37" t="s">
        <v>188</v>
      </c>
      <c r="J17" s="40">
        <v>0.66</v>
      </c>
      <c r="K17" s="32" t="s">
        <v>512</v>
      </c>
      <c r="L17" s="33">
        <v>0.41</v>
      </c>
      <c r="M17" s="18">
        <f t="shared" si="1"/>
        <v>-0.60975609756097582</v>
      </c>
      <c r="O17" s="31" t="s">
        <v>44</v>
      </c>
      <c r="P17" s="53">
        <v>19</v>
      </c>
      <c r="Q17" s="32" t="s">
        <v>63</v>
      </c>
      <c r="R17" s="33">
        <v>19.100000000000001</v>
      </c>
      <c r="S17" s="18">
        <f t="shared" si="2"/>
        <v>5.2356020942409117E-3</v>
      </c>
    </row>
    <row r="18" spans="3:19" x14ac:dyDescent="0.25">
      <c r="C18" s="37" t="s">
        <v>47</v>
      </c>
      <c r="D18" s="40">
        <v>78.5</v>
      </c>
      <c r="E18" s="32" t="s">
        <v>500</v>
      </c>
      <c r="F18" s="33">
        <v>50.25</v>
      </c>
      <c r="G18" s="18">
        <f t="shared" si="0"/>
        <v>-0.56218905472636815</v>
      </c>
      <c r="I18" s="37" t="s">
        <v>47</v>
      </c>
      <c r="J18" s="40">
        <v>78.5</v>
      </c>
      <c r="K18" s="32" t="s">
        <v>500</v>
      </c>
      <c r="L18" s="33">
        <v>50.25</v>
      </c>
      <c r="M18" s="18">
        <f t="shared" si="1"/>
        <v>-0.56218905472636815</v>
      </c>
      <c r="O18" s="37" t="s">
        <v>35</v>
      </c>
      <c r="P18" s="40">
        <v>133</v>
      </c>
      <c r="Q18" s="32" t="s">
        <v>280</v>
      </c>
      <c r="R18" s="33">
        <v>134</v>
      </c>
      <c r="S18" s="18">
        <f t="shared" si="2"/>
        <v>7.462686567164179E-3</v>
      </c>
    </row>
    <row r="19" spans="3:19" x14ac:dyDescent="0.25">
      <c r="C19" s="97" t="s">
        <v>18</v>
      </c>
      <c r="D19" s="44">
        <v>15</v>
      </c>
      <c r="E19" s="32" t="s">
        <v>126</v>
      </c>
      <c r="F19" s="33">
        <v>9.69</v>
      </c>
      <c r="G19" s="18">
        <f t="shared" si="0"/>
        <v>-0.54798761609907132</v>
      </c>
      <c r="I19" s="97" t="s">
        <v>18</v>
      </c>
      <c r="J19" s="44">
        <v>15</v>
      </c>
      <c r="K19" s="32" t="s">
        <v>126</v>
      </c>
      <c r="L19" s="33">
        <v>9.69</v>
      </c>
      <c r="M19" s="18">
        <f t="shared" si="1"/>
        <v>-0.54798761609907132</v>
      </c>
      <c r="O19" s="98" t="s">
        <v>112</v>
      </c>
      <c r="P19" s="52">
        <v>37</v>
      </c>
      <c r="Q19" s="32" t="s">
        <v>131</v>
      </c>
      <c r="R19" s="33">
        <v>37.299999999999997</v>
      </c>
      <c r="S19" s="18">
        <f t="shared" si="2"/>
        <v>8.0428954423591732E-3</v>
      </c>
    </row>
    <row r="20" spans="3:19" x14ac:dyDescent="0.25">
      <c r="C20" s="99" t="s">
        <v>45</v>
      </c>
      <c r="D20" s="14">
        <v>55</v>
      </c>
      <c r="E20" s="32" t="s">
        <v>372</v>
      </c>
      <c r="F20" s="33">
        <v>36.4</v>
      </c>
      <c r="G20" s="18">
        <f t="shared" si="0"/>
        <v>-0.51098901098901106</v>
      </c>
      <c r="I20" s="99" t="s">
        <v>45</v>
      </c>
      <c r="J20" s="14">
        <v>55</v>
      </c>
      <c r="K20" s="32" t="s">
        <v>372</v>
      </c>
      <c r="L20" s="33">
        <v>36.4</v>
      </c>
      <c r="M20" s="18">
        <f t="shared" si="1"/>
        <v>-0.51098901098901106</v>
      </c>
      <c r="O20" s="99" t="s">
        <v>218</v>
      </c>
      <c r="P20" s="14">
        <v>7</v>
      </c>
      <c r="Q20" s="32" t="s">
        <v>236</v>
      </c>
      <c r="R20" s="33">
        <v>7.1</v>
      </c>
      <c r="S20" s="18">
        <f t="shared" si="2"/>
        <v>1.4084507042253471E-2</v>
      </c>
    </row>
    <row r="21" spans="3:19" x14ac:dyDescent="0.25">
      <c r="C21" s="97" t="s">
        <v>110</v>
      </c>
      <c r="D21" s="44">
        <v>17.25</v>
      </c>
      <c r="E21" s="32" t="s">
        <v>54</v>
      </c>
      <c r="F21" s="33">
        <v>11.6</v>
      </c>
      <c r="G21" s="18">
        <f t="shared" si="0"/>
        <v>-0.48706896551724144</v>
      </c>
      <c r="I21" s="97" t="s">
        <v>110</v>
      </c>
      <c r="J21" s="44">
        <v>17.25</v>
      </c>
      <c r="K21" s="32" t="s">
        <v>54</v>
      </c>
      <c r="L21" s="33">
        <v>11.6</v>
      </c>
      <c r="M21" s="18">
        <f t="shared" si="1"/>
        <v>-0.48706896551724144</v>
      </c>
      <c r="O21" s="31" t="s">
        <v>29</v>
      </c>
      <c r="P21" s="53">
        <v>37.5</v>
      </c>
      <c r="Q21" s="32" t="s">
        <v>30</v>
      </c>
      <c r="R21" s="33">
        <v>38.1</v>
      </c>
      <c r="S21" s="18">
        <f t="shared" si="2"/>
        <v>1.574803149606303E-2</v>
      </c>
    </row>
    <row r="22" spans="3:19" x14ac:dyDescent="0.25">
      <c r="C22" s="37" t="s">
        <v>188</v>
      </c>
      <c r="D22" s="40">
        <v>0.66</v>
      </c>
      <c r="E22" s="32" t="s">
        <v>510</v>
      </c>
      <c r="F22" s="33">
        <v>0.46</v>
      </c>
      <c r="G22" s="18">
        <f t="shared" si="0"/>
        <v>-0.43478260869565216</v>
      </c>
      <c r="I22" s="37" t="s">
        <v>188</v>
      </c>
      <c r="J22" s="40">
        <v>0.66</v>
      </c>
      <c r="K22" s="32" t="s">
        <v>510</v>
      </c>
      <c r="L22" s="33">
        <v>0.46</v>
      </c>
      <c r="M22" s="18">
        <f t="shared" si="1"/>
        <v>-0.43478260869565216</v>
      </c>
      <c r="O22" s="99" t="s">
        <v>22</v>
      </c>
      <c r="P22" s="14">
        <v>3.12</v>
      </c>
      <c r="Q22" s="32" t="s">
        <v>169</v>
      </c>
      <c r="R22" s="33">
        <v>3.1840000000000002</v>
      </c>
      <c r="S22" s="18">
        <f t="shared" si="2"/>
        <v>2.0100502512562832E-2</v>
      </c>
    </row>
    <row r="23" spans="3:19" x14ac:dyDescent="0.25">
      <c r="C23" s="98" t="s">
        <v>167</v>
      </c>
      <c r="D23" s="52">
        <v>56.949750000000002</v>
      </c>
      <c r="E23" s="32" t="s">
        <v>185</v>
      </c>
      <c r="F23" s="33">
        <v>39.9</v>
      </c>
      <c r="G23" s="18">
        <f t="shared" si="0"/>
        <v>-0.42731203007518809</v>
      </c>
      <c r="I23" s="98" t="s">
        <v>167</v>
      </c>
      <c r="J23" s="52">
        <v>56.949750000000002</v>
      </c>
      <c r="K23" s="32" t="s">
        <v>185</v>
      </c>
      <c r="L23" s="33">
        <v>39.9</v>
      </c>
      <c r="M23" s="18">
        <f t="shared" si="1"/>
        <v>-0.42731203007518809</v>
      </c>
      <c r="O23" s="99" t="s">
        <v>171</v>
      </c>
      <c r="P23" s="14">
        <v>117</v>
      </c>
      <c r="Q23" s="32" t="s">
        <v>231</v>
      </c>
      <c r="R23" s="33">
        <v>120</v>
      </c>
      <c r="S23" s="18">
        <f t="shared" si="2"/>
        <v>2.5000000000000001E-2</v>
      </c>
    </row>
    <row r="24" spans="3:19" x14ac:dyDescent="0.25">
      <c r="C24" s="37" t="s">
        <v>90</v>
      </c>
      <c r="D24" s="40">
        <v>0.25</v>
      </c>
      <c r="E24" s="32" t="s">
        <v>514</v>
      </c>
      <c r="F24" s="33">
        <v>0.18</v>
      </c>
      <c r="G24" s="18">
        <f t="shared" si="0"/>
        <v>-0.38888888888888895</v>
      </c>
      <c r="I24" s="37" t="s">
        <v>90</v>
      </c>
      <c r="J24" s="40">
        <v>0.25</v>
      </c>
      <c r="K24" s="32" t="s">
        <v>514</v>
      </c>
      <c r="L24" s="33">
        <v>0.18</v>
      </c>
      <c r="M24" s="18">
        <f t="shared" si="1"/>
        <v>-0.38888888888888895</v>
      </c>
      <c r="O24" s="31" t="s">
        <v>29</v>
      </c>
      <c r="P24" s="53">
        <v>18</v>
      </c>
      <c r="Q24" s="32" t="s">
        <v>43</v>
      </c>
      <c r="R24" s="33">
        <v>18.5</v>
      </c>
      <c r="S24" s="18">
        <f t="shared" si="2"/>
        <v>2.7027027027027029E-2</v>
      </c>
    </row>
    <row r="25" spans="3:19" x14ac:dyDescent="0.25">
      <c r="C25" s="97" t="s">
        <v>35</v>
      </c>
      <c r="D25" s="44">
        <v>2.59</v>
      </c>
      <c r="E25" s="32" t="s">
        <v>162</v>
      </c>
      <c r="F25" s="33">
        <v>1.996</v>
      </c>
      <c r="G25" s="18">
        <f t="shared" si="0"/>
        <v>-0.29759519038076143</v>
      </c>
      <c r="I25" s="97" t="s">
        <v>35</v>
      </c>
      <c r="J25" s="44">
        <v>2.59</v>
      </c>
      <c r="K25" s="32" t="s">
        <v>162</v>
      </c>
      <c r="L25" s="33">
        <v>1.996</v>
      </c>
      <c r="M25" s="18">
        <f t="shared" si="1"/>
        <v>-0.29759519038076143</v>
      </c>
      <c r="O25" s="99" t="s">
        <v>22</v>
      </c>
      <c r="P25" s="14">
        <v>2.5</v>
      </c>
      <c r="Q25" s="32" t="s">
        <v>228</v>
      </c>
      <c r="R25" s="33">
        <v>2.58</v>
      </c>
      <c r="S25" s="18">
        <f t="shared" si="2"/>
        <v>3.1007751937984523E-2</v>
      </c>
    </row>
    <row r="26" spans="3:19" x14ac:dyDescent="0.25">
      <c r="C26" s="37" t="s">
        <v>188</v>
      </c>
      <c r="D26" s="40">
        <v>0.66</v>
      </c>
      <c r="E26" s="32" t="s">
        <v>511</v>
      </c>
      <c r="F26" s="33">
        <v>0.51</v>
      </c>
      <c r="G26" s="18">
        <f t="shared" si="0"/>
        <v>-0.29411764705882359</v>
      </c>
      <c r="I26" s="37" t="s">
        <v>188</v>
      </c>
      <c r="J26" s="40">
        <v>0.66</v>
      </c>
      <c r="K26" s="32" t="s">
        <v>511</v>
      </c>
      <c r="L26" s="33">
        <v>0.51</v>
      </c>
      <c r="M26" s="18">
        <f t="shared" si="1"/>
        <v>-0.29411764705882359</v>
      </c>
      <c r="O26" s="99" t="s">
        <v>176</v>
      </c>
      <c r="P26" s="14">
        <v>36</v>
      </c>
      <c r="Q26" s="32" t="s">
        <v>91</v>
      </c>
      <c r="R26" s="33">
        <v>37.700000000000003</v>
      </c>
      <c r="S26" s="18">
        <f t="shared" si="2"/>
        <v>4.5092838196286546E-2</v>
      </c>
    </row>
    <row r="27" spans="3:19" x14ac:dyDescent="0.25">
      <c r="C27" s="98" t="s">
        <v>192</v>
      </c>
      <c r="D27" s="52">
        <v>62.64076</v>
      </c>
      <c r="E27" s="32" t="s">
        <v>317</v>
      </c>
      <c r="F27" s="33">
        <v>48.8</v>
      </c>
      <c r="G27" s="18">
        <f t="shared" si="0"/>
        <v>-0.28362213114754109</v>
      </c>
      <c r="I27" s="98" t="s">
        <v>192</v>
      </c>
      <c r="J27" s="52">
        <v>62.64076</v>
      </c>
      <c r="K27" s="32" t="s">
        <v>317</v>
      </c>
      <c r="L27" s="33">
        <v>48.8</v>
      </c>
      <c r="M27" s="18">
        <f t="shared" si="1"/>
        <v>-0.28362213114754109</v>
      </c>
      <c r="O27" s="99" t="s">
        <v>152</v>
      </c>
      <c r="P27" s="14">
        <v>1.3</v>
      </c>
      <c r="Q27" s="32" t="s">
        <v>175</v>
      </c>
      <c r="R27" s="33">
        <v>1.37</v>
      </c>
      <c r="S27" s="18">
        <f t="shared" si="2"/>
        <v>5.1094890510948947E-2</v>
      </c>
    </row>
    <row r="28" spans="3:19" x14ac:dyDescent="0.25">
      <c r="C28" s="99" t="s">
        <v>348</v>
      </c>
      <c r="D28" s="14">
        <v>61.5</v>
      </c>
      <c r="E28" s="32" t="s">
        <v>434</v>
      </c>
      <c r="F28" s="33">
        <v>48.2</v>
      </c>
      <c r="G28" s="18">
        <f t="shared" si="0"/>
        <v>-0.27593360995850613</v>
      </c>
      <c r="I28" s="99" t="s">
        <v>348</v>
      </c>
      <c r="J28" s="14">
        <v>61.5</v>
      </c>
      <c r="K28" s="32" t="s">
        <v>434</v>
      </c>
      <c r="L28" s="33">
        <v>48.2</v>
      </c>
      <c r="M28" s="18">
        <f t="shared" si="1"/>
        <v>-0.27593360995850613</v>
      </c>
      <c r="O28" s="99" t="s">
        <v>164</v>
      </c>
      <c r="P28" s="14">
        <v>0.19</v>
      </c>
      <c r="Q28" s="32" t="s">
        <v>195</v>
      </c>
      <c r="R28" s="33">
        <v>0.20250000000000001</v>
      </c>
      <c r="S28" s="18">
        <f t="shared" si="2"/>
        <v>6.1728395061728447E-2</v>
      </c>
    </row>
    <row r="29" spans="3:19" x14ac:dyDescent="0.25">
      <c r="C29" s="97" t="s">
        <v>44</v>
      </c>
      <c r="D29" s="44">
        <v>19</v>
      </c>
      <c r="E29" s="32" t="s">
        <v>135</v>
      </c>
      <c r="F29" s="33">
        <v>15</v>
      </c>
      <c r="G29" s="18">
        <f t="shared" si="0"/>
        <v>-0.26666666666666666</v>
      </c>
      <c r="I29" s="97" t="s">
        <v>44</v>
      </c>
      <c r="J29" s="44">
        <v>19</v>
      </c>
      <c r="K29" s="32" t="s">
        <v>135</v>
      </c>
      <c r="L29" s="33">
        <v>15</v>
      </c>
      <c r="M29" s="18">
        <f t="shared" si="1"/>
        <v>-0.26666666666666666</v>
      </c>
      <c r="O29" s="98" t="s">
        <v>57</v>
      </c>
      <c r="P29" s="52">
        <v>500</v>
      </c>
      <c r="Q29" s="32" t="s">
        <v>70</v>
      </c>
      <c r="R29" s="33">
        <v>533</v>
      </c>
      <c r="S29" s="18">
        <f t="shared" si="2"/>
        <v>6.1913696060037521E-2</v>
      </c>
    </row>
    <row r="30" spans="3:19" x14ac:dyDescent="0.25">
      <c r="C30" s="98" t="s">
        <v>116</v>
      </c>
      <c r="D30" s="52">
        <v>4</v>
      </c>
      <c r="E30" s="32" t="s">
        <v>243</v>
      </c>
      <c r="F30" s="33">
        <v>3.18</v>
      </c>
      <c r="G30" s="18">
        <f t="shared" si="0"/>
        <v>-0.25786163522012573</v>
      </c>
      <c r="I30" s="98" t="s">
        <v>116</v>
      </c>
      <c r="J30" s="52">
        <v>4</v>
      </c>
      <c r="K30" s="32" t="s">
        <v>243</v>
      </c>
      <c r="L30" s="33">
        <v>3.18</v>
      </c>
      <c r="M30" s="18">
        <f t="shared" si="1"/>
        <v>-0.25786163522012573</v>
      </c>
      <c r="O30" s="37" t="s">
        <v>263</v>
      </c>
      <c r="P30" s="40">
        <v>70</v>
      </c>
      <c r="Q30" s="32" t="s">
        <v>283</v>
      </c>
      <c r="R30" s="33">
        <v>76.25</v>
      </c>
      <c r="S30" s="18">
        <f t="shared" si="2"/>
        <v>8.1967213114754092E-2</v>
      </c>
    </row>
    <row r="31" spans="3:19" x14ac:dyDescent="0.25">
      <c r="C31" s="99" t="s">
        <v>265</v>
      </c>
      <c r="D31" s="14">
        <v>129.187344</v>
      </c>
      <c r="E31" s="32" t="s">
        <v>350</v>
      </c>
      <c r="F31" s="33">
        <v>103</v>
      </c>
      <c r="G31" s="18">
        <f t="shared" si="0"/>
        <v>-0.25424605825242713</v>
      </c>
      <c r="I31" s="99" t="s">
        <v>265</v>
      </c>
      <c r="J31" s="14">
        <v>129.187344</v>
      </c>
      <c r="K31" s="32" t="s">
        <v>350</v>
      </c>
      <c r="L31" s="33">
        <v>103</v>
      </c>
      <c r="M31" s="18">
        <f t="shared" si="1"/>
        <v>-0.25424605825242713</v>
      </c>
      <c r="O31" s="31" t="s">
        <v>37</v>
      </c>
      <c r="P31" s="53">
        <v>55</v>
      </c>
      <c r="Q31" s="32" t="s">
        <v>49</v>
      </c>
      <c r="R31" s="33">
        <v>60</v>
      </c>
      <c r="S31" s="18">
        <f t="shared" si="2"/>
        <v>8.3333333333333329E-2</v>
      </c>
    </row>
    <row r="32" spans="3:19" x14ac:dyDescent="0.25">
      <c r="C32" s="98" t="s">
        <v>156</v>
      </c>
      <c r="D32" s="52">
        <v>1.6</v>
      </c>
      <c r="E32" s="32" t="s">
        <v>310</v>
      </c>
      <c r="F32" s="33">
        <v>1.282</v>
      </c>
      <c r="G32" s="18">
        <f t="shared" si="0"/>
        <v>-0.24804992199687992</v>
      </c>
      <c r="I32" s="98" t="s">
        <v>156</v>
      </c>
      <c r="J32" s="52">
        <v>1.6</v>
      </c>
      <c r="K32" s="32" t="s">
        <v>310</v>
      </c>
      <c r="L32" s="33">
        <v>1.282</v>
      </c>
      <c r="M32" s="18">
        <f t="shared" si="1"/>
        <v>-0.24804992199687992</v>
      </c>
      <c r="O32" s="31" t="s">
        <v>22</v>
      </c>
      <c r="P32" s="53">
        <v>9.5</v>
      </c>
      <c r="Q32" s="32" t="s">
        <v>23</v>
      </c>
      <c r="R32" s="33">
        <v>10.49</v>
      </c>
      <c r="S32" s="18">
        <f t="shared" si="2"/>
        <v>9.4375595805529094E-2</v>
      </c>
    </row>
    <row r="33" spans="3:19" x14ac:dyDescent="0.25">
      <c r="C33" s="98" t="s">
        <v>253</v>
      </c>
      <c r="D33" s="52">
        <v>0.67</v>
      </c>
      <c r="E33" s="32" t="s">
        <v>254</v>
      </c>
      <c r="F33" s="33">
        <v>0.54549999999999998</v>
      </c>
      <c r="G33" s="18">
        <f t="shared" si="0"/>
        <v>-0.22823098075160414</v>
      </c>
      <c r="I33" s="98" t="s">
        <v>253</v>
      </c>
      <c r="J33" s="52">
        <v>0.67</v>
      </c>
      <c r="K33" s="32" t="s">
        <v>254</v>
      </c>
      <c r="L33" s="33">
        <v>0.54549999999999998</v>
      </c>
      <c r="M33" s="18">
        <f t="shared" si="1"/>
        <v>-0.22823098075160414</v>
      </c>
      <c r="O33" s="99" t="s">
        <v>25</v>
      </c>
      <c r="P33" s="14">
        <v>155</v>
      </c>
      <c r="Q33" s="32" t="s">
        <v>163</v>
      </c>
      <c r="R33" s="33">
        <v>171.6</v>
      </c>
      <c r="S33" s="18">
        <f t="shared" si="2"/>
        <v>9.6736596736596708E-2</v>
      </c>
    </row>
    <row r="34" spans="3:19" x14ac:dyDescent="0.25">
      <c r="C34" s="99" t="s">
        <v>272</v>
      </c>
      <c r="D34" s="14">
        <v>5.7</v>
      </c>
      <c r="E34" s="32" t="s">
        <v>439</v>
      </c>
      <c r="F34" s="33">
        <v>4.67</v>
      </c>
      <c r="G34" s="18">
        <f t="shared" si="0"/>
        <v>-0.2205567451820129</v>
      </c>
      <c r="I34" s="99" t="s">
        <v>272</v>
      </c>
      <c r="J34" s="14">
        <v>5.7</v>
      </c>
      <c r="K34" s="32" t="s">
        <v>439</v>
      </c>
      <c r="L34" s="33">
        <v>4.67</v>
      </c>
      <c r="M34" s="18">
        <f t="shared" si="1"/>
        <v>-0.2205567451820129</v>
      </c>
      <c r="O34" s="98" t="s">
        <v>77</v>
      </c>
      <c r="P34" s="52">
        <v>27</v>
      </c>
      <c r="Q34" s="32" t="s">
        <v>93</v>
      </c>
      <c r="R34" s="33">
        <v>30</v>
      </c>
      <c r="S34" s="18">
        <f t="shared" si="2"/>
        <v>0.1</v>
      </c>
    </row>
    <row r="35" spans="3:19" x14ac:dyDescent="0.25">
      <c r="C35" s="37" t="s">
        <v>50</v>
      </c>
      <c r="D35" s="40">
        <v>6.2699999999999898</v>
      </c>
      <c r="E35" s="32" t="s">
        <v>483</v>
      </c>
      <c r="F35" s="33">
        <v>5.15</v>
      </c>
      <c r="G35" s="18">
        <f t="shared" si="0"/>
        <v>-0.21747572815533775</v>
      </c>
      <c r="I35" s="37" t="s">
        <v>50</v>
      </c>
      <c r="J35" s="40">
        <v>6.2699999999999898</v>
      </c>
      <c r="K35" s="32" t="s">
        <v>483</v>
      </c>
      <c r="L35" s="33">
        <v>5.15</v>
      </c>
      <c r="M35" s="18">
        <f t="shared" si="1"/>
        <v>-0.21747572815533775</v>
      </c>
      <c r="O35" s="99" t="s">
        <v>35</v>
      </c>
      <c r="P35" s="14">
        <v>42</v>
      </c>
      <c r="Q35" s="32" t="s">
        <v>163</v>
      </c>
      <c r="R35" s="33">
        <v>47</v>
      </c>
      <c r="S35" s="18">
        <f t="shared" si="2"/>
        <v>0.10638297872340426</v>
      </c>
    </row>
    <row r="36" spans="3:19" x14ac:dyDescent="0.25">
      <c r="C36" s="98" t="s">
        <v>325</v>
      </c>
      <c r="D36" s="52">
        <v>0.25</v>
      </c>
      <c r="E36" s="32" t="s">
        <v>326</v>
      </c>
      <c r="F36" s="33">
        <v>0.20599999999999999</v>
      </c>
      <c r="G36" s="18">
        <f t="shared" si="0"/>
        <v>-0.21359223300970881</v>
      </c>
      <c r="I36" s="98" t="s">
        <v>325</v>
      </c>
      <c r="J36" s="52">
        <v>0.25</v>
      </c>
      <c r="K36" s="32" t="s">
        <v>326</v>
      </c>
      <c r="L36" s="33">
        <v>0.20599999999999999</v>
      </c>
      <c r="M36" s="18">
        <f t="shared" si="1"/>
        <v>-0.21359223300970881</v>
      </c>
      <c r="O36" s="37" t="s">
        <v>81</v>
      </c>
      <c r="P36" s="40">
        <v>0.14999999999999</v>
      </c>
      <c r="Q36" s="32" t="s">
        <v>161</v>
      </c>
      <c r="R36" s="33">
        <v>0.17</v>
      </c>
      <c r="S36" s="18">
        <f t="shared" si="2"/>
        <v>0.11764705882358828</v>
      </c>
    </row>
    <row r="37" spans="3:19" x14ac:dyDescent="0.25">
      <c r="C37" s="98" t="s">
        <v>192</v>
      </c>
      <c r="D37" s="52">
        <v>72.724999999999994</v>
      </c>
      <c r="E37" s="32" t="s">
        <v>258</v>
      </c>
      <c r="F37" s="33">
        <v>60.3</v>
      </c>
      <c r="G37" s="18">
        <f t="shared" si="0"/>
        <v>-0.20605306799336645</v>
      </c>
      <c r="I37" s="98" t="s">
        <v>192</v>
      </c>
      <c r="J37" s="52">
        <v>72.724999999999994</v>
      </c>
      <c r="K37" s="32" t="s">
        <v>258</v>
      </c>
      <c r="L37" s="33">
        <v>60.3</v>
      </c>
      <c r="M37" s="18">
        <f t="shared" si="1"/>
        <v>-0.20605306799336645</v>
      </c>
      <c r="O37" s="31" t="s">
        <v>35</v>
      </c>
      <c r="P37" s="53">
        <v>2</v>
      </c>
      <c r="Q37" s="32" t="s">
        <v>36</v>
      </c>
      <c r="R37" s="33">
        <v>2.27</v>
      </c>
      <c r="S37" s="18">
        <f t="shared" ref="S37:S61" si="3">(R37-P37)/R37</f>
        <v>0.11894273127753305</v>
      </c>
    </row>
    <row r="38" spans="3:19" x14ac:dyDescent="0.25">
      <c r="C38" s="99" t="s">
        <v>348</v>
      </c>
      <c r="D38" s="14">
        <v>61.5</v>
      </c>
      <c r="E38" s="32" t="s">
        <v>121</v>
      </c>
      <c r="F38" s="33">
        <v>51.45</v>
      </c>
      <c r="G38" s="18">
        <f t="shared" si="0"/>
        <v>-0.19533527696792996</v>
      </c>
      <c r="I38" s="99" t="s">
        <v>348</v>
      </c>
      <c r="J38" s="14">
        <v>61.5</v>
      </c>
      <c r="K38" s="32" t="s">
        <v>121</v>
      </c>
      <c r="L38" s="33">
        <v>51.45</v>
      </c>
      <c r="M38" s="18">
        <f t="shared" si="1"/>
        <v>-0.19533527696792996</v>
      </c>
      <c r="O38" s="37" t="s">
        <v>251</v>
      </c>
      <c r="P38" s="40">
        <v>17</v>
      </c>
      <c r="Q38" s="32" t="s">
        <v>275</v>
      </c>
      <c r="R38" s="33">
        <v>19.5</v>
      </c>
      <c r="S38" s="18">
        <f t="shared" si="3"/>
        <v>0.12820512820512819</v>
      </c>
    </row>
    <row r="39" spans="3:19" x14ac:dyDescent="0.25">
      <c r="C39" s="99" t="s">
        <v>22</v>
      </c>
      <c r="D39" s="14">
        <v>2.72</v>
      </c>
      <c r="E39" s="32" t="s">
        <v>134</v>
      </c>
      <c r="F39" s="33">
        <v>2.2999999999999998</v>
      </c>
      <c r="G39" s="18">
        <f t="shared" si="0"/>
        <v>-0.18260869565217408</v>
      </c>
      <c r="I39" s="99" t="s">
        <v>22</v>
      </c>
      <c r="J39" s="14">
        <v>2.72</v>
      </c>
      <c r="K39" s="32" t="s">
        <v>134</v>
      </c>
      <c r="L39" s="33">
        <v>2.2999999999999998</v>
      </c>
      <c r="M39" s="18">
        <f t="shared" si="1"/>
        <v>-0.18260869565217408</v>
      </c>
      <c r="O39" s="98" t="s">
        <v>99</v>
      </c>
      <c r="P39" s="52">
        <v>1.5</v>
      </c>
      <c r="Q39" s="32" t="s">
        <v>118</v>
      </c>
      <c r="R39" s="33">
        <v>1.7250000000000001</v>
      </c>
      <c r="S39" s="18">
        <f t="shared" si="3"/>
        <v>0.1304347826086957</v>
      </c>
    </row>
    <row r="40" spans="3:19" x14ac:dyDescent="0.25">
      <c r="C40" s="37" t="s">
        <v>237</v>
      </c>
      <c r="D40" s="40">
        <v>1.4770000000000001</v>
      </c>
      <c r="E40" s="32" t="s">
        <v>497</v>
      </c>
      <c r="F40" s="33">
        <v>1.25</v>
      </c>
      <c r="G40" s="18">
        <f t="shared" si="0"/>
        <v>-0.18160000000000007</v>
      </c>
      <c r="I40" s="37" t="s">
        <v>237</v>
      </c>
      <c r="J40" s="40">
        <v>1.4770000000000001</v>
      </c>
      <c r="K40" s="32" t="s">
        <v>497</v>
      </c>
      <c r="L40" s="33">
        <v>1.25</v>
      </c>
      <c r="M40" s="18">
        <f t="shared" si="1"/>
        <v>-0.18160000000000007</v>
      </c>
      <c r="O40" s="98" t="s">
        <v>99</v>
      </c>
      <c r="P40" s="52">
        <v>1.5</v>
      </c>
      <c r="Q40" s="32" t="s">
        <v>118</v>
      </c>
      <c r="R40" s="33">
        <v>1.7250000000000001</v>
      </c>
      <c r="S40" s="18">
        <f t="shared" si="3"/>
        <v>0.1304347826086957</v>
      </c>
    </row>
    <row r="41" spans="3:19" x14ac:dyDescent="0.25">
      <c r="C41" s="98" t="s">
        <v>156</v>
      </c>
      <c r="D41" s="52">
        <v>4.5</v>
      </c>
      <c r="E41" s="32" t="s">
        <v>312</v>
      </c>
      <c r="F41" s="33">
        <v>3.8260000000000001</v>
      </c>
      <c r="G41" s="18">
        <f t="shared" si="0"/>
        <v>-0.17616309461578669</v>
      </c>
      <c r="I41" s="98" t="s">
        <v>156</v>
      </c>
      <c r="J41" s="52">
        <v>4.5</v>
      </c>
      <c r="K41" s="32" t="s">
        <v>312</v>
      </c>
      <c r="L41" s="33">
        <v>3.8260000000000001</v>
      </c>
      <c r="M41" s="18">
        <f t="shared" si="1"/>
        <v>-0.17616309461578669</v>
      </c>
      <c r="O41" s="99" t="s">
        <v>164</v>
      </c>
      <c r="P41" s="14">
        <v>0.16</v>
      </c>
      <c r="Q41" s="32" t="s">
        <v>186</v>
      </c>
      <c r="R41" s="33">
        <v>0.18640000000000001</v>
      </c>
      <c r="S41" s="18">
        <f t="shared" si="3"/>
        <v>0.14163090128755368</v>
      </c>
    </row>
    <row r="42" spans="3:19" x14ac:dyDescent="0.25">
      <c r="C42" s="99" t="s">
        <v>55</v>
      </c>
      <c r="D42" s="14">
        <v>2.5</v>
      </c>
      <c r="E42" s="32" t="s">
        <v>231</v>
      </c>
      <c r="F42" s="33">
        <v>2.15</v>
      </c>
      <c r="G42" s="18">
        <f t="shared" si="0"/>
        <v>-0.16279069767441864</v>
      </c>
      <c r="I42" s="99" t="s">
        <v>55</v>
      </c>
      <c r="J42" s="14">
        <v>2.5</v>
      </c>
      <c r="K42" s="32" t="s">
        <v>231</v>
      </c>
      <c r="L42" s="33">
        <v>2.15</v>
      </c>
      <c r="M42" s="18">
        <f t="shared" si="1"/>
        <v>-0.16279069767441864</v>
      </c>
      <c r="O42" s="98" t="s">
        <v>57</v>
      </c>
      <c r="P42" s="52">
        <v>500</v>
      </c>
      <c r="Q42" s="32" t="s">
        <v>76</v>
      </c>
      <c r="R42" s="33">
        <v>589.5</v>
      </c>
      <c r="S42" s="18">
        <f t="shared" si="3"/>
        <v>0.15182357930449533</v>
      </c>
    </row>
    <row r="43" spans="3:19" x14ac:dyDescent="0.25">
      <c r="C43" s="37" t="s">
        <v>22</v>
      </c>
      <c r="D43" s="40">
        <v>2.476</v>
      </c>
      <c r="E43" s="32" t="s">
        <v>505</v>
      </c>
      <c r="F43" s="33">
        <v>2.13</v>
      </c>
      <c r="G43" s="18">
        <f t="shared" si="0"/>
        <v>-0.16244131455399066</v>
      </c>
      <c r="I43" s="37" t="s">
        <v>22</v>
      </c>
      <c r="J43" s="40">
        <v>2.476</v>
      </c>
      <c r="K43" s="32" t="s">
        <v>505</v>
      </c>
      <c r="L43" s="33">
        <v>2.13</v>
      </c>
      <c r="M43" s="18">
        <f t="shared" si="1"/>
        <v>-0.16244131455399066</v>
      </c>
      <c r="O43" s="99" t="s">
        <v>225</v>
      </c>
      <c r="P43" s="14">
        <v>1.75</v>
      </c>
      <c r="Q43" s="32" t="s">
        <v>217</v>
      </c>
      <c r="R43" s="33">
        <v>2.1</v>
      </c>
      <c r="S43" s="18">
        <f t="shared" si="3"/>
        <v>0.16666666666666671</v>
      </c>
    </row>
    <row r="44" spans="3:19" x14ac:dyDescent="0.25">
      <c r="C44" s="99" t="s">
        <v>348</v>
      </c>
      <c r="D44" s="14">
        <v>61.5</v>
      </c>
      <c r="E44" s="32" t="s">
        <v>419</v>
      </c>
      <c r="F44" s="33">
        <v>53.25</v>
      </c>
      <c r="G44" s="18">
        <f t="shared" si="0"/>
        <v>-0.15492957746478872</v>
      </c>
      <c r="I44" s="99" t="s">
        <v>348</v>
      </c>
      <c r="J44" s="14">
        <v>61.5</v>
      </c>
      <c r="K44" s="32" t="s">
        <v>419</v>
      </c>
      <c r="L44" s="33">
        <v>53.25</v>
      </c>
      <c r="M44" s="18">
        <f t="shared" si="1"/>
        <v>-0.15492957746478872</v>
      </c>
      <c r="O44" s="99" t="s">
        <v>81</v>
      </c>
      <c r="P44" s="14">
        <v>30</v>
      </c>
      <c r="Q44" s="32" t="s">
        <v>105</v>
      </c>
      <c r="R44" s="33">
        <v>36.65</v>
      </c>
      <c r="S44" s="18">
        <f t="shared" si="3"/>
        <v>0.18144611186903134</v>
      </c>
    </row>
    <row r="45" spans="3:19" x14ac:dyDescent="0.25">
      <c r="C45" s="99" t="s">
        <v>359</v>
      </c>
      <c r="D45" s="14">
        <v>124.5</v>
      </c>
      <c r="E45" s="32" t="s">
        <v>446</v>
      </c>
      <c r="F45" s="33">
        <v>108</v>
      </c>
      <c r="G45" s="18">
        <f t="shared" si="0"/>
        <v>-0.15277777777777779</v>
      </c>
      <c r="I45" s="99" t="s">
        <v>359</v>
      </c>
      <c r="J45" s="14">
        <v>124.5</v>
      </c>
      <c r="K45" s="32" t="s">
        <v>446</v>
      </c>
      <c r="L45" s="33">
        <v>108</v>
      </c>
      <c r="M45" s="18">
        <f t="shared" si="1"/>
        <v>-0.15277777777777779</v>
      </c>
      <c r="O45" s="98" t="s">
        <v>35</v>
      </c>
      <c r="P45" s="52">
        <v>8</v>
      </c>
      <c r="Q45" s="32" t="s">
        <v>111</v>
      </c>
      <c r="R45" s="33">
        <v>9.8000000000000007</v>
      </c>
      <c r="S45" s="18">
        <f t="shared" si="3"/>
        <v>0.18367346938775517</v>
      </c>
    </row>
    <row r="46" spans="3:19" x14ac:dyDescent="0.25">
      <c r="C46" s="37" t="s">
        <v>247</v>
      </c>
      <c r="D46" s="40">
        <v>2.2400000000000002</v>
      </c>
      <c r="E46" s="32" t="s">
        <v>271</v>
      </c>
      <c r="F46" s="33">
        <v>1.95</v>
      </c>
      <c r="G46" s="18">
        <f t="shared" si="0"/>
        <v>-0.14871794871794886</v>
      </c>
      <c r="I46" s="37" t="s">
        <v>61</v>
      </c>
      <c r="J46" s="40">
        <v>15.5</v>
      </c>
      <c r="K46" s="32" t="s">
        <v>236</v>
      </c>
      <c r="L46" s="33">
        <v>13.55</v>
      </c>
      <c r="M46" s="18">
        <f t="shared" si="1"/>
        <v>-0.14391143911439108</v>
      </c>
      <c r="O46" s="37" t="s">
        <v>256</v>
      </c>
      <c r="P46" s="40">
        <v>12.5</v>
      </c>
      <c r="Q46" s="32" t="s">
        <v>277</v>
      </c>
      <c r="R46" s="33">
        <v>15.5</v>
      </c>
      <c r="S46" s="18">
        <f t="shared" si="3"/>
        <v>0.19354838709677419</v>
      </c>
    </row>
    <row r="47" spans="3:19" x14ac:dyDescent="0.25">
      <c r="C47" s="37" t="s">
        <v>61</v>
      </c>
      <c r="D47" s="40">
        <v>15.5</v>
      </c>
      <c r="E47" s="32" t="s">
        <v>236</v>
      </c>
      <c r="F47" s="33">
        <v>13.55</v>
      </c>
      <c r="G47" s="18">
        <f t="shared" si="0"/>
        <v>-0.14391143911439108</v>
      </c>
      <c r="I47" s="99" t="s">
        <v>406</v>
      </c>
      <c r="J47" s="14">
        <v>12.5</v>
      </c>
      <c r="K47" s="32" t="s">
        <v>407</v>
      </c>
      <c r="L47" s="33">
        <v>10.95</v>
      </c>
      <c r="M47" s="18">
        <f t="shared" si="1"/>
        <v>-0.14155251141552519</v>
      </c>
      <c r="O47" s="99" t="s">
        <v>81</v>
      </c>
      <c r="P47" s="14">
        <v>24.1</v>
      </c>
      <c r="Q47" s="32" t="s">
        <v>91</v>
      </c>
      <c r="R47" s="33">
        <v>30</v>
      </c>
      <c r="S47" s="18">
        <f t="shared" si="3"/>
        <v>0.19666666666666663</v>
      </c>
    </row>
    <row r="48" spans="3:19" x14ac:dyDescent="0.25">
      <c r="C48" s="99" t="s">
        <v>406</v>
      </c>
      <c r="D48" s="14">
        <v>12.5</v>
      </c>
      <c r="E48" s="32" t="s">
        <v>407</v>
      </c>
      <c r="F48" s="33">
        <v>10.95</v>
      </c>
      <c r="G48" s="18">
        <f t="shared" si="0"/>
        <v>-0.14155251141552519</v>
      </c>
      <c r="I48" s="99" t="s">
        <v>348</v>
      </c>
      <c r="J48" s="14">
        <v>61.5</v>
      </c>
      <c r="K48" s="32" t="s">
        <v>415</v>
      </c>
      <c r="L48" s="33">
        <v>53.9</v>
      </c>
      <c r="M48" s="18">
        <f t="shared" si="1"/>
        <v>-0.14100185528756962</v>
      </c>
      <c r="O48" s="37" t="s">
        <v>190</v>
      </c>
      <c r="P48" s="40">
        <v>22.5</v>
      </c>
      <c r="Q48" s="32" t="s">
        <v>161</v>
      </c>
      <c r="R48" s="33">
        <v>28.38</v>
      </c>
      <c r="S48" s="18">
        <f t="shared" si="3"/>
        <v>0.20718816067653273</v>
      </c>
    </row>
    <row r="49" spans="3:19" x14ac:dyDescent="0.25">
      <c r="C49" s="99" t="s">
        <v>348</v>
      </c>
      <c r="D49" s="14">
        <v>61.5</v>
      </c>
      <c r="E49" s="32" t="s">
        <v>415</v>
      </c>
      <c r="F49" s="33">
        <v>53.9</v>
      </c>
      <c r="G49" s="18">
        <f t="shared" si="0"/>
        <v>-0.14100185528756962</v>
      </c>
      <c r="I49" s="98" t="s">
        <v>295</v>
      </c>
      <c r="J49" s="52">
        <v>23.72</v>
      </c>
      <c r="K49" s="32" t="s">
        <v>296</v>
      </c>
      <c r="L49" s="33">
        <v>21</v>
      </c>
      <c r="M49" s="18">
        <f t="shared" si="1"/>
        <v>-0.12952380952380946</v>
      </c>
      <c r="O49" s="99" t="s">
        <v>196</v>
      </c>
      <c r="P49" s="14">
        <v>10</v>
      </c>
      <c r="Q49" s="32" t="s">
        <v>213</v>
      </c>
      <c r="R49" s="33">
        <v>12.85</v>
      </c>
      <c r="S49" s="18">
        <f t="shared" si="3"/>
        <v>0.22178988326848248</v>
      </c>
    </row>
    <row r="50" spans="3:19" x14ac:dyDescent="0.25">
      <c r="C50" s="98" t="s">
        <v>295</v>
      </c>
      <c r="D50" s="52">
        <v>23.72</v>
      </c>
      <c r="E50" s="32" t="s">
        <v>296</v>
      </c>
      <c r="F50" s="33">
        <v>21</v>
      </c>
      <c r="G50" s="18">
        <f t="shared" si="0"/>
        <v>-0.12952380952380946</v>
      </c>
      <c r="I50" s="99" t="s">
        <v>348</v>
      </c>
      <c r="J50" s="14">
        <v>61.5</v>
      </c>
      <c r="K50" s="32" t="s">
        <v>412</v>
      </c>
      <c r="L50" s="33">
        <v>54.5</v>
      </c>
      <c r="M50" s="18">
        <f t="shared" si="1"/>
        <v>-0.12844036697247707</v>
      </c>
      <c r="O50" s="37" t="s">
        <v>241</v>
      </c>
      <c r="P50" s="40">
        <v>0.15</v>
      </c>
      <c r="Q50" s="32" t="s">
        <v>262</v>
      </c>
      <c r="R50" s="33">
        <v>0.2</v>
      </c>
      <c r="S50" s="18">
        <f t="shared" si="3"/>
        <v>0.25000000000000006</v>
      </c>
    </row>
    <row r="51" spans="3:19" x14ac:dyDescent="0.25">
      <c r="C51" s="99" t="s">
        <v>348</v>
      </c>
      <c r="D51" s="14">
        <v>61.5</v>
      </c>
      <c r="E51" s="32" t="s">
        <v>412</v>
      </c>
      <c r="F51" s="33">
        <v>54.5</v>
      </c>
      <c r="G51" s="18">
        <f t="shared" si="0"/>
        <v>-0.12844036697247707</v>
      </c>
      <c r="I51" s="99" t="s">
        <v>348</v>
      </c>
      <c r="J51" s="14">
        <v>61.5</v>
      </c>
      <c r="K51" s="32" t="s">
        <v>413</v>
      </c>
      <c r="L51" s="33">
        <v>54.5</v>
      </c>
      <c r="M51" s="18">
        <f t="shared" si="1"/>
        <v>-0.12844036697247707</v>
      </c>
      <c r="O51" s="99" t="s">
        <v>159</v>
      </c>
      <c r="P51" s="14">
        <v>5</v>
      </c>
      <c r="Q51" s="32" t="s">
        <v>181</v>
      </c>
      <c r="R51" s="33">
        <v>6.7</v>
      </c>
      <c r="S51" s="18">
        <f t="shared" si="3"/>
        <v>0.2537313432835821</v>
      </c>
    </row>
    <row r="52" spans="3:19" x14ac:dyDescent="0.25">
      <c r="C52" s="99" t="s">
        <v>348</v>
      </c>
      <c r="D52" s="14">
        <v>61.5</v>
      </c>
      <c r="E52" s="32" t="s">
        <v>413</v>
      </c>
      <c r="F52" s="33">
        <v>54.5</v>
      </c>
      <c r="G52" s="18">
        <f t="shared" si="0"/>
        <v>-0.12844036697247707</v>
      </c>
      <c r="I52" s="99" t="s">
        <v>348</v>
      </c>
      <c r="J52" s="14">
        <v>61.5</v>
      </c>
      <c r="K52" s="32" t="s">
        <v>428</v>
      </c>
      <c r="L52" s="33">
        <v>54.5</v>
      </c>
      <c r="M52" s="18">
        <f t="shared" si="1"/>
        <v>-0.12844036697247707</v>
      </c>
      <c r="O52" s="98" t="s">
        <v>50</v>
      </c>
      <c r="P52" s="52">
        <v>1</v>
      </c>
      <c r="Q52" s="32" t="s">
        <v>40</v>
      </c>
      <c r="R52" s="33">
        <v>1.355</v>
      </c>
      <c r="S52" s="18">
        <f t="shared" si="3"/>
        <v>0.26199261992619927</v>
      </c>
    </row>
    <row r="53" spans="3:19" x14ac:dyDescent="0.25">
      <c r="C53" s="99" t="s">
        <v>348</v>
      </c>
      <c r="D53" s="14">
        <v>61.5</v>
      </c>
      <c r="E53" s="32" t="s">
        <v>428</v>
      </c>
      <c r="F53" s="33">
        <v>54.5</v>
      </c>
      <c r="G53" s="18">
        <f t="shared" si="0"/>
        <v>-0.12844036697247707</v>
      </c>
      <c r="I53" s="98" t="s">
        <v>47</v>
      </c>
      <c r="J53" s="52">
        <v>75.31</v>
      </c>
      <c r="K53" s="32" t="s">
        <v>199</v>
      </c>
      <c r="L53" s="33">
        <v>67.8</v>
      </c>
      <c r="M53" s="18">
        <f t="shared" si="1"/>
        <v>-0.11076696165191749</v>
      </c>
      <c r="O53" s="37" t="s">
        <v>272</v>
      </c>
      <c r="P53" s="40">
        <v>2.2000000000000002</v>
      </c>
      <c r="Q53" s="32" t="s">
        <v>287</v>
      </c>
      <c r="R53" s="33">
        <v>3</v>
      </c>
      <c r="S53" s="18">
        <f t="shared" si="3"/>
        <v>0.26666666666666661</v>
      </c>
    </row>
    <row r="54" spans="3:19" x14ac:dyDescent="0.25">
      <c r="C54" s="37" t="s">
        <v>237</v>
      </c>
      <c r="D54" s="40">
        <v>3</v>
      </c>
      <c r="E54" s="32" t="s">
        <v>259</v>
      </c>
      <c r="F54" s="33">
        <v>2.69</v>
      </c>
      <c r="G54" s="18">
        <f t="shared" si="0"/>
        <v>-0.11524163568773237</v>
      </c>
      <c r="I54" s="99" t="s">
        <v>348</v>
      </c>
      <c r="J54" s="14">
        <v>61.5</v>
      </c>
      <c r="K54" s="32" t="s">
        <v>420</v>
      </c>
      <c r="L54" s="33">
        <v>55.7</v>
      </c>
      <c r="M54" s="18">
        <f t="shared" si="1"/>
        <v>-0.104129263913824</v>
      </c>
      <c r="O54" s="98" t="s">
        <v>64</v>
      </c>
      <c r="P54" s="52">
        <v>185</v>
      </c>
      <c r="Q54" s="32" t="s">
        <v>83</v>
      </c>
      <c r="R54" s="33">
        <v>290</v>
      </c>
      <c r="S54" s="18">
        <f t="shared" si="3"/>
        <v>0.36206896551724138</v>
      </c>
    </row>
    <row r="55" spans="3:19" x14ac:dyDescent="0.25">
      <c r="C55" s="98" t="s">
        <v>47</v>
      </c>
      <c r="D55" s="52">
        <v>75.31</v>
      </c>
      <c r="E55" s="32" t="s">
        <v>199</v>
      </c>
      <c r="F55" s="33">
        <v>67.8</v>
      </c>
      <c r="G55" s="18">
        <f t="shared" si="0"/>
        <v>-0.11076696165191749</v>
      </c>
      <c r="I55" s="99" t="s">
        <v>35</v>
      </c>
      <c r="J55" s="14">
        <v>42</v>
      </c>
      <c r="K55" s="32" t="s">
        <v>158</v>
      </c>
      <c r="L55" s="33">
        <v>38.200000000000003</v>
      </c>
      <c r="M55" s="18">
        <f t="shared" si="1"/>
        <v>-9.9476439790575841E-2</v>
      </c>
      <c r="O55" s="99" t="s">
        <v>200</v>
      </c>
      <c r="P55" s="14">
        <v>0.125</v>
      </c>
      <c r="Q55" s="32" t="s">
        <v>201</v>
      </c>
      <c r="R55" s="33">
        <v>0.2</v>
      </c>
      <c r="S55" s="18">
        <f t="shared" si="3"/>
        <v>0.37500000000000006</v>
      </c>
    </row>
    <row r="56" spans="3:19" x14ac:dyDescent="0.25">
      <c r="C56" s="99" t="s">
        <v>348</v>
      </c>
      <c r="D56" s="14">
        <v>61.5</v>
      </c>
      <c r="E56" s="32" t="s">
        <v>420</v>
      </c>
      <c r="F56" s="33">
        <v>55.7</v>
      </c>
      <c r="G56" s="18">
        <f t="shared" si="0"/>
        <v>-0.104129263913824</v>
      </c>
      <c r="I56" s="98" t="s">
        <v>272</v>
      </c>
      <c r="J56" s="52">
        <v>3.21</v>
      </c>
      <c r="K56" s="32" t="s">
        <v>303</v>
      </c>
      <c r="L56" s="33">
        <v>2.92</v>
      </c>
      <c r="M56" s="18">
        <f t="shared" si="1"/>
        <v>-9.9315068493150693E-2</v>
      </c>
      <c r="O56" s="99" t="s">
        <v>232</v>
      </c>
      <c r="P56" s="14">
        <v>1.2</v>
      </c>
      <c r="Q56" s="32" t="s">
        <v>255</v>
      </c>
      <c r="R56" s="33">
        <v>1.93</v>
      </c>
      <c r="S56" s="18">
        <f t="shared" si="3"/>
        <v>0.37823834196891193</v>
      </c>
    </row>
    <row r="57" spans="3:19" x14ac:dyDescent="0.25">
      <c r="C57" s="99" t="s">
        <v>35</v>
      </c>
      <c r="D57" s="14">
        <v>42</v>
      </c>
      <c r="E57" s="32" t="s">
        <v>158</v>
      </c>
      <c r="F57" s="33">
        <v>38.200000000000003</v>
      </c>
      <c r="G57" s="18">
        <f t="shared" si="0"/>
        <v>-9.9476439790575841E-2</v>
      </c>
      <c r="I57" s="99" t="s">
        <v>103</v>
      </c>
      <c r="J57" s="14">
        <v>16.95</v>
      </c>
      <c r="K57" s="32" t="s">
        <v>341</v>
      </c>
      <c r="L57" s="33">
        <v>15.45</v>
      </c>
      <c r="M57" s="18">
        <f t="shared" si="1"/>
        <v>-9.7087378640776698E-2</v>
      </c>
      <c r="O57" s="99" t="s">
        <v>25</v>
      </c>
      <c r="P57" s="14">
        <v>155</v>
      </c>
      <c r="Q57" s="32" t="s">
        <v>158</v>
      </c>
      <c r="R57" s="33">
        <v>265</v>
      </c>
      <c r="S57" s="18">
        <f t="shared" si="3"/>
        <v>0.41509433962264153</v>
      </c>
    </row>
    <row r="58" spans="3:19" x14ac:dyDescent="0.25">
      <c r="C58" s="98" t="s">
        <v>272</v>
      </c>
      <c r="D58" s="52">
        <v>3.21</v>
      </c>
      <c r="E58" s="32" t="s">
        <v>303</v>
      </c>
      <c r="F58" s="33">
        <v>2.92</v>
      </c>
      <c r="G58" s="18">
        <f t="shared" si="0"/>
        <v>-9.9315068493150693E-2</v>
      </c>
      <c r="I58" s="98" t="s">
        <v>164</v>
      </c>
      <c r="J58" s="52">
        <v>1.2</v>
      </c>
      <c r="K58" s="32" t="s">
        <v>300</v>
      </c>
      <c r="L58" s="33">
        <v>1.0940000000000001</v>
      </c>
      <c r="M58" s="18">
        <f t="shared" si="1"/>
        <v>-9.6892138939670802E-2</v>
      </c>
      <c r="O58" s="37" t="s">
        <v>244</v>
      </c>
      <c r="P58" s="40">
        <v>0.25</v>
      </c>
      <c r="Q58" s="32" t="s">
        <v>267</v>
      </c>
      <c r="R58" s="33">
        <v>0.5</v>
      </c>
      <c r="S58" s="18">
        <f t="shared" si="3"/>
        <v>0.5</v>
      </c>
    </row>
    <row r="59" spans="3:19" x14ac:dyDescent="0.25">
      <c r="C59" s="99" t="s">
        <v>103</v>
      </c>
      <c r="D59" s="14">
        <v>16.95</v>
      </c>
      <c r="E59" s="32" t="s">
        <v>341</v>
      </c>
      <c r="F59" s="33">
        <v>15.45</v>
      </c>
      <c r="G59" s="18">
        <f t="shared" si="0"/>
        <v>-9.7087378640776698E-2</v>
      </c>
      <c r="I59" s="99" t="s">
        <v>265</v>
      </c>
      <c r="J59" s="14">
        <v>119.38575</v>
      </c>
      <c r="K59" s="32" t="s">
        <v>336</v>
      </c>
      <c r="L59" s="33">
        <v>109</v>
      </c>
      <c r="M59" s="18">
        <f t="shared" si="1"/>
        <v>-9.528211009174313E-2</v>
      </c>
      <c r="O59" s="37" t="s">
        <v>268</v>
      </c>
      <c r="P59" s="40">
        <v>0.55000000000000004</v>
      </c>
      <c r="Q59" s="32" t="s">
        <v>286</v>
      </c>
      <c r="R59" s="33">
        <v>1.1499999999999999</v>
      </c>
      <c r="S59" s="18">
        <f t="shared" si="3"/>
        <v>0.52173913043478248</v>
      </c>
    </row>
    <row r="60" spans="3:19" x14ac:dyDescent="0.25">
      <c r="C60" s="98" t="s">
        <v>164</v>
      </c>
      <c r="D60" s="52">
        <v>1.2</v>
      </c>
      <c r="E60" s="32" t="s">
        <v>300</v>
      </c>
      <c r="F60" s="33">
        <v>1.0940000000000001</v>
      </c>
      <c r="G60" s="18">
        <f t="shared" si="0"/>
        <v>-9.6892138939670802E-2</v>
      </c>
      <c r="I60" s="98" t="s">
        <v>119</v>
      </c>
      <c r="J60" s="52">
        <v>22</v>
      </c>
      <c r="K60" s="32" t="s">
        <v>270</v>
      </c>
      <c r="L60" s="33">
        <v>20.12</v>
      </c>
      <c r="M60" s="18">
        <f t="shared" si="1"/>
        <v>-9.3439363817097359E-2</v>
      </c>
      <c r="O60" s="101" t="s">
        <v>55</v>
      </c>
      <c r="P60" s="149">
        <v>0.11</v>
      </c>
      <c r="Q60" s="69" t="s">
        <v>56</v>
      </c>
      <c r="R60" s="70">
        <v>0.86</v>
      </c>
      <c r="S60" s="102">
        <f t="shared" si="3"/>
        <v>0.87209302325581395</v>
      </c>
    </row>
    <row r="61" spans="3:19" x14ac:dyDescent="0.25">
      <c r="C61" s="99" t="s">
        <v>265</v>
      </c>
      <c r="D61" s="14">
        <v>119.38575</v>
      </c>
      <c r="E61" s="32" t="s">
        <v>336</v>
      </c>
      <c r="F61" s="33">
        <v>109</v>
      </c>
      <c r="G61" s="18">
        <f t="shared" si="0"/>
        <v>-9.528211009174313E-2</v>
      </c>
      <c r="I61" s="99" t="s">
        <v>348</v>
      </c>
      <c r="J61" s="14">
        <v>61.5</v>
      </c>
      <c r="K61" s="32" t="s">
        <v>433</v>
      </c>
      <c r="L61" s="33">
        <v>56.25</v>
      </c>
      <c r="M61" s="18">
        <f t="shared" si="1"/>
        <v>-9.3333333333333338E-2</v>
      </c>
      <c r="O61" s="103" t="s">
        <v>200</v>
      </c>
      <c r="P61" s="69">
        <v>0.125</v>
      </c>
      <c r="Q61" s="69" t="s">
        <v>217</v>
      </c>
      <c r="R61" s="70">
        <v>2</v>
      </c>
      <c r="S61" s="102">
        <f t="shared" si="3"/>
        <v>0.9375</v>
      </c>
    </row>
    <row r="62" spans="3:19" x14ac:dyDescent="0.25">
      <c r="C62" s="98" t="s">
        <v>119</v>
      </c>
      <c r="D62" s="52">
        <v>22</v>
      </c>
      <c r="E62" s="32" t="s">
        <v>270</v>
      </c>
      <c r="F62" s="33">
        <v>20.12</v>
      </c>
      <c r="G62" s="18">
        <f t="shared" si="0"/>
        <v>-9.3439363817097359E-2</v>
      </c>
      <c r="I62" s="98" t="s">
        <v>149</v>
      </c>
      <c r="J62" s="52">
        <v>3.55</v>
      </c>
      <c r="K62" s="32" t="s">
        <v>292</v>
      </c>
      <c r="L62" s="33">
        <v>3.25</v>
      </c>
      <c r="M62" s="18">
        <f t="shared" si="1"/>
        <v>-9.2307692307692257E-2</v>
      </c>
      <c r="O62" s="15"/>
      <c r="P62" s="16"/>
      <c r="Q62" s="16"/>
      <c r="R62" s="16"/>
      <c r="S62" s="22"/>
    </row>
    <row r="63" spans="3:19" x14ac:dyDescent="0.25">
      <c r="C63" s="99" t="s">
        <v>348</v>
      </c>
      <c r="D63" s="14">
        <v>61.5</v>
      </c>
      <c r="E63" s="32" t="s">
        <v>433</v>
      </c>
      <c r="F63" s="33">
        <v>56.25</v>
      </c>
      <c r="G63" s="18">
        <f t="shared" si="0"/>
        <v>-9.3333333333333338E-2</v>
      </c>
      <c r="I63" s="98" t="s">
        <v>149</v>
      </c>
      <c r="J63" s="52">
        <v>3.55</v>
      </c>
      <c r="K63" s="32" t="s">
        <v>292</v>
      </c>
      <c r="L63" s="33">
        <v>3.25</v>
      </c>
      <c r="M63" s="18">
        <f t="shared" si="1"/>
        <v>-9.2307692307692257E-2</v>
      </c>
      <c r="O63" s="4" t="s">
        <v>198</v>
      </c>
      <c r="P63" s="109">
        <f>AVERAGE(S5:S59)</f>
        <v>0.11530316846136031</v>
      </c>
      <c r="Q63" s="3"/>
      <c r="R63" s="3"/>
      <c r="S63" s="5"/>
    </row>
    <row r="64" spans="3:19" x14ac:dyDescent="0.25">
      <c r="C64" s="98" t="s">
        <v>149</v>
      </c>
      <c r="D64" s="52">
        <v>3.55</v>
      </c>
      <c r="E64" s="32" t="s">
        <v>292</v>
      </c>
      <c r="F64" s="33">
        <v>3.25</v>
      </c>
      <c r="G64" s="18">
        <f t="shared" si="0"/>
        <v>-9.2307692307692257E-2</v>
      </c>
      <c r="I64" s="98" t="s">
        <v>268</v>
      </c>
      <c r="J64" s="52">
        <v>14.28</v>
      </c>
      <c r="K64" s="32" t="s">
        <v>314</v>
      </c>
      <c r="L64" s="33">
        <v>13.08</v>
      </c>
      <c r="M64" s="18">
        <f t="shared" si="1"/>
        <v>-9.1743119266054995E-2</v>
      </c>
      <c r="O64" s="4" t="s">
        <v>524</v>
      </c>
      <c r="P64" s="135">
        <f>AVERAGE(S5:S61)</f>
        <v>0.14300468927422161</v>
      </c>
      <c r="Q64" s="3"/>
      <c r="R64" s="3"/>
      <c r="S64" s="5"/>
    </row>
    <row r="65" spans="3:19" x14ac:dyDescent="0.25">
      <c r="C65" s="98" t="s">
        <v>149</v>
      </c>
      <c r="D65" s="52">
        <v>3.55</v>
      </c>
      <c r="E65" s="32" t="s">
        <v>292</v>
      </c>
      <c r="F65" s="33">
        <v>3.25</v>
      </c>
      <c r="G65" s="18">
        <f t="shared" si="0"/>
        <v>-9.2307692307692257E-2</v>
      </c>
      <c r="I65" s="99" t="s">
        <v>348</v>
      </c>
      <c r="J65" s="14">
        <v>61.5</v>
      </c>
      <c r="K65" s="32" t="s">
        <v>427</v>
      </c>
      <c r="L65" s="33">
        <v>56.4</v>
      </c>
      <c r="M65" s="18">
        <f t="shared" si="1"/>
        <v>-9.042553191489365E-2</v>
      </c>
      <c r="O65" s="4" t="s">
        <v>202</v>
      </c>
      <c r="P65" s="13">
        <f>STDEV(S5:S59)</f>
        <v>0.14530446830046073</v>
      </c>
      <c r="Q65" s="3"/>
      <c r="R65" s="3"/>
      <c r="S65" s="5"/>
    </row>
    <row r="66" spans="3:19" x14ac:dyDescent="0.25">
      <c r="C66" s="98" t="s">
        <v>268</v>
      </c>
      <c r="D66" s="52">
        <v>14.28</v>
      </c>
      <c r="E66" s="32" t="s">
        <v>314</v>
      </c>
      <c r="F66" s="33">
        <v>13.08</v>
      </c>
      <c r="G66" s="18">
        <f t="shared" si="0"/>
        <v>-9.1743119266054995E-2</v>
      </c>
      <c r="I66" s="99" t="s">
        <v>37</v>
      </c>
      <c r="J66" s="14">
        <v>50</v>
      </c>
      <c r="K66" s="32" t="s">
        <v>374</v>
      </c>
      <c r="L66" s="33">
        <v>46</v>
      </c>
      <c r="M66" s="18">
        <f t="shared" si="1"/>
        <v>-8.6956521739130432E-2</v>
      </c>
      <c r="O66" s="4" t="s">
        <v>207</v>
      </c>
      <c r="P66" s="13">
        <f>P65^2</f>
        <v>2.1113388508079596E-2</v>
      </c>
      <c r="Q66" s="3"/>
      <c r="R66" s="3"/>
      <c r="S66" s="5"/>
    </row>
    <row r="67" spans="3:19" x14ac:dyDescent="0.25">
      <c r="C67" s="99" t="s">
        <v>348</v>
      </c>
      <c r="D67" s="14">
        <v>61.5</v>
      </c>
      <c r="E67" s="32" t="s">
        <v>427</v>
      </c>
      <c r="F67" s="33">
        <v>56.4</v>
      </c>
      <c r="G67" s="18">
        <f t="shared" si="0"/>
        <v>-9.042553191489365E-2</v>
      </c>
      <c r="I67" s="37" t="s">
        <v>156</v>
      </c>
      <c r="J67" s="40">
        <v>1.73</v>
      </c>
      <c r="K67" s="32" t="s">
        <v>458</v>
      </c>
      <c r="L67" s="33">
        <v>1.6</v>
      </c>
      <c r="M67" s="18">
        <f t="shared" si="1"/>
        <v>-8.1249999999999933E-2</v>
      </c>
      <c r="O67" s="4" t="s">
        <v>211</v>
      </c>
      <c r="P67" s="110">
        <f>COUNT(S5:S59)</f>
        <v>55</v>
      </c>
      <c r="Q67" s="3"/>
      <c r="R67" s="3"/>
      <c r="S67" s="5"/>
    </row>
    <row r="68" spans="3:19" x14ac:dyDescent="0.25">
      <c r="C68" s="99" t="s">
        <v>37</v>
      </c>
      <c r="D68" s="14">
        <v>50</v>
      </c>
      <c r="E68" s="32" t="s">
        <v>374</v>
      </c>
      <c r="F68" s="33">
        <v>46</v>
      </c>
      <c r="G68" s="18">
        <f t="shared" si="0"/>
        <v>-8.6956521739130432E-2</v>
      </c>
      <c r="I68" s="99" t="s">
        <v>398</v>
      </c>
      <c r="J68" s="14">
        <v>68.238569999999996</v>
      </c>
      <c r="K68" s="32" t="s">
        <v>399</v>
      </c>
      <c r="L68" s="33">
        <v>63.25</v>
      </c>
      <c r="M68" s="18">
        <f t="shared" si="1"/>
        <v>-7.8870671936758827E-2</v>
      </c>
      <c r="O68" s="4" t="s">
        <v>215</v>
      </c>
      <c r="P68" s="111">
        <f>MEDIAN(S5:S59)</f>
        <v>9.4375595805529094E-2</v>
      </c>
      <c r="Q68" s="3"/>
      <c r="R68" s="3"/>
      <c r="S68" s="5"/>
    </row>
    <row r="69" spans="3:19" x14ac:dyDescent="0.25">
      <c r="C69" s="37" t="s">
        <v>156</v>
      </c>
      <c r="D69" s="40">
        <v>1.73</v>
      </c>
      <c r="E69" s="32" t="s">
        <v>458</v>
      </c>
      <c r="F69" s="33">
        <v>1.6</v>
      </c>
      <c r="G69" s="18">
        <f t="shared" ref="G69:G132" si="4">(F69-D69)/F69</f>
        <v>-8.1249999999999933E-2</v>
      </c>
      <c r="I69" s="99" t="s">
        <v>55</v>
      </c>
      <c r="J69" s="14">
        <v>2.5</v>
      </c>
      <c r="K69" s="32" t="s">
        <v>404</v>
      </c>
      <c r="L69" s="33">
        <v>2.3199999999999998</v>
      </c>
      <c r="M69" s="18">
        <f t="shared" ref="M69:M132" si="5">(L69-J69)/L69</f>
        <v>-7.7586206896551796E-2</v>
      </c>
      <c r="O69" s="4" t="s">
        <v>220</v>
      </c>
      <c r="P69" s="112">
        <f>CONFIDENCE(0.05,P65,P67)</f>
        <v>3.8401281351515611E-2</v>
      </c>
      <c r="Q69" s="3"/>
      <c r="R69" s="3"/>
      <c r="S69" s="5"/>
    </row>
    <row r="70" spans="3:19" x14ac:dyDescent="0.25">
      <c r="C70" s="99" t="s">
        <v>398</v>
      </c>
      <c r="D70" s="14">
        <v>68.238569999999996</v>
      </c>
      <c r="E70" s="32" t="s">
        <v>399</v>
      </c>
      <c r="F70" s="33">
        <v>63.25</v>
      </c>
      <c r="G70" s="18">
        <f t="shared" si="4"/>
        <v>-7.8870671936758827E-2</v>
      </c>
      <c r="I70" s="99" t="s">
        <v>183</v>
      </c>
      <c r="J70" s="14">
        <v>16.100000000000001</v>
      </c>
      <c r="K70" s="32" t="s">
        <v>345</v>
      </c>
      <c r="L70" s="33">
        <v>14.95</v>
      </c>
      <c r="M70" s="18">
        <f t="shared" si="5"/>
        <v>-7.6923076923077066E-2</v>
      </c>
      <c r="O70" s="19"/>
      <c r="P70" s="20"/>
      <c r="Q70" s="20"/>
      <c r="R70" s="20"/>
      <c r="S70" s="23"/>
    </row>
    <row r="71" spans="3:19" x14ac:dyDescent="0.25">
      <c r="C71" s="99" t="s">
        <v>55</v>
      </c>
      <c r="D71" s="14">
        <v>2.5</v>
      </c>
      <c r="E71" s="32" t="s">
        <v>404</v>
      </c>
      <c r="F71" s="33">
        <v>2.3199999999999998</v>
      </c>
      <c r="G71" s="18">
        <f t="shared" si="4"/>
        <v>-7.7586206896551796E-2</v>
      </c>
      <c r="I71" s="37" t="s">
        <v>473</v>
      </c>
      <c r="J71" s="40">
        <v>5</v>
      </c>
      <c r="K71" s="32" t="s">
        <v>492</v>
      </c>
      <c r="L71" s="33">
        <v>4.6500000000000004</v>
      </c>
      <c r="M71" s="18">
        <f t="shared" si="5"/>
        <v>-7.5268817204300995E-2</v>
      </c>
      <c r="O71" s="3"/>
      <c r="P71" s="3"/>
      <c r="Q71" s="3"/>
      <c r="R71" s="3"/>
      <c r="S71" s="3"/>
    </row>
    <row r="72" spans="3:19" x14ac:dyDescent="0.25">
      <c r="C72" s="99" t="s">
        <v>183</v>
      </c>
      <c r="D72" s="14">
        <v>16.100000000000001</v>
      </c>
      <c r="E72" s="32" t="s">
        <v>345</v>
      </c>
      <c r="F72" s="33">
        <v>14.95</v>
      </c>
      <c r="G72" s="18">
        <f t="shared" si="4"/>
        <v>-7.6923076923077066E-2</v>
      </c>
      <c r="I72" s="99" t="s">
        <v>272</v>
      </c>
      <c r="J72" s="14">
        <v>6</v>
      </c>
      <c r="K72" s="32" t="s">
        <v>450</v>
      </c>
      <c r="L72" s="33">
        <v>5.6</v>
      </c>
      <c r="M72" s="18">
        <f t="shared" si="5"/>
        <v>-7.1428571428571494E-2</v>
      </c>
    </row>
    <row r="73" spans="3:19" x14ac:dyDescent="0.25">
      <c r="C73" s="37" t="s">
        <v>473</v>
      </c>
      <c r="D73" s="40">
        <v>5</v>
      </c>
      <c r="E73" s="32" t="s">
        <v>492</v>
      </c>
      <c r="F73" s="33">
        <v>4.6500000000000004</v>
      </c>
      <c r="G73" s="18">
        <f t="shared" si="4"/>
        <v>-7.5268817204300995E-2</v>
      </c>
      <c r="I73" s="99" t="s">
        <v>451</v>
      </c>
      <c r="J73" s="14">
        <v>31</v>
      </c>
      <c r="K73" s="32" t="s">
        <v>452</v>
      </c>
      <c r="L73" s="33">
        <v>29</v>
      </c>
      <c r="M73" s="18">
        <f t="shared" si="5"/>
        <v>-6.8965517241379309E-2</v>
      </c>
    </row>
    <row r="74" spans="3:19" x14ac:dyDescent="0.25">
      <c r="C74" s="99" t="s">
        <v>272</v>
      </c>
      <c r="D74" s="14">
        <v>6</v>
      </c>
      <c r="E74" s="32" t="s">
        <v>450</v>
      </c>
      <c r="F74" s="33">
        <v>5.6</v>
      </c>
      <c r="G74" s="18">
        <f t="shared" si="4"/>
        <v>-7.1428571428571494E-2</v>
      </c>
      <c r="I74" s="37" t="s">
        <v>81</v>
      </c>
      <c r="J74" s="40">
        <v>0.16</v>
      </c>
      <c r="K74" s="32" t="s">
        <v>485</v>
      </c>
      <c r="L74" s="33">
        <v>0.15</v>
      </c>
      <c r="M74" s="18">
        <f t="shared" si="5"/>
        <v>-6.6666666666666735E-2</v>
      </c>
    </row>
    <row r="75" spans="3:19" x14ac:dyDescent="0.25">
      <c r="C75" s="99" t="s">
        <v>451</v>
      </c>
      <c r="D75" s="14">
        <v>31</v>
      </c>
      <c r="E75" s="32" t="s">
        <v>452</v>
      </c>
      <c r="F75" s="33">
        <v>29</v>
      </c>
      <c r="G75" s="18">
        <f t="shared" si="4"/>
        <v>-6.8965517241379309E-2</v>
      </c>
      <c r="I75" s="97" t="s">
        <v>68</v>
      </c>
      <c r="J75" s="44">
        <v>6.45</v>
      </c>
      <c r="K75" s="32" t="s">
        <v>69</v>
      </c>
      <c r="L75" s="33">
        <v>6.05</v>
      </c>
      <c r="M75" s="18">
        <f t="shared" si="5"/>
        <v>-6.61157024793389E-2</v>
      </c>
    </row>
    <row r="76" spans="3:19" x14ac:dyDescent="0.25">
      <c r="C76" s="37" t="s">
        <v>81</v>
      </c>
      <c r="D76" s="40">
        <v>0.16</v>
      </c>
      <c r="E76" s="32" t="s">
        <v>485</v>
      </c>
      <c r="F76" s="33">
        <v>0.15</v>
      </c>
      <c r="G76" s="18">
        <f t="shared" si="4"/>
        <v>-6.6666666666666735E-2</v>
      </c>
      <c r="I76" s="97" t="s">
        <v>149</v>
      </c>
      <c r="J76" s="44">
        <v>1.18</v>
      </c>
      <c r="K76" s="32" t="s">
        <v>150</v>
      </c>
      <c r="L76" s="33">
        <v>1.1100000000000001</v>
      </c>
      <c r="M76" s="18">
        <f t="shared" si="5"/>
        <v>-6.3063063063062919E-2</v>
      </c>
    </row>
    <row r="77" spans="3:19" x14ac:dyDescent="0.25">
      <c r="C77" s="97" t="s">
        <v>68</v>
      </c>
      <c r="D77" s="44">
        <v>6.45</v>
      </c>
      <c r="E77" s="32" t="s">
        <v>69</v>
      </c>
      <c r="F77" s="33">
        <v>6.05</v>
      </c>
      <c r="G77" s="18">
        <f t="shared" si="4"/>
        <v>-6.61157024793389E-2</v>
      </c>
      <c r="I77" s="97" t="s">
        <v>103</v>
      </c>
      <c r="J77" s="44">
        <v>3.4</v>
      </c>
      <c r="K77" s="32" t="s">
        <v>104</v>
      </c>
      <c r="L77" s="33">
        <v>3.2</v>
      </c>
      <c r="M77" s="18">
        <f t="shared" si="5"/>
        <v>-6.2499999999999917E-2</v>
      </c>
    </row>
    <row r="78" spans="3:19" x14ac:dyDescent="0.25">
      <c r="C78" s="97" t="s">
        <v>149</v>
      </c>
      <c r="D78" s="44">
        <v>1.18</v>
      </c>
      <c r="E78" s="32" t="s">
        <v>150</v>
      </c>
      <c r="F78" s="33">
        <v>1.1100000000000001</v>
      </c>
      <c r="G78" s="18">
        <f t="shared" si="4"/>
        <v>-6.3063063063062919E-2</v>
      </c>
      <c r="I78" s="99" t="s">
        <v>47</v>
      </c>
      <c r="J78" s="14">
        <v>61.5</v>
      </c>
      <c r="K78" s="32" t="s">
        <v>436</v>
      </c>
      <c r="L78" s="33">
        <v>58</v>
      </c>
      <c r="M78" s="18">
        <f t="shared" si="5"/>
        <v>-6.0344827586206899E-2</v>
      </c>
    </row>
    <row r="79" spans="3:19" x14ac:dyDescent="0.25">
      <c r="C79" s="97" t="s">
        <v>103</v>
      </c>
      <c r="D79" s="44">
        <v>3.4</v>
      </c>
      <c r="E79" s="32" t="s">
        <v>104</v>
      </c>
      <c r="F79" s="33">
        <v>3.2</v>
      </c>
      <c r="G79" s="18">
        <f t="shared" si="4"/>
        <v>-6.2499999999999917E-2</v>
      </c>
      <c r="I79" s="100" t="s">
        <v>348</v>
      </c>
      <c r="J79" s="14">
        <v>62.65</v>
      </c>
      <c r="K79" s="32" t="s">
        <v>411</v>
      </c>
      <c r="L79" s="33">
        <v>59.35</v>
      </c>
      <c r="M79" s="18">
        <f t="shared" si="5"/>
        <v>-5.5602358887952771E-2</v>
      </c>
    </row>
    <row r="80" spans="3:19" x14ac:dyDescent="0.25">
      <c r="C80" s="99" t="s">
        <v>47</v>
      </c>
      <c r="D80" s="14">
        <v>61.5</v>
      </c>
      <c r="E80" s="32" t="s">
        <v>436</v>
      </c>
      <c r="F80" s="33">
        <v>58</v>
      </c>
      <c r="G80" s="18">
        <f t="shared" si="4"/>
        <v>-6.0344827586206899E-2</v>
      </c>
      <c r="I80" s="99" t="s">
        <v>47</v>
      </c>
      <c r="J80" s="14">
        <v>58</v>
      </c>
      <c r="K80" s="32" t="s">
        <v>416</v>
      </c>
      <c r="L80" s="33">
        <v>55</v>
      </c>
      <c r="M80" s="18">
        <f t="shared" si="5"/>
        <v>-5.4545454545454543E-2</v>
      </c>
    </row>
    <row r="81" spans="3:13" x14ac:dyDescent="0.25">
      <c r="C81" s="100" t="s">
        <v>348</v>
      </c>
      <c r="D81" s="14">
        <v>62.65</v>
      </c>
      <c r="E81" s="32" t="s">
        <v>411</v>
      </c>
      <c r="F81" s="33">
        <v>59.35</v>
      </c>
      <c r="G81" s="18">
        <f t="shared" si="4"/>
        <v>-5.5602358887952771E-2</v>
      </c>
      <c r="I81" s="99" t="s">
        <v>424</v>
      </c>
      <c r="J81" s="14">
        <v>90.12</v>
      </c>
      <c r="K81" s="32" t="s">
        <v>425</v>
      </c>
      <c r="L81" s="33">
        <v>85.5</v>
      </c>
      <c r="M81" s="18">
        <f t="shared" si="5"/>
        <v>-5.4035087719298297E-2</v>
      </c>
    </row>
    <row r="82" spans="3:13" x14ac:dyDescent="0.25">
      <c r="C82" s="99" t="s">
        <v>47</v>
      </c>
      <c r="D82" s="14">
        <v>58</v>
      </c>
      <c r="E82" s="32" t="s">
        <v>416</v>
      </c>
      <c r="F82" s="33">
        <v>55</v>
      </c>
      <c r="G82" s="18">
        <f t="shared" si="4"/>
        <v>-5.4545454545454543E-2</v>
      </c>
      <c r="I82" s="37" t="s">
        <v>50</v>
      </c>
      <c r="J82" s="40">
        <v>2.89</v>
      </c>
      <c r="K82" s="32" t="s">
        <v>431</v>
      </c>
      <c r="L82" s="33">
        <v>2.75</v>
      </c>
      <c r="M82" s="18">
        <f t="shared" si="5"/>
        <v>-5.0909090909090952E-2</v>
      </c>
    </row>
    <row r="83" spans="3:13" x14ac:dyDescent="0.25">
      <c r="C83" s="99" t="s">
        <v>424</v>
      </c>
      <c r="D83" s="14">
        <v>90.12</v>
      </c>
      <c r="E83" s="32" t="s">
        <v>425</v>
      </c>
      <c r="F83" s="33">
        <v>85.5</v>
      </c>
      <c r="G83" s="18">
        <f t="shared" si="4"/>
        <v>-5.4035087719298297E-2</v>
      </c>
      <c r="I83" s="98" t="s">
        <v>55</v>
      </c>
      <c r="J83" s="52">
        <v>0.11</v>
      </c>
      <c r="K83" s="32" t="s">
        <v>332</v>
      </c>
      <c r="L83" s="33">
        <v>0.1048</v>
      </c>
      <c r="M83" s="18">
        <f t="shared" si="5"/>
        <v>-4.9618320610686988E-2</v>
      </c>
    </row>
    <row r="84" spans="3:13" x14ac:dyDescent="0.25">
      <c r="C84" s="98" t="s">
        <v>119</v>
      </c>
      <c r="D84" s="52">
        <v>45</v>
      </c>
      <c r="E84" s="32" t="s">
        <v>136</v>
      </c>
      <c r="F84" s="33">
        <v>42.82</v>
      </c>
      <c r="G84" s="18">
        <f t="shared" si="4"/>
        <v>-5.091078935077066E-2</v>
      </c>
      <c r="I84" s="98" t="s">
        <v>192</v>
      </c>
      <c r="J84" s="52">
        <v>72.813362999999995</v>
      </c>
      <c r="K84" s="32" t="s">
        <v>299</v>
      </c>
      <c r="L84" s="33">
        <v>69.45</v>
      </c>
      <c r="M84" s="18">
        <f t="shared" si="5"/>
        <v>-4.8428552915766629E-2</v>
      </c>
    </row>
    <row r="85" spans="3:13" x14ac:dyDescent="0.25">
      <c r="C85" s="37" t="s">
        <v>50</v>
      </c>
      <c r="D85" s="40">
        <v>2.89</v>
      </c>
      <c r="E85" s="32" t="s">
        <v>431</v>
      </c>
      <c r="F85" s="33">
        <v>2.75</v>
      </c>
      <c r="G85" s="18">
        <f t="shared" si="4"/>
        <v>-5.0909090909090952E-2</v>
      </c>
      <c r="I85" s="99" t="s">
        <v>35</v>
      </c>
      <c r="J85" s="14">
        <v>134</v>
      </c>
      <c r="K85" s="32" t="s">
        <v>410</v>
      </c>
      <c r="L85" s="33">
        <v>128</v>
      </c>
      <c r="M85" s="18">
        <f t="shared" si="5"/>
        <v>-4.6875E-2</v>
      </c>
    </row>
    <row r="86" spans="3:13" x14ac:dyDescent="0.25">
      <c r="C86" s="98" t="s">
        <v>55</v>
      </c>
      <c r="D86" s="52">
        <v>0.11</v>
      </c>
      <c r="E86" s="32" t="s">
        <v>332</v>
      </c>
      <c r="F86" s="33">
        <v>0.1048</v>
      </c>
      <c r="G86" s="18">
        <f t="shared" si="4"/>
        <v>-4.9618320610686988E-2</v>
      </c>
      <c r="I86" s="99" t="s">
        <v>47</v>
      </c>
      <c r="J86" s="14">
        <v>58</v>
      </c>
      <c r="K86" s="32" t="s">
        <v>435</v>
      </c>
      <c r="L86" s="33">
        <v>55.5</v>
      </c>
      <c r="M86" s="18">
        <f t="shared" si="5"/>
        <v>-4.5045045045045043E-2</v>
      </c>
    </row>
    <row r="87" spans="3:13" x14ac:dyDescent="0.25">
      <c r="C87" s="98" t="s">
        <v>192</v>
      </c>
      <c r="D87" s="52">
        <v>72.813362999999995</v>
      </c>
      <c r="E87" s="32" t="s">
        <v>299</v>
      </c>
      <c r="F87" s="33">
        <v>69.45</v>
      </c>
      <c r="G87" s="18">
        <f t="shared" si="4"/>
        <v>-4.8428552915766629E-2</v>
      </c>
      <c r="I87" s="99" t="s">
        <v>27</v>
      </c>
      <c r="J87" s="14">
        <v>40.5</v>
      </c>
      <c r="K87" s="32" t="s">
        <v>402</v>
      </c>
      <c r="L87" s="33">
        <v>38.799999999999997</v>
      </c>
      <c r="M87" s="18">
        <f t="shared" si="5"/>
        <v>-4.3814432989690795E-2</v>
      </c>
    </row>
    <row r="88" spans="3:13" x14ac:dyDescent="0.25">
      <c r="C88" s="98" t="s">
        <v>22</v>
      </c>
      <c r="D88" s="52">
        <v>5.45</v>
      </c>
      <c r="E88" s="32" t="s">
        <v>88</v>
      </c>
      <c r="F88" s="33">
        <v>5.2</v>
      </c>
      <c r="G88" s="18">
        <f t="shared" si="4"/>
        <v>-4.8076923076923073E-2</v>
      </c>
      <c r="I88" s="97" t="s">
        <v>167</v>
      </c>
      <c r="J88" s="44">
        <v>3.2</v>
      </c>
      <c r="K88" s="32" t="s">
        <v>168</v>
      </c>
      <c r="L88" s="33">
        <v>3.07</v>
      </c>
      <c r="M88" s="18">
        <f t="shared" si="5"/>
        <v>-4.2345276872964278E-2</v>
      </c>
    </row>
    <row r="89" spans="3:13" x14ac:dyDescent="0.25">
      <c r="C89" s="99" t="s">
        <v>35</v>
      </c>
      <c r="D89" s="14">
        <v>134</v>
      </c>
      <c r="E89" s="32" t="s">
        <v>410</v>
      </c>
      <c r="F89" s="33">
        <v>128</v>
      </c>
      <c r="G89" s="18">
        <f t="shared" si="4"/>
        <v>-4.6875E-2</v>
      </c>
      <c r="I89" s="99" t="s">
        <v>237</v>
      </c>
      <c r="J89" s="14">
        <v>5.7</v>
      </c>
      <c r="K89" s="32" t="s">
        <v>408</v>
      </c>
      <c r="L89" s="33">
        <v>5.47</v>
      </c>
      <c r="M89" s="18">
        <f t="shared" si="5"/>
        <v>-4.2047531992687466E-2</v>
      </c>
    </row>
    <row r="90" spans="3:13" x14ac:dyDescent="0.25">
      <c r="C90" s="99" t="s">
        <v>47</v>
      </c>
      <c r="D90" s="14">
        <v>58</v>
      </c>
      <c r="E90" s="32" t="s">
        <v>435</v>
      </c>
      <c r="F90" s="33">
        <v>55.5</v>
      </c>
      <c r="G90" s="18">
        <f t="shared" si="4"/>
        <v>-4.5045045045045043E-2</v>
      </c>
      <c r="I90" s="99" t="s">
        <v>393</v>
      </c>
      <c r="J90" s="14">
        <v>211</v>
      </c>
      <c r="K90" s="32" t="s">
        <v>394</v>
      </c>
      <c r="L90" s="33">
        <v>202.5</v>
      </c>
      <c r="M90" s="18">
        <f t="shared" si="5"/>
        <v>-4.1975308641975309E-2</v>
      </c>
    </row>
    <row r="91" spans="3:13" x14ac:dyDescent="0.25">
      <c r="C91" s="99" t="s">
        <v>27</v>
      </c>
      <c r="D91" s="14">
        <v>40.5</v>
      </c>
      <c r="E91" s="32" t="s">
        <v>402</v>
      </c>
      <c r="F91" s="33">
        <v>38.799999999999997</v>
      </c>
      <c r="G91" s="18">
        <f t="shared" si="4"/>
        <v>-4.3814432989690795E-2</v>
      </c>
      <c r="I91" s="98" t="s">
        <v>319</v>
      </c>
      <c r="J91" s="52">
        <v>12.5</v>
      </c>
      <c r="K91" s="32" t="s">
        <v>85</v>
      </c>
      <c r="L91" s="33">
        <v>12</v>
      </c>
      <c r="M91" s="18">
        <f t="shared" si="5"/>
        <v>-4.1666666666666664E-2</v>
      </c>
    </row>
    <row r="92" spans="3:13" x14ac:dyDescent="0.25">
      <c r="C92" s="97" t="s">
        <v>167</v>
      </c>
      <c r="D92" s="44">
        <v>3.2</v>
      </c>
      <c r="E92" s="32" t="s">
        <v>168</v>
      </c>
      <c r="F92" s="33">
        <v>3.07</v>
      </c>
      <c r="G92" s="18">
        <f t="shared" si="4"/>
        <v>-4.2345276872964278E-2</v>
      </c>
      <c r="I92" s="98" t="s">
        <v>27</v>
      </c>
      <c r="J92" s="52">
        <v>116</v>
      </c>
      <c r="K92" s="32" t="s">
        <v>70</v>
      </c>
      <c r="L92" s="33">
        <v>111.4</v>
      </c>
      <c r="M92" s="18">
        <f t="shared" si="5"/>
        <v>-4.1292639138240522E-2</v>
      </c>
    </row>
    <row r="93" spans="3:13" x14ac:dyDescent="0.25">
      <c r="C93" s="99" t="s">
        <v>237</v>
      </c>
      <c r="D93" s="14">
        <v>5.7</v>
      </c>
      <c r="E93" s="32" t="s">
        <v>408</v>
      </c>
      <c r="F93" s="33">
        <v>5.47</v>
      </c>
      <c r="G93" s="18">
        <f t="shared" si="4"/>
        <v>-4.2047531992687466E-2</v>
      </c>
      <c r="I93" s="37" t="s">
        <v>272</v>
      </c>
      <c r="J93" s="40">
        <v>5.82</v>
      </c>
      <c r="K93" s="32" t="s">
        <v>450</v>
      </c>
      <c r="L93" s="33">
        <v>5.6</v>
      </c>
      <c r="M93" s="18">
        <f t="shared" si="5"/>
        <v>-3.9285714285714403E-2</v>
      </c>
    </row>
    <row r="94" spans="3:13" x14ac:dyDescent="0.25">
      <c r="C94" s="99" t="s">
        <v>393</v>
      </c>
      <c r="D94" s="14">
        <v>211</v>
      </c>
      <c r="E94" s="32" t="s">
        <v>394</v>
      </c>
      <c r="F94" s="33">
        <v>202.5</v>
      </c>
      <c r="G94" s="18">
        <f t="shared" si="4"/>
        <v>-4.1975308641975309E-2</v>
      </c>
      <c r="I94" s="37" t="s">
        <v>55</v>
      </c>
      <c r="J94" s="40">
        <v>3.91</v>
      </c>
      <c r="K94" s="32" t="s">
        <v>480</v>
      </c>
      <c r="L94" s="33">
        <v>3.77</v>
      </c>
      <c r="M94" s="18">
        <f t="shared" si="5"/>
        <v>-3.7135278514588893E-2</v>
      </c>
    </row>
    <row r="95" spans="3:13" x14ac:dyDescent="0.25">
      <c r="C95" s="98" t="s">
        <v>319</v>
      </c>
      <c r="D95" s="52">
        <v>12.5</v>
      </c>
      <c r="E95" s="32" t="s">
        <v>85</v>
      </c>
      <c r="F95" s="33">
        <v>12</v>
      </c>
      <c r="G95" s="18">
        <f t="shared" si="4"/>
        <v>-4.1666666666666664E-2</v>
      </c>
      <c r="I95" s="98" t="s">
        <v>25</v>
      </c>
      <c r="J95" s="52">
        <v>40</v>
      </c>
      <c r="K95" s="32" t="s">
        <v>127</v>
      </c>
      <c r="L95" s="33">
        <v>38.6</v>
      </c>
      <c r="M95" s="18">
        <f t="shared" si="5"/>
        <v>-3.6269430051813434E-2</v>
      </c>
    </row>
    <row r="96" spans="3:13" x14ac:dyDescent="0.25">
      <c r="C96" s="98" t="s">
        <v>27</v>
      </c>
      <c r="D96" s="52">
        <v>116</v>
      </c>
      <c r="E96" s="32" t="s">
        <v>70</v>
      </c>
      <c r="F96" s="33">
        <v>111.4</v>
      </c>
      <c r="G96" s="18">
        <f t="shared" si="4"/>
        <v>-4.1292639138240522E-2</v>
      </c>
      <c r="I96" s="37" t="s">
        <v>156</v>
      </c>
      <c r="J96" s="40">
        <v>1.1499999999999999</v>
      </c>
      <c r="K96" s="32" t="s">
        <v>455</v>
      </c>
      <c r="L96" s="33">
        <v>1.1100000000000001</v>
      </c>
      <c r="M96" s="18">
        <f t="shared" si="5"/>
        <v>-3.6036036036035862E-2</v>
      </c>
    </row>
    <row r="97" spans="3:13" x14ac:dyDescent="0.25">
      <c r="C97" s="37" t="s">
        <v>272</v>
      </c>
      <c r="D97" s="40">
        <v>5.82</v>
      </c>
      <c r="E97" s="32" t="s">
        <v>450</v>
      </c>
      <c r="F97" s="33">
        <v>5.6</v>
      </c>
      <c r="G97" s="18">
        <f t="shared" si="4"/>
        <v>-3.9285714285714403E-2</v>
      </c>
      <c r="I97" s="99" t="s">
        <v>281</v>
      </c>
      <c r="J97" s="14">
        <v>13.2</v>
      </c>
      <c r="K97" s="32" t="s">
        <v>366</v>
      </c>
      <c r="L97" s="33">
        <v>12.75</v>
      </c>
      <c r="M97" s="18">
        <f t="shared" si="5"/>
        <v>-3.5294117647058768E-2</v>
      </c>
    </row>
    <row r="98" spans="3:13" x14ac:dyDescent="0.25">
      <c r="C98" s="37" t="s">
        <v>55</v>
      </c>
      <c r="D98" s="40">
        <v>3.91</v>
      </c>
      <c r="E98" s="32" t="s">
        <v>480</v>
      </c>
      <c r="F98" s="33">
        <v>3.77</v>
      </c>
      <c r="G98" s="18">
        <f t="shared" si="4"/>
        <v>-3.7135278514588893E-2</v>
      </c>
      <c r="I98" s="99" t="s">
        <v>373</v>
      </c>
      <c r="J98" s="14">
        <v>76.75</v>
      </c>
      <c r="K98" s="32" t="s">
        <v>401</v>
      </c>
      <c r="L98" s="33">
        <v>74.5</v>
      </c>
      <c r="M98" s="18">
        <f t="shared" si="5"/>
        <v>-3.0201342281879196E-2</v>
      </c>
    </row>
    <row r="99" spans="3:13" x14ac:dyDescent="0.25">
      <c r="C99" s="98" t="s">
        <v>25</v>
      </c>
      <c r="D99" s="52">
        <v>40</v>
      </c>
      <c r="E99" s="32" t="s">
        <v>127</v>
      </c>
      <c r="F99" s="33">
        <v>38.6</v>
      </c>
      <c r="G99" s="18">
        <f t="shared" si="4"/>
        <v>-3.6269430051813434E-2</v>
      </c>
      <c r="I99" s="37" t="s">
        <v>272</v>
      </c>
      <c r="J99" s="40">
        <v>4.8099999999999996</v>
      </c>
      <c r="K99" s="32" t="s">
        <v>439</v>
      </c>
      <c r="L99" s="33">
        <v>4.67</v>
      </c>
      <c r="M99" s="18">
        <f t="shared" si="5"/>
        <v>-2.9978586723768668E-2</v>
      </c>
    </row>
    <row r="100" spans="3:13" x14ac:dyDescent="0.25">
      <c r="C100" s="99" t="s">
        <v>84</v>
      </c>
      <c r="D100" s="14">
        <v>86</v>
      </c>
      <c r="E100" s="32" t="s">
        <v>98</v>
      </c>
      <c r="F100" s="33">
        <v>83</v>
      </c>
      <c r="G100" s="18">
        <f t="shared" si="4"/>
        <v>-3.614457831325301E-2</v>
      </c>
      <c r="I100" s="98" t="s">
        <v>192</v>
      </c>
      <c r="J100" s="52">
        <v>71.203860000000006</v>
      </c>
      <c r="K100" s="32" t="s">
        <v>294</v>
      </c>
      <c r="L100" s="33">
        <v>69.2</v>
      </c>
      <c r="M100" s="18">
        <f t="shared" si="5"/>
        <v>-2.8957514450867094E-2</v>
      </c>
    </row>
    <row r="101" spans="3:13" x14ac:dyDescent="0.25">
      <c r="C101" s="37" t="s">
        <v>156</v>
      </c>
      <c r="D101" s="40">
        <v>1.1499999999999999</v>
      </c>
      <c r="E101" s="32" t="s">
        <v>455</v>
      </c>
      <c r="F101" s="33">
        <v>1.1100000000000001</v>
      </c>
      <c r="G101" s="18">
        <f t="shared" si="4"/>
        <v>-3.6036036036035862E-2</v>
      </c>
      <c r="I101" s="99" t="s">
        <v>99</v>
      </c>
      <c r="J101" s="14">
        <v>5</v>
      </c>
      <c r="K101" s="32" t="s">
        <v>368</v>
      </c>
      <c r="L101" s="33">
        <v>4.8600000000000003</v>
      </c>
      <c r="M101" s="18">
        <f t="shared" si="5"/>
        <v>-2.8806584362139849E-2</v>
      </c>
    </row>
    <row r="102" spans="3:13" x14ac:dyDescent="0.25">
      <c r="C102" s="99" t="s">
        <v>281</v>
      </c>
      <c r="D102" s="14">
        <v>13.2</v>
      </c>
      <c r="E102" s="32" t="s">
        <v>366</v>
      </c>
      <c r="F102" s="33">
        <v>12.75</v>
      </c>
      <c r="G102" s="18">
        <f t="shared" si="4"/>
        <v>-3.5294117647058768E-2</v>
      </c>
      <c r="I102" s="99" t="s">
        <v>348</v>
      </c>
      <c r="J102" s="14">
        <v>61.5</v>
      </c>
      <c r="K102" s="32" t="s">
        <v>421</v>
      </c>
      <c r="L102" s="33">
        <v>60.25</v>
      </c>
      <c r="M102" s="18">
        <f t="shared" si="5"/>
        <v>-2.0746887966804978E-2</v>
      </c>
    </row>
    <row r="103" spans="3:13" x14ac:dyDescent="0.25">
      <c r="C103" s="99" t="s">
        <v>373</v>
      </c>
      <c r="D103" s="14">
        <v>76.75</v>
      </c>
      <c r="E103" s="32" t="s">
        <v>401</v>
      </c>
      <c r="F103" s="33">
        <v>74.5</v>
      </c>
      <c r="G103" s="18">
        <f t="shared" si="4"/>
        <v>-3.0201342281879196E-2</v>
      </c>
      <c r="I103" s="97" t="s">
        <v>122</v>
      </c>
      <c r="J103" s="44">
        <v>8</v>
      </c>
      <c r="K103" s="32" t="s">
        <v>123</v>
      </c>
      <c r="L103" s="33">
        <v>7.84</v>
      </c>
      <c r="M103" s="18">
        <f t="shared" si="5"/>
        <v>-2.0408163265306142E-2</v>
      </c>
    </row>
    <row r="104" spans="3:13" x14ac:dyDescent="0.25">
      <c r="C104" s="37" t="s">
        <v>272</v>
      </c>
      <c r="D104" s="40">
        <v>4.8099999999999996</v>
      </c>
      <c r="E104" s="32" t="s">
        <v>439</v>
      </c>
      <c r="F104" s="33">
        <v>4.67</v>
      </c>
      <c r="G104" s="18">
        <f t="shared" si="4"/>
        <v>-2.9978586723768668E-2</v>
      </c>
      <c r="I104" s="97" t="s">
        <v>61</v>
      </c>
      <c r="J104" s="44">
        <v>65</v>
      </c>
      <c r="K104" s="32" t="s">
        <v>62</v>
      </c>
      <c r="L104" s="33">
        <v>63.9</v>
      </c>
      <c r="M104" s="18">
        <f t="shared" si="5"/>
        <v>-1.721439749608766E-2</v>
      </c>
    </row>
    <row r="105" spans="3:13" x14ac:dyDescent="0.25">
      <c r="C105" s="98" t="s">
        <v>192</v>
      </c>
      <c r="D105" s="52">
        <v>71.203860000000006</v>
      </c>
      <c r="E105" s="32" t="s">
        <v>294</v>
      </c>
      <c r="F105" s="33">
        <v>69.2</v>
      </c>
      <c r="G105" s="18">
        <f t="shared" si="4"/>
        <v>-2.8957514450867094E-2</v>
      </c>
      <c r="I105" s="98" t="s">
        <v>234</v>
      </c>
      <c r="J105" s="52">
        <v>226.78</v>
      </c>
      <c r="K105" s="32" t="s">
        <v>235</v>
      </c>
      <c r="L105" s="33">
        <v>223</v>
      </c>
      <c r="M105" s="18">
        <f t="shared" si="5"/>
        <v>-1.6950672645739916E-2</v>
      </c>
    </row>
    <row r="106" spans="3:13" x14ac:dyDescent="0.25">
      <c r="C106" s="99" t="s">
        <v>99</v>
      </c>
      <c r="D106" s="14">
        <v>5</v>
      </c>
      <c r="E106" s="32" t="s">
        <v>368</v>
      </c>
      <c r="F106" s="33">
        <v>4.8600000000000003</v>
      </c>
      <c r="G106" s="18">
        <f t="shared" si="4"/>
        <v>-2.8806584362139849E-2</v>
      </c>
      <c r="I106" s="99" t="s">
        <v>359</v>
      </c>
      <c r="J106" s="14">
        <v>127</v>
      </c>
      <c r="K106" s="32" t="s">
        <v>438</v>
      </c>
      <c r="L106" s="33">
        <v>125</v>
      </c>
      <c r="M106" s="18">
        <f t="shared" si="5"/>
        <v>-1.6E-2</v>
      </c>
    </row>
    <row r="107" spans="3:13" x14ac:dyDescent="0.25">
      <c r="C107" s="99" t="s">
        <v>348</v>
      </c>
      <c r="D107" s="14">
        <v>61.5</v>
      </c>
      <c r="E107" s="32" t="s">
        <v>421</v>
      </c>
      <c r="F107" s="33">
        <v>60.25</v>
      </c>
      <c r="G107" s="18">
        <f t="shared" si="4"/>
        <v>-2.0746887966804978E-2</v>
      </c>
      <c r="I107" s="99" t="s">
        <v>27</v>
      </c>
      <c r="J107" s="14">
        <v>60</v>
      </c>
      <c r="K107" s="32" t="s">
        <v>340</v>
      </c>
      <c r="L107" s="33">
        <v>59.1</v>
      </c>
      <c r="M107" s="18">
        <f t="shared" si="5"/>
        <v>-1.5228426395939063E-2</v>
      </c>
    </row>
    <row r="108" spans="3:13" x14ac:dyDescent="0.25">
      <c r="C108" s="97" t="s">
        <v>122</v>
      </c>
      <c r="D108" s="44">
        <v>8</v>
      </c>
      <c r="E108" s="32" t="s">
        <v>123</v>
      </c>
      <c r="F108" s="33">
        <v>7.84</v>
      </c>
      <c r="G108" s="18">
        <f t="shared" si="4"/>
        <v>-2.0408163265306142E-2</v>
      </c>
      <c r="I108" s="99" t="s">
        <v>144</v>
      </c>
      <c r="J108" s="14">
        <v>9.5</v>
      </c>
      <c r="K108" s="32" t="s">
        <v>169</v>
      </c>
      <c r="L108" s="33">
        <v>9.36</v>
      </c>
      <c r="M108" s="18">
        <f t="shared" si="5"/>
        <v>-1.4957264957265019E-2</v>
      </c>
    </row>
    <row r="109" spans="3:13" x14ac:dyDescent="0.25">
      <c r="C109" s="98" t="s">
        <v>106</v>
      </c>
      <c r="D109" s="52">
        <v>156</v>
      </c>
      <c r="E109" s="32" t="s">
        <v>127</v>
      </c>
      <c r="F109" s="33">
        <v>153</v>
      </c>
      <c r="G109" s="18">
        <f t="shared" si="4"/>
        <v>-1.9607843137254902E-2</v>
      </c>
      <c r="I109" s="98" t="s">
        <v>281</v>
      </c>
      <c r="J109" s="52">
        <v>14.2</v>
      </c>
      <c r="K109" s="32" t="s">
        <v>293</v>
      </c>
      <c r="L109" s="33">
        <v>14</v>
      </c>
      <c r="M109" s="18">
        <f t="shared" si="5"/>
        <v>-1.4285714285714235E-2</v>
      </c>
    </row>
    <row r="110" spans="3:13" x14ac:dyDescent="0.25">
      <c r="C110" s="97" t="s">
        <v>61</v>
      </c>
      <c r="D110" s="44">
        <v>65</v>
      </c>
      <c r="E110" s="32" t="s">
        <v>62</v>
      </c>
      <c r="F110" s="33">
        <v>63.9</v>
      </c>
      <c r="G110" s="18">
        <f t="shared" si="4"/>
        <v>-1.721439749608766E-2</v>
      </c>
      <c r="I110" s="98" t="s">
        <v>297</v>
      </c>
      <c r="J110" s="52">
        <v>210</v>
      </c>
      <c r="K110" s="32" t="s">
        <v>298</v>
      </c>
      <c r="L110" s="33">
        <v>207.1</v>
      </c>
      <c r="M110" s="18">
        <f t="shared" si="5"/>
        <v>-1.4002897151134746E-2</v>
      </c>
    </row>
    <row r="111" spans="3:13" x14ac:dyDescent="0.25">
      <c r="C111" s="98" t="s">
        <v>234</v>
      </c>
      <c r="D111" s="52">
        <v>226.78</v>
      </c>
      <c r="E111" s="32" t="s">
        <v>235</v>
      </c>
      <c r="F111" s="33">
        <v>223</v>
      </c>
      <c r="G111" s="18">
        <f t="shared" si="4"/>
        <v>-1.6950672645739916E-2</v>
      </c>
      <c r="I111" s="98" t="s">
        <v>119</v>
      </c>
      <c r="J111" s="52">
        <v>22</v>
      </c>
      <c r="K111" s="32" t="s">
        <v>274</v>
      </c>
      <c r="L111" s="33">
        <v>21.7</v>
      </c>
      <c r="M111" s="18">
        <f t="shared" si="5"/>
        <v>-1.3824884792626762E-2</v>
      </c>
    </row>
    <row r="112" spans="3:13" x14ac:dyDescent="0.25">
      <c r="C112" s="99" t="s">
        <v>359</v>
      </c>
      <c r="D112" s="14">
        <v>127</v>
      </c>
      <c r="E112" s="32" t="s">
        <v>438</v>
      </c>
      <c r="F112" s="33">
        <v>125</v>
      </c>
      <c r="G112" s="18">
        <f t="shared" si="4"/>
        <v>-1.6E-2</v>
      </c>
      <c r="I112" s="98" t="s">
        <v>284</v>
      </c>
      <c r="J112" s="52">
        <v>15.95</v>
      </c>
      <c r="K112" s="32" t="s">
        <v>290</v>
      </c>
      <c r="L112" s="33">
        <v>15.8</v>
      </c>
      <c r="M112" s="18">
        <f t="shared" si="5"/>
        <v>-9.4936708860758594E-3</v>
      </c>
    </row>
    <row r="113" spans="3:13" x14ac:dyDescent="0.25">
      <c r="C113" s="99" t="s">
        <v>27</v>
      </c>
      <c r="D113" s="14">
        <v>60</v>
      </c>
      <c r="E113" s="32" t="s">
        <v>340</v>
      </c>
      <c r="F113" s="33">
        <v>59.1</v>
      </c>
      <c r="G113" s="18">
        <f t="shared" si="4"/>
        <v>-1.5228426395939063E-2</v>
      </c>
      <c r="I113" s="98" t="s">
        <v>237</v>
      </c>
      <c r="J113" s="52">
        <v>2.4</v>
      </c>
      <c r="K113" s="32" t="s">
        <v>288</v>
      </c>
      <c r="L113" s="33">
        <v>2.38</v>
      </c>
      <c r="M113" s="18">
        <f t="shared" si="5"/>
        <v>-8.4033613445378234E-3</v>
      </c>
    </row>
    <row r="114" spans="3:13" x14ac:dyDescent="0.25">
      <c r="C114" s="99" t="s">
        <v>144</v>
      </c>
      <c r="D114" s="14">
        <v>9.5</v>
      </c>
      <c r="E114" s="32" t="s">
        <v>169</v>
      </c>
      <c r="F114" s="33">
        <v>9.36</v>
      </c>
      <c r="G114" s="18">
        <f t="shared" si="4"/>
        <v>-1.4957264957265019E-2</v>
      </c>
      <c r="I114" s="99" t="s">
        <v>373</v>
      </c>
      <c r="J114" s="14">
        <v>92.42</v>
      </c>
      <c r="K114" s="32" t="s">
        <v>177</v>
      </c>
      <c r="L114" s="33">
        <v>91.65</v>
      </c>
      <c r="M114" s="18">
        <f t="shared" si="5"/>
        <v>-8.401527550463677E-3</v>
      </c>
    </row>
    <row r="115" spans="3:13" x14ac:dyDescent="0.25">
      <c r="C115" s="98" t="s">
        <v>281</v>
      </c>
      <c r="D115" s="52">
        <v>14.2</v>
      </c>
      <c r="E115" s="32" t="s">
        <v>293</v>
      </c>
      <c r="F115" s="33">
        <v>14</v>
      </c>
      <c r="G115" s="18">
        <f t="shared" si="4"/>
        <v>-1.4285714285714235E-2</v>
      </c>
      <c r="I115" s="99" t="s">
        <v>77</v>
      </c>
      <c r="J115" s="14">
        <v>25</v>
      </c>
      <c r="K115" s="32" t="s">
        <v>335</v>
      </c>
      <c r="L115" s="33">
        <v>24.8</v>
      </c>
      <c r="M115" s="18">
        <f t="shared" si="5"/>
        <v>-8.0645161290322284E-3</v>
      </c>
    </row>
    <row r="116" spans="3:13" x14ac:dyDescent="0.25">
      <c r="C116" s="98" t="s">
        <v>297</v>
      </c>
      <c r="D116" s="52">
        <v>210</v>
      </c>
      <c r="E116" s="32" t="s">
        <v>298</v>
      </c>
      <c r="F116" s="33">
        <v>207.1</v>
      </c>
      <c r="G116" s="18">
        <f t="shared" si="4"/>
        <v>-1.4002897151134746E-2</v>
      </c>
      <c r="I116" s="37" t="s">
        <v>383</v>
      </c>
      <c r="J116" s="40">
        <v>3.77</v>
      </c>
      <c r="K116" s="32" t="s">
        <v>489</v>
      </c>
      <c r="L116" s="33">
        <v>3.74</v>
      </c>
      <c r="M116" s="18">
        <f t="shared" si="5"/>
        <v>-8.0213903743314979E-3</v>
      </c>
    </row>
    <row r="117" spans="3:13" x14ac:dyDescent="0.25">
      <c r="C117" s="98" t="s">
        <v>119</v>
      </c>
      <c r="D117" s="52">
        <v>22</v>
      </c>
      <c r="E117" s="32" t="s">
        <v>274</v>
      </c>
      <c r="F117" s="33">
        <v>21.7</v>
      </c>
      <c r="G117" s="18">
        <f t="shared" si="4"/>
        <v>-1.3824884792626762E-2</v>
      </c>
      <c r="I117" s="37" t="s">
        <v>203</v>
      </c>
      <c r="J117" s="40">
        <v>64</v>
      </c>
      <c r="K117" s="32" t="s">
        <v>475</v>
      </c>
      <c r="L117" s="33">
        <v>63.5</v>
      </c>
      <c r="M117" s="18">
        <f t="shared" si="5"/>
        <v>-7.874015748031496E-3</v>
      </c>
    </row>
    <row r="118" spans="3:13" x14ac:dyDescent="0.25">
      <c r="C118" s="100" t="s">
        <v>218</v>
      </c>
      <c r="D118" s="14">
        <v>7</v>
      </c>
      <c r="E118" s="32" t="s">
        <v>217</v>
      </c>
      <c r="F118" s="33">
        <v>6.92</v>
      </c>
      <c r="G118" s="18">
        <f t="shared" si="4"/>
        <v>-1.1560693641618507E-2</v>
      </c>
      <c r="I118" s="98" t="s">
        <v>52</v>
      </c>
      <c r="J118" s="52">
        <v>4.1399999999999997</v>
      </c>
      <c r="K118" s="32" t="s">
        <v>230</v>
      </c>
      <c r="L118" s="33">
        <v>4.1100000000000003</v>
      </c>
      <c r="M118" s="18">
        <f t="shared" si="5"/>
        <v>-7.2992700729925444E-3</v>
      </c>
    </row>
    <row r="119" spans="3:13" x14ac:dyDescent="0.25">
      <c r="C119" s="98" t="s">
        <v>122</v>
      </c>
      <c r="D119" s="52">
        <v>7</v>
      </c>
      <c r="E119" s="32" t="s">
        <v>145</v>
      </c>
      <c r="F119" s="33">
        <v>6.93</v>
      </c>
      <c r="G119" s="18">
        <f t="shared" si="4"/>
        <v>-1.0101010101010142E-2</v>
      </c>
      <c r="I119" s="99" t="s">
        <v>319</v>
      </c>
      <c r="J119" s="14">
        <v>14.25</v>
      </c>
      <c r="K119" s="32" t="s">
        <v>334</v>
      </c>
      <c r="L119" s="33">
        <v>14.15</v>
      </c>
      <c r="M119" s="18">
        <f t="shared" si="5"/>
        <v>-7.0671378091872539E-3</v>
      </c>
    </row>
    <row r="120" spans="3:13" x14ac:dyDescent="0.25">
      <c r="C120" s="98" t="s">
        <v>284</v>
      </c>
      <c r="D120" s="52">
        <v>15.95</v>
      </c>
      <c r="E120" s="32" t="s">
        <v>290</v>
      </c>
      <c r="F120" s="33">
        <v>15.8</v>
      </c>
      <c r="G120" s="18">
        <f t="shared" si="4"/>
        <v>-9.4936708860758594E-3</v>
      </c>
      <c r="I120" s="97" t="s">
        <v>41</v>
      </c>
      <c r="J120" s="44">
        <v>17.48</v>
      </c>
      <c r="K120" s="32" t="s">
        <v>42</v>
      </c>
      <c r="L120" s="33">
        <v>17.399999999999999</v>
      </c>
      <c r="M120" s="18">
        <f t="shared" si="5"/>
        <v>-4.597701149425394E-3</v>
      </c>
    </row>
    <row r="121" spans="3:13" x14ac:dyDescent="0.25">
      <c r="C121" s="99" t="s">
        <v>103</v>
      </c>
      <c r="D121" s="14">
        <v>16.95</v>
      </c>
      <c r="E121" s="32" t="s">
        <v>151</v>
      </c>
      <c r="F121" s="33">
        <v>16.8</v>
      </c>
      <c r="G121" s="18">
        <f t="shared" si="4"/>
        <v>-8.9285714285713431E-3</v>
      </c>
      <c r="I121" s="99" t="s">
        <v>359</v>
      </c>
      <c r="J121" s="14">
        <v>109.5</v>
      </c>
      <c r="K121" s="32" t="s">
        <v>404</v>
      </c>
      <c r="L121" s="33">
        <v>109</v>
      </c>
      <c r="M121" s="18">
        <f t="shared" si="5"/>
        <v>-4.5871559633027525E-3</v>
      </c>
    </row>
    <row r="122" spans="3:13" x14ac:dyDescent="0.25">
      <c r="C122" s="98" t="s">
        <v>237</v>
      </c>
      <c r="D122" s="52">
        <v>2.4</v>
      </c>
      <c r="E122" s="32" t="s">
        <v>288</v>
      </c>
      <c r="F122" s="33">
        <v>2.38</v>
      </c>
      <c r="G122" s="18">
        <f t="shared" si="4"/>
        <v>-8.4033613445378234E-3</v>
      </c>
      <c r="I122" s="37" t="s">
        <v>119</v>
      </c>
      <c r="J122" s="40">
        <v>114</v>
      </c>
      <c r="K122" s="32" t="s">
        <v>478</v>
      </c>
      <c r="L122" s="33">
        <v>113.5</v>
      </c>
      <c r="M122" s="18">
        <f t="shared" si="5"/>
        <v>-4.4052863436123352E-3</v>
      </c>
    </row>
    <row r="123" spans="3:13" x14ac:dyDescent="0.25">
      <c r="C123" s="99" t="s">
        <v>373</v>
      </c>
      <c r="D123" s="14">
        <v>92.42</v>
      </c>
      <c r="E123" s="32" t="s">
        <v>177</v>
      </c>
      <c r="F123" s="33">
        <v>91.65</v>
      </c>
      <c r="G123" s="18">
        <f t="shared" si="4"/>
        <v>-8.401527550463677E-3</v>
      </c>
      <c r="I123" s="99" t="s">
        <v>396</v>
      </c>
      <c r="J123" s="14">
        <v>23.5</v>
      </c>
      <c r="K123" s="32" t="s">
        <v>397</v>
      </c>
      <c r="L123" s="33">
        <v>23.4</v>
      </c>
      <c r="M123" s="18">
        <f t="shared" si="5"/>
        <v>-4.2735042735043346E-3</v>
      </c>
    </row>
    <row r="124" spans="3:13" x14ac:dyDescent="0.25">
      <c r="C124" s="99" t="s">
        <v>77</v>
      </c>
      <c r="D124" s="14">
        <v>25</v>
      </c>
      <c r="E124" s="32" t="s">
        <v>335</v>
      </c>
      <c r="F124" s="33">
        <v>24.8</v>
      </c>
      <c r="G124" s="18">
        <f t="shared" si="4"/>
        <v>-8.0645161290322284E-3</v>
      </c>
      <c r="I124" s="97" t="s">
        <v>27</v>
      </c>
      <c r="J124" s="44">
        <v>164</v>
      </c>
      <c r="K124" s="32" t="s">
        <v>28</v>
      </c>
      <c r="L124" s="33">
        <v>163.5</v>
      </c>
      <c r="M124" s="18">
        <f t="shared" si="5"/>
        <v>-3.0581039755351682E-3</v>
      </c>
    </row>
    <row r="125" spans="3:13" x14ac:dyDescent="0.25">
      <c r="C125" s="37" t="s">
        <v>383</v>
      </c>
      <c r="D125" s="40">
        <v>3.77</v>
      </c>
      <c r="E125" s="32" t="s">
        <v>489</v>
      </c>
      <c r="F125" s="33">
        <v>3.74</v>
      </c>
      <c r="G125" s="18">
        <f t="shared" si="4"/>
        <v>-8.0213903743314979E-3</v>
      </c>
      <c r="I125" s="97" t="s">
        <v>20</v>
      </c>
      <c r="J125" s="44">
        <v>56.5</v>
      </c>
      <c r="K125" s="32" t="s">
        <v>21</v>
      </c>
      <c r="L125" s="33">
        <v>56.5</v>
      </c>
      <c r="M125" s="18">
        <f t="shared" si="5"/>
        <v>0</v>
      </c>
    </row>
    <row r="126" spans="3:13" x14ac:dyDescent="0.25">
      <c r="C126" s="37" t="s">
        <v>203</v>
      </c>
      <c r="D126" s="40">
        <v>64</v>
      </c>
      <c r="E126" s="32" t="s">
        <v>475</v>
      </c>
      <c r="F126" s="33">
        <v>63.5</v>
      </c>
      <c r="G126" s="18">
        <f t="shared" si="4"/>
        <v>-7.874015748031496E-3</v>
      </c>
      <c r="I126" s="97" t="s">
        <v>47</v>
      </c>
      <c r="J126" s="44">
        <v>37</v>
      </c>
      <c r="K126" s="32" t="s">
        <v>48</v>
      </c>
      <c r="L126" s="33">
        <v>37</v>
      </c>
      <c r="M126" s="18">
        <f t="shared" si="5"/>
        <v>0</v>
      </c>
    </row>
    <row r="127" spans="3:13" x14ac:dyDescent="0.25">
      <c r="C127" s="98" t="s">
        <v>52</v>
      </c>
      <c r="D127" s="52">
        <v>4.1399999999999997</v>
      </c>
      <c r="E127" s="32" t="s">
        <v>230</v>
      </c>
      <c r="F127" s="33">
        <v>4.1100000000000003</v>
      </c>
      <c r="G127" s="18">
        <f t="shared" si="4"/>
        <v>-7.2992700729925444E-3</v>
      </c>
      <c r="I127" s="98" t="s">
        <v>81</v>
      </c>
      <c r="J127" s="52">
        <v>38</v>
      </c>
      <c r="K127" s="32" t="s">
        <v>276</v>
      </c>
      <c r="L127" s="33">
        <v>38</v>
      </c>
      <c r="M127" s="18">
        <f t="shared" si="5"/>
        <v>0</v>
      </c>
    </row>
    <row r="128" spans="3:13" x14ac:dyDescent="0.25">
      <c r="C128" s="99" t="s">
        <v>319</v>
      </c>
      <c r="D128" s="14">
        <v>14.25</v>
      </c>
      <c r="E128" s="32" t="s">
        <v>334</v>
      </c>
      <c r="F128" s="33">
        <v>14.15</v>
      </c>
      <c r="G128" s="18">
        <f t="shared" si="4"/>
        <v>-7.0671378091872539E-3</v>
      </c>
      <c r="I128" s="98" t="s">
        <v>281</v>
      </c>
      <c r="J128" s="52">
        <v>11.95</v>
      </c>
      <c r="K128" s="32" t="s">
        <v>282</v>
      </c>
      <c r="L128" s="33">
        <v>11.95</v>
      </c>
      <c r="M128" s="18">
        <f t="shared" si="5"/>
        <v>0</v>
      </c>
    </row>
    <row r="129" spans="3:13" x14ac:dyDescent="0.25">
      <c r="C129" s="97" t="s">
        <v>41</v>
      </c>
      <c r="D129" s="44">
        <v>17.48</v>
      </c>
      <c r="E129" s="32" t="s">
        <v>42</v>
      </c>
      <c r="F129" s="33">
        <v>17.399999999999999</v>
      </c>
      <c r="G129" s="18">
        <f t="shared" si="4"/>
        <v>-4.597701149425394E-3</v>
      </c>
      <c r="I129" s="98" t="s">
        <v>29</v>
      </c>
      <c r="J129" s="52">
        <v>13.5</v>
      </c>
      <c r="K129" s="32" t="s">
        <v>289</v>
      </c>
      <c r="L129" s="33">
        <v>13.5</v>
      </c>
      <c r="M129" s="18">
        <f t="shared" si="5"/>
        <v>0</v>
      </c>
    </row>
    <row r="130" spans="3:13" x14ac:dyDescent="0.25">
      <c r="C130" s="99" t="s">
        <v>359</v>
      </c>
      <c r="D130" s="14">
        <v>109.5</v>
      </c>
      <c r="E130" s="32" t="s">
        <v>404</v>
      </c>
      <c r="F130" s="33">
        <v>109</v>
      </c>
      <c r="G130" s="18">
        <f t="shared" si="4"/>
        <v>-4.5871559633027525E-3</v>
      </c>
      <c r="I130" s="98" t="s">
        <v>196</v>
      </c>
      <c r="J130" s="52">
        <v>3.9</v>
      </c>
      <c r="K130" s="32" t="s">
        <v>311</v>
      </c>
      <c r="L130" s="33">
        <v>3.9</v>
      </c>
      <c r="M130" s="18">
        <f t="shared" si="5"/>
        <v>0</v>
      </c>
    </row>
    <row r="131" spans="3:13" x14ac:dyDescent="0.25">
      <c r="C131" s="37" t="s">
        <v>119</v>
      </c>
      <c r="D131" s="40">
        <v>114</v>
      </c>
      <c r="E131" s="32" t="s">
        <v>478</v>
      </c>
      <c r="F131" s="33">
        <v>113.5</v>
      </c>
      <c r="G131" s="18">
        <f t="shared" si="4"/>
        <v>-4.4052863436123352E-3</v>
      </c>
      <c r="I131" s="99" t="s">
        <v>307</v>
      </c>
      <c r="J131" s="14">
        <v>20.25</v>
      </c>
      <c r="K131" s="32" t="s">
        <v>163</v>
      </c>
      <c r="L131" s="33">
        <v>20.25</v>
      </c>
      <c r="M131" s="18">
        <f t="shared" si="5"/>
        <v>0</v>
      </c>
    </row>
    <row r="132" spans="3:13" x14ac:dyDescent="0.25">
      <c r="C132" s="99" t="s">
        <v>396</v>
      </c>
      <c r="D132" s="14">
        <v>23.5</v>
      </c>
      <c r="E132" s="32" t="s">
        <v>397</v>
      </c>
      <c r="F132" s="33">
        <v>23.4</v>
      </c>
      <c r="G132" s="18">
        <f t="shared" si="4"/>
        <v>-4.2735042735043346E-3</v>
      </c>
      <c r="I132" s="99" t="s">
        <v>110</v>
      </c>
      <c r="J132" s="14">
        <v>54</v>
      </c>
      <c r="K132" s="32" t="s">
        <v>344</v>
      </c>
      <c r="L132" s="33">
        <v>54</v>
      </c>
      <c r="M132" s="18">
        <f t="shared" si="5"/>
        <v>0</v>
      </c>
    </row>
    <row r="133" spans="3:13" x14ac:dyDescent="0.25">
      <c r="C133" s="97" t="s">
        <v>27</v>
      </c>
      <c r="D133" s="44">
        <v>164</v>
      </c>
      <c r="E133" s="32" t="s">
        <v>28</v>
      </c>
      <c r="F133" s="33">
        <v>163.5</v>
      </c>
      <c r="G133" s="18">
        <f t="shared" ref="G133:G196" si="6">(F133-D133)/F133</f>
        <v>-3.0581039755351682E-3</v>
      </c>
      <c r="I133" s="99" t="s">
        <v>152</v>
      </c>
      <c r="J133" s="14">
        <v>0.33</v>
      </c>
      <c r="K133" s="32" t="s">
        <v>201</v>
      </c>
      <c r="L133" s="33">
        <v>0.33</v>
      </c>
      <c r="M133" s="18">
        <f t="shared" ref="M133:M196" si="7">(L133-J133)/L133</f>
        <v>0</v>
      </c>
    </row>
    <row r="134" spans="3:13" x14ac:dyDescent="0.25">
      <c r="C134" s="97" t="s">
        <v>20</v>
      </c>
      <c r="D134" s="44">
        <v>56.5</v>
      </c>
      <c r="E134" s="32" t="s">
        <v>21</v>
      </c>
      <c r="F134" s="33">
        <v>56.5</v>
      </c>
      <c r="G134" s="18">
        <f t="shared" si="6"/>
        <v>0</v>
      </c>
      <c r="I134" s="99" t="s">
        <v>359</v>
      </c>
      <c r="J134" s="14">
        <v>128.5</v>
      </c>
      <c r="K134" s="32" t="s">
        <v>443</v>
      </c>
      <c r="L134" s="33">
        <v>128.5</v>
      </c>
      <c r="M134" s="18">
        <f t="shared" si="7"/>
        <v>0</v>
      </c>
    </row>
    <row r="135" spans="3:13" x14ac:dyDescent="0.25">
      <c r="C135" s="97" t="s">
        <v>47</v>
      </c>
      <c r="D135" s="44">
        <v>37</v>
      </c>
      <c r="E135" s="32" t="s">
        <v>48</v>
      </c>
      <c r="F135" s="33">
        <v>37</v>
      </c>
      <c r="G135" s="18">
        <f t="shared" si="6"/>
        <v>0</v>
      </c>
      <c r="I135" s="37" t="s">
        <v>471</v>
      </c>
      <c r="J135" s="40">
        <v>415</v>
      </c>
      <c r="K135" s="32" t="s">
        <v>472</v>
      </c>
      <c r="L135" s="33">
        <v>415</v>
      </c>
      <c r="M135" s="18">
        <f t="shared" si="7"/>
        <v>0</v>
      </c>
    </row>
    <row r="136" spans="3:13" x14ac:dyDescent="0.25">
      <c r="C136" s="98" t="s">
        <v>81</v>
      </c>
      <c r="D136" s="52">
        <v>38</v>
      </c>
      <c r="E136" s="32" t="s">
        <v>276</v>
      </c>
      <c r="F136" s="33">
        <v>38</v>
      </c>
      <c r="G136" s="18">
        <f t="shared" si="6"/>
        <v>0</v>
      </c>
      <c r="I136" s="37" t="s">
        <v>55</v>
      </c>
      <c r="J136" s="40">
        <v>3.91</v>
      </c>
      <c r="K136" s="32" t="s">
        <v>481</v>
      </c>
      <c r="L136" s="33">
        <v>3.91</v>
      </c>
      <c r="M136" s="18">
        <f t="shared" si="7"/>
        <v>0</v>
      </c>
    </row>
    <row r="137" spans="3:13" x14ac:dyDescent="0.25">
      <c r="C137" s="98" t="s">
        <v>281</v>
      </c>
      <c r="D137" s="52">
        <v>11.95</v>
      </c>
      <c r="E137" s="32" t="s">
        <v>282</v>
      </c>
      <c r="F137" s="33">
        <v>11.95</v>
      </c>
      <c r="G137" s="18">
        <f t="shared" si="6"/>
        <v>0</v>
      </c>
      <c r="I137" s="37" t="s">
        <v>47</v>
      </c>
      <c r="J137" s="40">
        <v>70</v>
      </c>
      <c r="K137" s="32" t="s">
        <v>482</v>
      </c>
      <c r="L137" s="33">
        <v>70</v>
      </c>
      <c r="M137" s="18">
        <f t="shared" si="7"/>
        <v>0</v>
      </c>
    </row>
    <row r="138" spans="3:13" x14ac:dyDescent="0.25">
      <c r="C138" s="98" t="s">
        <v>29</v>
      </c>
      <c r="D138" s="52">
        <v>13.5</v>
      </c>
      <c r="E138" s="32" t="s">
        <v>289</v>
      </c>
      <c r="F138" s="33">
        <v>13.5</v>
      </c>
      <c r="G138" s="18">
        <f t="shared" si="6"/>
        <v>0</v>
      </c>
      <c r="I138" s="37" t="s">
        <v>496</v>
      </c>
      <c r="J138" s="40">
        <v>1.44</v>
      </c>
      <c r="K138" s="32" t="s">
        <v>476</v>
      </c>
      <c r="L138" s="33">
        <v>1.44</v>
      </c>
      <c r="M138" s="18">
        <f t="shared" si="7"/>
        <v>0</v>
      </c>
    </row>
    <row r="139" spans="3:13" x14ac:dyDescent="0.25">
      <c r="C139" s="98" t="s">
        <v>196</v>
      </c>
      <c r="D139" s="52">
        <v>3.9</v>
      </c>
      <c r="E139" s="32" t="s">
        <v>311</v>
      </c>
      <c r="F139" s="33">
        <v>3.9</v>
      </c>
      <c r="G139" s="18">
        <f t="shared" si="6"/>
        <v>0</v>
      </c>
      <c r="I139" s="37" t="s">
        <v>307</v>
      </c>
      <c r="J139" s="40">
        <v>12</v>
      </c>
      <c r="K139" s="32" t="s">
        <v>498</v>
      </c>
      <c r="L139" s="33">
        <v>12</v>
      </c>
      <c r="M139" s="18">
        <f t="shared" si="7"/>
        <v>0</v>
      </c>
    </row>
    <row r="140" spans="3:13" x14ac:dyDescent="0.25">
      <c r="C140" s="99" t="s">
        <v>307</v>
      </c>
      <c r="D140" s="14">
        <v>20.25</v>
      </c>
      <c r="E140" s="32" t="s">
        <v>163</v>
      </c>
      <c r="F140" s="33">
        <v>20.25</v>
      </c>
      <c r="G140" s="18">
        <f t="shared" si="6"/>
        <v>0</v>
      </c>
      <c r="I140" s="37" t="s">
        <v>47</v>
      </c>
      <c r="J140" s="40">
        <v>67.5</v>
      </c>
      <c r="K140" s="32" t="s">
        <v>499</v>
      </c>
      <c r="L140" s="33">
        <v>67.5</v>
      </c>
      <c r="M140" s="18">
        <f t="shared" si="7"/>
        <v>0</v>
      </c>
    </row>
    <row r="141" spans="3:13" x14ac:dyDescent="0.25">
      <c r="C141" s="99" t="s">
        <v>110</v>
      </c>
      <c r="D141" s="14">
        <v>54</v>
      </c>
      <c r="E141" s="32" t="s">
        <v>344</v>
      </c>
      <c r="F141" s="33">
        <v>54</v>
      </c>
      <c r="G141" s="18">
        <f t="shared" si="6"/>
        <v>0</v>
      </c>
      <c r="I141" s="37" t="s">
        <v>281</v>
      </c>
      <c r="J141" s="40">
        <v>8.1099999999999905</v>
      </c>
      <c r="K141" s="32" t="s">
        <v>508</v>
      </c>
      <c r="L141" s="33">
        <v>8.11</v>
      </c>
      <c r="M141" s="18">
        <f t="shared" si="7"/>
        <v>1.0951645125772198E-15</v>
      </c>
    </row>
    <row r="142" spans="3:13" x14ac:dyDescent="0.25">
      <c r="C142" s="99" t="s">
        <v>152</v>
      </c>
      <c r="D142" s="14">
        <v>0.33</v>
      </c>
      <c r="E142" s="32" t="s">
        <v>201</v>
      </c>
      <c r="F142" s="33">
        <v>0.33</v>
      </c>
      <c r="G142" s="18">
        <f t="shared" si="6"/>
        <v>0</v>
      </c>
      <c r="I142" s="99" t="s">
        <v>203</v>
      </c>
      <c r="J142" s="14">
        <v>69</v>
      </c>
      <c r="K142" s="32" t="s">
        <v>339</v>
      </c>
      <c r="L142" s="33">
        <v>69.099999999999994</v>
      </c>
      <c r="M142" s="18">
        <f t="shared" si="7"/>
        <v>1.4471780028942739E-3</v>
      </c>
    </row>
    <row r="143" spans="3:13" x14ac:dyDescent="0.25">
      <c r="C143" s="99" t="s">
        <v>359</v>
      </c>
      <c r="D143" s="14">
        <v>128.5</v>
      </c>
      <c r="E143" s="32" t="s">
        <v>443</v>
      </c>
      <c r="F143" s="33">
        <v>128.5</v>
      </c>
      <c r="G143" s="18">
        <f t="shared" si="6"/>
        <v>0</v>
      </c>
      <c r="I143" s="99" t="s">
        <v>45</v>
      </c>
      <c r="J143" s="14">
        <v>40</v>
      </c>
      <c r="K143" s="32" t="s">
        <v>432</v>
      </c>
      <c r="L143" s="33">
        <v>40.1</v>
      </c>
      <c r="M143" s="18">
        <f t="shared" si="7"/>
        <v>2.4937655860349482E-3</v>
      </c>
    </row>
    <row r="144" spans="3:13" x14ac:dyDescent="0.25">
      <c r="C144" s="37" t="s">
        <v>471</v>
      </c>
      <c r="D144" s="40">
        <v>415</v>
      </c>
      <c r="E144" s="32" t="s">
        <v>472</v>
      </c>
      <c r="F144" s="33">
        <v>415</v>
      </c>
      <c r="G144" s="18">
        <f t="shared" si="6"/>
        <v>0</v>
      </c>
      <c r="I144" s="99" t="s">
        <v>130</v>
      </c>
      <c r="J144" s="14">
        <v>15.95</v>
      </c>
      <c r="K144" s="32" t="s">
        <v>365</v>
      </c>
      <c r="L144" s="33">
        <v>16</v>
      </c>
      <c r="M144" s="18">
        <f t="shared" si="7"/>
        <v>3.1250000000000444E-3</v>
      </c>
    </row>
    <row r="145" spans="3:13" x14ac:dyDescent="0.25">
      <c r="C145" s="37" t="s">
        <v>55</v>
      </c>
      <c r="D145" s="40">
        <v>3.91</v>
      </c>
      <c r="E145" s="32" t="s">
        <v>481</v>
      </c>
      <c r="F145" s="33">
        <v>3.91</v>
      </c>
      <c r="G145" s="18">
        <f t="shared" si="6"/>
        <v>0</v>
      </c>
      <c r="I145" s="98" t="s">
        <v>164</v>
      </c>
      <c r="J145" s="52">
        <v>1.2</v>
      </c>
      <c r="K145" s="32" t="s">
        <v>223</v>
      </c>
      <c r="L145" s="33">
        <v>1.204</v>
      </c>
      <c r="M145" s="18">
        <f t="shared" si="7"/>
        <v>3.3222591362126277E-3</v>
      </c>
    </row>
    <row r="146" spans="3:13" x14ac:dyDescent="0.25">
      <c r="C146" s="37" t="s">
        <v>47</v>
      </c>
      <c r="D146" s="40">
        <v>70</v>
      </c>
      <c r="E146" s="32" t="s">
        <v>482</v>
      </c>
      <c r="F146" s="33">
        <v>70</v>
      </c>
      <c r="G146" s="18">
        <f t="shared" si="6"/>
        <v>0</v>
      </c>
      <c r="I146" s="98" t="s">
        <v>208</v>
      </c>
      <c r="J146" s="52">
        <v>29.6</v>
      </c>
      <c r="K146" s="32" t="s">
        <v>209</v>
      </c>
      <c r="L146" s="33">
        <v>29.7</v>
      </c>
      <c r="M146" s="18">
        <f t="shared" si="7"/>
        <v>3.3670033670032953E-3</v>
      </c>
    </row>
    <row r="147" spans="3:13" x14ac:dyDescent="0.25">
      <c r="C147" s="37" t="s">
        <v>496</v>
      </c>
      <c r="D147" s="40">
        <v>1.44</v>
      </c>
      <c r="E147" s="32" t="s">
        <v>476</v>
      </c>
      <c r="F147" s="33">
        <v>1.44</v>
      </c>
      <c r="G147" s="18">
        <f t="shared" si="6"/>
        <v>0</v>
      </c>
      <c r="I147" s="99" t="s">
        <v>99</v>
      </c>
      <c r="J147" s="14">
        <v>5</v>
      </c>
      <c r="K147" s="32" t="s">
        <v>336</v>
      </c>
      <c r="L147" s="33">
        <v>5.0199999999999996</v>
      </c>
      <c r="M147" s="18">
        <f t="shared" si="7"/>
        <v>3.9840637450198361E-3</v>
      </c>
    </row>
    <row r="148" spans="3:13" x14ac:dyDescent="0.25">
      <c r="C148" s="37" t="s">
        <v>307</v>
      </c>
      <c r="D148" s="40">
        <v>12</v>
      </c>
      <c r="E148" s="32" t="s">
        <v>498</v>
      </c>
      <c r="F148" s="33">
        <v>12</v>
      </c>
      <c r="G148" s="18">
        <f t="shared" si="6"/>
        <v>0</v>
      </c>
      <c r="I148" s="98" t="s">
        <v>192</v>
      </c>
      <c r="J148" s="52">
        <v>82.23</v>
      </c>
      <c r="K148" s="32" t="s">
        <v>221</v>
      </c>
      <c r="L148" s="33">
        <v>82.75</v>
      </c>
      <c r="M148" s="18">
        <f t="shared" si="7"/>
        <v>6.2839879154078073E-3</v>
      </c>
    </row>
    <row r="149" spans="3:13" x14ac:dyDescent="0.25">
      <c r="C149" s="37" t="s">
        <v>47</v>
      </c>
      <c r="D149" s="40">
        <v>67.5</v>
      </c>
      <c r="E149" s="32" t="s">
        <v>499</v>
      </c>
      <c r="F149" s="33">
        <v>67.5</v>
      </c>
      <c r="G149" s="18">
        <f t="shared" si="6"/>
        <v>0</v>
      </c>
      <c r="I149" s="98" t="s">
        <v>179</v>
      </c>
      <c r="J149" s="52">
        <v>57.4</v>
      </c>
      <c r="K149" s="32" t="s">
        <v>180</v>
      </c>
      <c r="L149" s="33">
        <v>57.8</v>
      </c>
      <c r="M149" s="18">
        <f t="shared" si="7"/>
        <v>6.9204152249134707E-3</v>
      </c>
    </row>
    <row r="150" spans="3:13" x14ac:dyDescent="0.25">
      <c r="C150" s="99" t="s">
        <v>205</v>
      </c>
      <c r="D150" s="14">
        <v>185</v>
      </c>
      <c r="E150" s="32" t="s">
        <v>224</v>
      </c>
      <c r="F150" s="33">
        <v>185</v>
      </c>
      <c r="G150" s="18">
        <f t="shared" si="6"/>
        <v>0</v>
      </c>
      <c r="I150" s="99" t="s">
        <v>164</v>
      </c>
      <c r="J150" s="14">
        <v>0.21</v>
      </c>
      <c r="K150" s="32" t="s">
        <v>389</v>
      </c>
      <c r="L150" s="33">
        <v>0.21149999999999999</v>
      </c>
      <c r="M150" s="18">
        <f t="shared" si="7"/>
        <v>7.0921985815602905E-3</v>
      </c>
    </row>
    <row r="151" spans="3:13" x14ac:dyDescent="0.25">
      <c r="C151" s="99" t="s">
        <v>218</v>
      </c>
      <c r="D151" s="14">
        <v>7</v>
      </c>
      <c r="E151" s="32" t="s">
        <v>240</v>
      </c>
      <c r="F151" s="33">
        <v>7</v>
      </c>
      <c r="G151" s="18">
        <f t="shared" si="6"/>
        <v>0</v>
      </c>
      <c r="I151" s="99" t="s">
        <v>348</v>
      </c>
      <c r="J151" s="14">
        <v>67.069999999999993</v>
      </c>
      <c r="K151" s="32" t="s">
        <v>400</v>
      </c>
      <c r="L151" s="33">
        <v>67.599999999999994</v>
      </c>
      <c r="M151" s="18">
        <f t="shared" si="7"/>
        <v>7.8402366863905507E-3</v>
      </c>
    </row>
    <row r="152" spans="3:13" x14ac:dyDescent="0.25">
      <c r="C152" s="99" t="s">
        <v>122</v>
      </c>
      <c r="D152" s="14">
        <v>20</v>
      </c>
      <c r="E152" s="32" t="s">
        <v>134</v>
      </c>
      <c r="F152" s="33">
        <v>20</v>
      </c>
      <c r="G152" s="18">
        <f t="shared" si="6"/>
        <v>0</v>
      </c>
      <c r="I152" s="99" t="s">
        <v>196</v>
      </c>
      <c r="J152" s="14">
        <v>8.8954000000000004</v>
      </c>
      <c r="K152" s="32" t="s">
        <v>353</v>
      </c>
      <c r="L152" s="33">
        <v>8.9700000000000006</v>
      </c>
      <c r="M152" s="18">
        <f t="shared" si="7"/>
        <v>8.3166109253066008E-3</v>
      </c>
    </row>
    <row r="153" spans="3:13" x14ac:dyDescent="0.25">
      <c r="C153" s="37" t="s">
        <v>281</v>
      </c>
      <c r="D153" s="40">
        <v>8.1099999999999905</v>
      </c>
      <c r="E153" s="32" t="s">
        <v>508</v>
      </c>
      <c r="F153" s="33">
        <v>8.11</v>
      </c>
      <c r="G153" s="18">
        <f t="shared" si="6"/>
        <v>1.0951645125772198E-15</v>
      </c>
      <c r="I153" s="99" t="s">
        <v>281</v>
      </c>
      <c r="J153" s="14">
        <v>9.4</v>
      </c>
      <c r="K153" s="32" t="s">
        <v>363</v>
      </c>
      <c r="L153" s="33">
        <v>9.48</v>
      </c>
      <c r="M153" s="18">
        <f t="shared" si="7"/>
        <v>8.4388185654008518E-3</v>
      </c>
    </row>
    <row r="154" spans="3:13" x14ac:dyDescent="0.25">
      <c r="C154" s="99" t="s">
        <v>203</v>
      </c>
      <c r="D154" s="14">
        <v>69</v>
      </c>
      <c r="E154" s="32" t="s">
        <v>339</v>
      </c>
      <c r="F154" s="33">
        <v>69.099999999999994</v>
      </c>
      <c r="G154" s="18">
        <f t="shared" si="6"/>
        <v>1.4471780028942739E-3</v>
      </c>
      <c r="I154" s="99" t="s">
        <v>342</v>
      </c>
      <c r="J154" s="14">
        <v>70</v>
      </c>
      <c r="K154" s="32" t="s">
        <v>343</v>
      </c>
      <c r="L154" s="33">
        <v>70.599999999999994</v>
      </c>
      <c r="M154" s="18">
        <f t="shared" si="7"/>
        <v>8.4985835694050185E-3</v>
      </c>
    </row>
    <row r="155" spans="3:13" x14ac:dyDescent="0.25">
      <c r="C155" s="99" t="s">
        <v>45</v>
      </c>
      <c r="D155" s="14">
        <v>40</v>
      </c>
      <c r="E155" s="32" t="s">
        <v>432</v>
      </c>
      <c r="F155" s="33">
        <v>40.1</v>
      </c>
      <c r="G155" s="18">
        <f t="shared" si="6"/>
        <v>2.4937655860349482E-3</v>
      </c>
      <c r="I155" s="37" t="s">
        <v>319</v>
      </c>
      <c r="J155" s="40">
        <v>10.99</v>
      </c>
      <c r="K155" s="32" t="s">
        <v>222</v>
      </c>
      <c r="L155" s="33">
        <v>11.1</v>
      </c>
      <c r="M155" s="18">
        <f t="shared" si="7"/>
        <v>9.909909909909859E-3</v>
      </c>
    </row>
    <row r="156" spans="3:13" x14ac:dyDescent="0.25">
      <c r="C156" s="99" t="s">
        <v>130</v>
      </c>
      <c r="D156" s="14">
        <v>15.95</v>
      </c>
      <c r="E156" s="32" t="s">
        <v>365</v>
      </c>
      <c r="F156" s="33">
        <v>16</v>
      </c>
      <c r="G156" s="18">
        <f t="shared" si="6"/>
        <v>3.1250000000000444E-3</v>
      </c>
      <c r="I156" s="99" t="s">
        <v>130</v>
      </c>
      <c r="J156" s="14">
        <v>14</v>
      </c>
      <c r="K156" s="32" t="s">
        <v>442</v>
      </c>
      <c r="L156" s="33">
        <v>14.15</v>
      </c>
      <c r="M156" s="18">
        <f t="shared" si="7"/>
        <v>1.0600706713780944E-2</v>
      </c>
    </row>
    <row r="157" spans="3:13" x14ac:dyDescent="0.25">
      <c r="C157" s="98" t="s">
        <v>164</v>
      </c>
      <c r="D157" s="52">
        <v>1.2</v>
      </c>
      <c r="E157" s="32" t="s">
        <v>223</v>
      </c>
      <c r="F157" s="33">
        <v>1.204</v>
      </c>
      <c r="G157" s="18">
        <f t="shared" si="6"/>
        <v>3.3222591362126277E-3</v>
      </c>
      <c r="I157" s="99" t="s">
        <v>268</v>
      </c>
      <c r="J157" s="14">
        <v>13</v>
      </c>
      <c r="K157" s="32" t="s">
        <v>347</v>
      </c>
      <c r="L157" s="33">
        <v>13.15</v>
      </c>
      <c r="M157" s="18">
        <f t="shared" si="7"/>
        <v>1.1406844106463905E-2</v>
      </c>
    </row>
    <row r="158" spans="3:13" x14ac:dyDescent="0.25">
      <c r="C158" s="98" t="s">
        <v>208</v>
      </c>
      <c r="D158" s="52">
        <v>29.6</v>
      </c>
      <c r="E158" s="32" t="s">
        <v>209</v>
      </c>
      <c r="F158" s="33">
        <v>29.7</v>
      </c>
      <c r="G158" s="18">
        <f t="shared" si="6"/>
        <v>3.3670033670032953E-3</v>
      </c>
      <c r="I158" s="98" t="s">
        <v>281</v>
      </c>
      <c r="J158" s="52">
        <v>16.8</v>
      </c>
      <c r="K158" s="32" t="s">
        <v>288</v>
      </c>
      <c r="L158" s="33">
        <v>17</v>
      </c>
      <c r="M158" s="18">
        <f t="shared" si="7"/>
        <v>1.1764705882352899E-2</v>
      </c>
    </row>
    <row r="159" spans="3:13" x14ac:dyDescent="0.25">
      <c r="C159" s="99" t="s">
        <v>99</v>
      </c>
      <c r="D159" s="14">
        <v>5</v>
      </c>
      <c r="E159" s="32" t="s">
        <v>336</v>
      </c>
      <c r="F159" s="33">
        <v>5.0199999999999996</v>
      </c>
      <c r="G159" s="18">
        <f t="shared" si="6"/>
        <v>3.9840637450198361E-3</v>
      </c>
      <c r="I159" s="37" t="s">
        <v>383</v>
      </c>
      <c r="J159" s="40">
        <v>3.6859999999999999</v>
      </c>
      <c r="K159" s="32" t="s">
        <v>489</v>
      </c>
      <c r="L159" s="33">
        <v>3.74</v>
      </c>
      <c r="M159" s="18">
        <f t="shared" si="7"/>
        <v>1.4438502673796863E-2</v>
      </c>
    </row>
    <row r="160" spans="3:13" x14ac:dyDescent="0.25">
      <c r="C160" s="31" t="s">
        <v>44</v>
      </c>
      <c r="D160" s="53">
        <v>19</v>
      </c>
      <c r="E160" s="32" t="s">
        <v>63</v>
      </c>
      <c r="F160" s="33">
        <v>19.100000000000001</v>
      </c>
      <c r="G160" s="18">
        <f t="shared" si="6"/>
        <v>5.2356020942409117E-3</v>
      </c>
      <c r="I160" s="98" t="s">
        <v>192</v>
      </c>
      <c r="J160" s="52">
        <v>72</v>
      </c>
      <c r="K160" s="32" t="s">
        <v>193</v>
      </c>
      <c r="L160" s="33">
        <v>73.150000000000006</v>
      </c>
      <c r="M160" s="18">
        <f t="shared" si="7"/>
        <v>1.5721120984278955E-2</v>
      </c>
    </row>
    <row r="161" spans="3:13" x14ac:dyDescent="0.25">
      <c r="C161" s="98" t="s">
        <v>192</v>
      </c>
      <c r="D161" s="52">
        <v>82.23</v>
      </c>
      <c r="E161" s="32" t="s">
        <v>221</v>
      </c>
      <c r="F161" s="33">
        <v>82.75</v>
      </c>
      <c r="G161" s="18">
        <f t="shared" si="6"/>
        <v>6.2839879154078073E-3</v>
      </c>
      <c r="I161" s="37" t="s">
        <v>256</v>
      </c>
      <c r="J161" s="40">
        <v>12.5</v>
      </c>
      <c r="K161" s="32" t="s">
        <v>490</v>
      </c>
      <c r="L161" s="33">
        <v>12.7</v>
      </c>
      <c r="M161" s="18">
        <f t="shared" si="7"/>
        <v>1.5748031496062936E-2</v>
      </c>
    </row>
    <row r="162" spans="3:13" x14ac:dyDescent="0.25">
      <c r="C162" s="98" t="s">
        <v>179</v>
      </c>
      <c r="D162" s="52">
        <v>57.4</v>
      </c>
      <c r="E162" s="32" t="s">
        <v>180</v>
      </c>
      <c r="F162" s="33">
        <v>57.8</v>
      </c>
      <c r="G162" s="18">
        <f t="shared" si="6"/>
        <v>6.9204152249134707E-3</v>
      </c>
      <c r="I162" s="99" t="s">
        <v>77</v>
      </c>
      <c r="J162" s="14">
        <v>22.7</v>
      </c>
      <c r="K162" s="32" t="s">
        <v>409</v>
      </c>
      <c r="L162" s="33">
        <v>23.1</v>
      </c>
      <c r="M162" s="18">
        <f t="shared" si="7"/>
        <v>1.7316017316017406E-2</v>
      </c>
    </row>
    <row r="163" spans="3:13" x14ac:dyDescent="0.25">
      <c r="C163" s="99" t="s">
        <v>164</v>
      </c>
      <c r="D163" s="14">
        <v>0.21</v>
      </c>
      <c r="E163" s="32" t="s">
        <v>389</v>
      </c>
      <c r="F163" s="33">
        <v>0.21149999999999999</v>
      </c>
      <c r="G163" s="18">
        <f t="shared" si="6"/>
        <v>7.0921985815602905E-3</v>
      </c>
      <c r="I163" s="98" t="s">
        <v>77</v>
      </c>
      <c r="J163" s="52">
        <v>27.98</v>
      </c>
      <c r="K163" s="32" t="s">
        <v>291</v>
      </c>
      <c r="L163" s="33">
        <v>28.5</v>
      </c>
      <c r="M163" s="18">
        <f t="shared" si="7"/>
        <v>1.8245614035087704E-2</v>
      </c>
    </row>
    <row r="164" spans="3:13" x14ac:dyDescent="0.25">
      <c r="C164" s="37" t="s">
        <v>35</v>
      </c>
      <c r="D164" s="40">
        <v>133</v>
      </c>
      <c r="E164" s="32" t="s">
        <v>280</v>
      </c>
      <c r="F164" s="33">
        <v>134</v>
      </c>
      <c r="G164" s="18">
        <f t="shared" si="6"/>
        <v>7.462686567164179E-3</v>
      </c>
      <c r="I164" s="99" t="s">
        <v>156</v>
      </c>
      <c r="J164" s="14">
        <v>1.85</v>
      </c>
      <c r="K164" s="32" t="s">
        <v>409</v>
      </c>
      <c r="L164" s="33">
        <v>1.89</v>
      </c>
      <c r="M164" s="18">
        <f t="shared" si="7"/>
        <v>2.1164021164021066E-2</v>
      </c>
    </row>
    <row r="165" spans="3:13" x14ac:dyDescent="0.25">
      <c r="C165" s="99" t="s">
        <v>348</v>
      </c>
      <c r="D165" s="14">
        <v>67.069999999999993</v>
      </c>
      <c r="E165" s="32" t="s">
        <v>400</v>
      </c>
      <c r="F165" s="33">
        <v>67.599999999999994</v>
      </c>
      <c r="G165" s="18">
        <f t="shared" si="6"/>
        <v>7.8402366863905507E-3</v>
      </c>
      <c r="I165" s="99" t="s">
        <v>77</v>
      </c>
      <c r="J165" s="14">
        <v>27.4</v>
      </c>
      <c r="K165" s="32" t="s">
        <v>224</v>
      </c>
      <c r="L165" s="33">
        <v>28</v>
      </c>
      <c r="M165" s="18">
        <f t="shared" si="7"/>
        <v>2.1428571428571481E-2</v>
      </c>
    </row>
    <row r="166" spans="3:13" x14ac:dyDescent="0.25">
      <c r="C166" s="98" t="s">
        <v>112</v>
      </c>
      <c r="D166" s="52">
        <v>37</v>
      </c>
      <c r="E166" s="32" t="s">
        <v>131</v>
      </c>
      <c r="F166" s="33">
        <v>37.299999999999997</v>
      </c>
      <c r="G166" s="18">
        <f t="shared" si="6"/>
        <v>8.0428954423591732E-3</v>
      </c>
      <c r="I166" s="37" t="s">
        <v>348</v>
      </c>
      <c r="J166" s="40">
        <v>67.400000000000006</v>
      </c>
      <c r="K166" s="32" t="s">
        <v>457</v>
      </c>
      <c r="L166" s="33">
        <v>69</v>
      </c>
      <c r="M166" s="18">
        <f t="shared" si="7"/>
        <v>2.3188405797101366E-2</v>
      </c>
    </row>
    <row r="167" spans="3:13" x14ac:dyDescent="0.25">
      <c r="C167" s="99" t="s">
        <v>196</v>
      </c>
      <c r="D167" s="14">
        <v>8.8954000000000004</v>
      </c>
      <c r="E167" s="32" t="s">
        <v>353</v>
      </c>
      <c r="F167" s="33">
        <v>8.9700000000000006</v>
      </c>
      <c r="G167" s="18">
        <f t="shared" si="6"/>
        <v>8.3166109253066008E-3</v>
      </c>
      <c r="I167" s="98" t="s">
        <v>52</v>
      </c>
      <c r="J167" s="52">
        <v>3.96</v>
      </c>
      <c r="K167" s="32" t="s">
        <v>302</v>
      </c>
      <c r="L167" s="33">
        <v>4.0599999999999996</v>
      </c>
      <c r="M167" s="18">
        <f t="shared" si="7"/>
        <v>2.4630541871921097E-2</v>
      </c>
    </row>
    <row r="168" spans="3:13" x14ac:dyDescent="0.25">
      <c r="C168" s="99" t="s">
        <v>281</v>
      </c>
      <c r="D168" s="14">
        <v>9.4</v>
      </c>
      <c r="E168" s="32" t="s">
        <v>363</v>
      </c>
      <c r="F168" s="33">
        <v>9.48</v>
      </c>
      <c r="G168" s="18">
        <f t="shared" si="6"/>
        <v>8.4388185654008518E-3</v>
      </c>
      <c r="I168" s="99" t="s">
        <v>47</v>
      </c>
      <c r="J168" s="14">
        <v>58</v>
      </c>
      <c r="K168" s="32" t="s">
        <v>431</v>
      </c>
      <c r="L168" s="33">
        <v>59.5</v>
      </c>
      <c r="M168" s="18">
        <f t="shared" si="7"/>
        <v>2.5210084033613446E-2</v>
      </c>
    </row>
    <row r="169" spans="3:13" x14ac:dyDescent="0.25">
      <c r="C169" s="99" t="s">
        <v>342</v>
      </c>
      <c r="D169" s="14">
        <v>70</v>
      </c>
      <c r="E169" s="32" t="s">
        <v>343</v>
      </c>
      <c r="F169" s="33">
        <v>70.599999999999994</v>
      </c>
      <c r="G169" s="18">
        <f t="shared" si="6"/>
        <v>8.4985835694050185E-3</v>
      </c>
      <c r="I169" s="97" t="s">
        <v>81</v>
      </c>
      <c r="J169" s="44">
        <v>38</v>
      </c>
      <c r="K169" s="32" t="s">
        <v>82</v>
      </c>
      <c r="L169" s="33">
        <v>39</v>
      </c>
      <c r="M169" s="18">
        <f t="shared" si="7"/>
        <v>2.564102564102564E-2</v>
      </c>
    </row>
    <row r="170" spans="3:13" x14ac:dyDescent="0.25">
      <c r="C170" s="37" t="s">
        <v>319</v>
      </c>
      <c r="D170" s="40">
        <v>10.99</v>
      </c>
      <c r="E170" s="32" t="s">
        <v>222</v>
      </c>
      <c r="F170" s="33">
        <v>11.1</v>
      </c>
      <c r="G170" s="18">
        <f t="shared" si="6"/>
        <v>9.909909909909859E-3</v>
      </c>
      <c r="I170" s="99" t="s">
        <v>403</v>
      </c>
      <c r="J170" s="14">
        <v>187</v>
      </c>
      <c r="K170" s="32" t="s">
        <v>219</v>
      </c>
      <c r="L170" s="33">
        <v>192</v>
      </c>
      <c r="M170" s="18">
        <f t="shared" si="7"/>
        <v>2.6041666666666668E-2</v>
      </c>
    </row>
    <row r="171" spans="3:13" x14ac:dyDescent="0.25">
      <c r="C171" s="99" t="s">
        <v>130</v>
      </c>
      <c r="D171" s="14">
        <v>14</v>
      </c>
      <c r="E171" s="32" t="s">
        <v>442</v>
      </c>
      <c r="F171" s="33">
        <v>14.15</v>
      </c>
      <c r="G171" s="18">
        <f t="shared" si="6"/>
        <v>1.0600706713780944E-2</v>
      </c>
      <c r="I171" s="99" t="s">
        <v>272</v>
      </c>
      <c r="J171" s="14">
        <v>3.15</v>
      </c>
      <c r="K171" s="32" t="s">
        <v>364</v>
      </c>
      <c r="L171" s="33">
        <v>3.24</v>
      </c>
      <c r="M171" s="18">
        <f t="shared" si="7"/>
        <v>2.777777777777787E-2</v>
      </c>
    </row>
    <row r="172" spans="3:13" x14ac:dyDescent="0.25">
      <c r="C172" s="99" t="s">
        <v>268</v>
      </c>
      <c r="D172" s="14">
        <v>13</v>
      </c>
      <c r="E172" s="32" t="s">
        <v>347</v>
      </c>
      <c r="F172" s="33">
        <v>13.15</v>
      </c>
      <c r="G172" s="18">
        <f t="shared" si="6"/>
        <v>1.1406844106463905E-2</v>
      </c>
      <c r="I172" s="37" t="s">
        <v>297</v>
      </c>
      <c r="J172" s="40">
        <v>181.9</v>
      </c>
      <c r="K172" s="32" t="s">
        <v>454</v>
      </c>
      <c r="L172" s="33">
        <v>187.2</v>
      </c>
      <c r="M172" s="18">
        <f t="shared" si="7"/>
        <v>2.8311965811965722E-2</v>
      </c>
    </row>
    <row r="173" spans="3:13" x14ac:dyDescent="0.25">
      <c r="C173" s="98" t="s">
        <v>281</v>
      </c>
      <c r="D173" s="52">
        <v>16.8</v>
      </c>
      <c r="E173" s="32" t="s">
        <v>288</v>
      </c>
      <c r="F173" s="33">
        <v>17</v>
      </c>
      <c r="G173" s="18">
        <f t="shared" si="6"/>
        <v>1.1764705882352899E-2</v>
      </c>
      <c r="I173" s="99" t="s">
        <v>237</v>
      </c>
      <c r="J173" s="14">
        <v>5</v>
      </c>
      <c r="K173" s="32" t="s">
        <v>401</v>
      </c>
      <c r="L173" s="33">
        <v>5.15</v>
      </c>
      <c r="M173" s="18">
        <f t="shared" si="7"/>
        <v>2.9126213592233077E-2</v>
      </c>
    </row>
    <row r="174" spans="3:13" x14ac:dyDescent="0.25">
      <c r="C174" s="99" t="s">
        <v>218</v>
      </c>
      <c r="D174" s="14">
        <v>7</v>
      </c>
      <c r="E174" s="32" t="s">
        <v>236</v>
      </c>
      <c r="F174" s="33">
        <v>7.1</v>
      </c>
      <c r="G174" s="18">
        <f t="shared" si="6"/>
        <v>1.4084507042253471E-2</v>
      </c>
      <c r="I174" s="98" t="s">
        <v>130</v>
      </c>
      <c r="J174" s="52">
        <v>19.25</v>
      </c>
      <c r="K174" s="32" t="s">
        <v>230</v>
      </c>
      <c r="L174" s="33">
        <v>19.850000000000001</v>
      </c>
      <c r="M174" s="18">
        <f t="shared" si="7"/>
        <v>3.0226700251889237E-2</v>
      </c>
    </row>
    <row r="175" spans="3:13" x14ac:dyDescent="0.25">
      <c r="C175" s="37" t="s">
        <v>383</v>
      </c>
      <c r="D175" s="40">
        <v>3.6859999999999999</v>
      </c>
      <c r="E175" s="32" t="s">
        <v>489</v>
      </c>
      <c r="F175" s="33">
        <v>3.74</v>
      </c>
      <c r="G175" s="18">
        <f t="shared" si="6"/>
        <v>1.4438502673796863E-2</v>
      </c>
      <c r="I175" s="98" t="s">
        <v>81</v>
      </c>
      <c r="J175" s="52">
        <v>38</v>
      </c>
      <c r="K175" s="32" t="s">
        <v>239</v>
      </c>
      <c r="L175" s="33">
        <v>39.200000000000003</v>
      </c>
      <c r="M175" s="18">
        <f t="shared" si="7"/>
        <v>3.0612244897959252E-2</v>
      </c>
    </row>
    <row r="176" spans="3:13" x14ac:dyDescent="0.25">
      <c r="C176" s="98" t="s">
        <v>192</v>
      </c>
      <c r="D176" s="52">
        <v>72</v>
      </c>
      <c r="E176" s="32" t="s">
        <v>193</v>
      </c>
      <c r="F176" s="33">
        <v>73.150000000000006</v>
      </c>
      <c r="G176" s="18">
        <f t="shared" si="6"/>
        <v>1.5721120984278955E-2</v>
      </c>
      <c r="I176" s="99" t="s">
        <v>272</v>
      </c>
      <c r="J176" s="14">
        <v>6</v>
      </c>
      <c r="K176" s="32" t="s">
        <v>422</v>
      </c>
      <c r="L176" s="33">
        <v>6.2</v>
      </c>
      <c r="M176" s="18">
        <f t="shared" si="7"/>
        <v>3.2258064516129059E-2</v>
      </c>
    </row>
    <row r="177" spans="3:17" x14ac:dyDescent="0.25">
      <c r="C177" s="37" t="s">
        <v>256</v>
      </c>
      <c r="D177" s="40">
        <v>12.5</v>
      </c>
      <c r="E177" s="32" t="s">
        <v>490</v>
      </c>
      <c r="F177" s="33">
        <v>12.7</v>
      </c>
      <c r="G177" s="18">
        <f t="shared" si="6"/>
        <v>1.5748031496062936E-2</v>
      </c>
      <c r="I177" s="98" t="s">
        <v>77</v>
      </c>
      <c r="J177" s="52">
        <v>31.03</v>
      </c>
      <c r="K177" s="32" t="s">
        <v>53</v>
      </c>
      <c r="L177" s="33">
        <v>32.1</v>
      </c>
      <c r="M177" s="18">
        <f t="shared" si="7"/>
        <v>3.333333333333334E-2</v>
      </c>
    </row>
    <row r="178" spans="3:17" x14ac:dyDescent="0.25">
      <c r="C178" s="31" t="s">
        <v>29</v>
      </c>
      <c r="D178" s="53">
        <v>37.5</v>
      </c>
      <c r="E178" s="32" t="s">
        <v>30</v>
      </c>
      <c r="F178" s="33">
        <v>38.1</v>
      </c>
      <c r="G178" s="18">
        <f t="shared" si="6"/>
        <v>1.574803149606303E-2</v>
      </c>
      <c r="I178" s="98" t="s">
        <v>249</v>
      </c>
      <c r="J178" s="52">
        <v>31.8</v>
      </c>
      <c r="K178" s="32" t="s">
        <v>250</v>
      </c>
      <c r="L178" s="33">
        <v>32.9</v>
      </c>
      <c r="M178" s="18">
        <f t="shared" si="7"/>
        <v>3.3434650455926987E-2</v>
      </c>
    </row>
    <row r="179" spans="3:17" x14ac:dyDescent="0.25">
      <c r="C179" s="99" t="s">
        <v>77</v>
      </c>
      <c r="D179" s="14">
        <v>22.7</v>
      </c>
      <c r="E179" s="32" t="s">
        <v>409</v>
      </c>
      <c r="F179" s="33">
        <v>23.1</v>
      </c>
      <c r="G179" s="18">
        <f t="shared" si="6"/>
        <v>1.7316017316017406E-2</v>
      </c>
      <c r="I179" s="99" t="s">
        <v>50</v>
      </c>
      <c r="J179" s="14">
        <v>2.89</v>
      </c>
      <c r="K179" s="32" t="s">
        <v>419</v>
      </c>
      <c r="L179" s="33">
        <v>2.99</v>
      </c>
      <c r="M179" s="18">
        <f t="shared" si="7"/>
        <v>3.3444816053511732E-2</v>
      </c>
    </row>
    <row r="180" spans="3:17" x14ac:dyDescent="0.25">
      <c r="C180" s="98" t="s">
        <v>77</v>
      </c>
      <c r="D180" s="52">
        <v>27.98</v>
      </c>
      <c r="E180" s="32" t="s">
        <v>291</v>
      </c>
      <c r="F180" s="33">
        <v>28.5</v>
      </c>
      <c r="G180" s="18">
        <f t="shared" si="6"/>
        <v>1.8245614035087704E-2</v>
      </c>
      <c r="I180" s="99" t="s">
        <v>77</v>
      </c>
      <c r="J180" s="14">
        <v>25.77</v>
      </c>
      <c r="K180" s="32" t="s">
        <v>354</v>
      </c>
      <c r="L180" s="33">
        <v>26.7</v>
      </c>
      <c r="M180" s="18">
        <f t="shared" si="7"/>
        <v>3.4831460674157294E-2</v>
      </c>
    </row>
    <row r="181" spans="3:17" x14ac:dyDescent="0.25">
      <c r="C181" s="99" t="s">
        <v>22</v>
      </c>
      <c r="D181" s="14">
        <v>3.12</v>
      </c>
      <c r="E181" s="32" t="s">
        <v>169</v>
      </c>
      <c r="F181" s="33">
        <v>3.1840000000000002</v>
      </c>
      <c r="G181" s="18">
        <f t="shared" si="6"/>
        <v>2.0100502512562832E-2</v>
      </c>
      <c r="I181" s="98" t="s">
        <v>284</v>
      </c>
      <c r="J181" s="52">
        <v>16.5</v>
      </c>
      <c r="K181" s="32" t="s">
        <v>285</v>
      </c>
      <c r="L181" s="33">
        <v>17.100000000000001</v>
      </c>
      <c r="M181" s="18">
        <f t="shared" si="7"/>
        <v>3.5087719298245695E-2</v>
      </c>
    </row>
    <row r="182" spans="3:17" x14ac:dyDescent="0.25">
      <c r="C182" s="99" t="s">
        <v>156</v>
      </c>
      <c r="D182" s="14">
        <v>1.85</v>
      </c>
      <c r="E182" s="32" t="s">
        <v>409</v>
      </c>
      <c r="F182" s="33">
        <v>1.89</v>
      </c>
      <c r="G182" s="18">
        <f t="shared" si="6"/>
        <v>2.1164021164021066E-2</v>
      </c>
      <c r="I182" s="97" t="s">
        <v>74</v>
      </c>
      <c r="J182" s="44">
        <v>76</v>
      </c>
      <c r="K182" s="32" t="s">
        <v>75</v>
      </c>
      <c r="L182" s="33">
        <v>78.8</v>
      </c>
      <c r="M182" s="18">
        <f t="shared" si="7"/>
        <v>3.5532994923857836E-2</v>
      </c>
    </row>
    <row r="183" spans="3:17" x14ac:dyDescent="0.25">
      <c r="C183" s="99" t="s">
        <v>77</v>
      </c>
      <c r="D183" s="14">
        <v>27.4</v>
      </c>
      <c r="E183" s="32" t="s">
        <v>224</v>
      </c>
      <c r="F183" s="33">
        <v>28</v>
      </c>
      <c r="G183" s="18">
        <f t="shared" si="6"/>
        <v>2.1428571428571481E-2</v>
      </c>
      <c r="I183" s="99" t="s">
        <v>348</v>
      </c>
      <c r="J183" s="14">
        <v>66.7029</v>
      </c>
      <c r="K183" s="32" t="s">
        <v>349</v>
      </c>
      <c r="L183" s="33">
        <v>69.349999999999994</v>
      </c>
      <c r="M183" s="18">
        <f t="shared" si="7"/>
        <v>3.817015140591197E-2</v>
      </c>
    </row>
    <row r="184" spans="3:17" x14ac:dyDescent="0.25">
      <c r="C184" s="37" t="s">
        <v>348</v>
      </c>
      <c r="D184" s="40">
        <v>67.400000000000006</v>
      </c>
      <c r="E184" s="32" t="s">
        <v>457</v>
      </c>
      <c r="F184" s="33">
        <v>69</v>
      </c>
      <c r="G184" s="18">
        <f t="shared" si="6"/>
        <v>2.3188405797101366E-2</v>
      </c>
      <c r="I184" s="37" t="s">
        <v>192</v>
      </c>
      <c r="J184" s="40">
        <v>62.8</v>
      </c>
      <c r="K184" s="32" t="s">
        <v>161</v>
      </c>
      <c r="L184" s="33">
        <v>65.349999999999994</v>
      </c>
      <c r="M184" s="18">
        <f t="shared" si="7"/>
        <v>3.9020657995409297E-2</v>
      </c>
    </row>
    <row r="185" spans="3:17" x14ac:dyDescent="0.25">
      <c r="C185" s="98" t="s">
        <v>52</v>
      </c>
      <c r="D185" s="52">
        <v>3.96</v>
      </c>
      <c r="E185" s="32" t="s">
        <v>302</v>
      </c>
      <c r="F185" s="33">
        <v>4.0599999999999996</v>
      </c>
      <c r="G185" s="18">
        <f t="shared" si="6"/>
        <v>2.4630541871921097E-2</v>
      </c>
      <c r="I185" s="37" t="s">
        <v>196</v>
      </c>
      <c r="J185" s="40">
        <v>12.72</v>
      </c>
      <c r="K185" s="32" t="s">
        <v>409</v>
      </c>
      <c r="L185" s="33">
        <v>13.25</v>
      </c>
      <c r="M185" s="18">
        <f t="shared" si="7"/>
        <v>3.9999999999999952E-2</v>
      </c>
    </row>
    <row r="186" spans="3:17" x14ac:dyDescent="0.25">
      <c r="C186" s="99" t="s">
        <v>171</v>
      </c>
      <c r="D186" s="14">
        <v>117</v>
      </c>
      <c r="E186" s="32" t="s">
        <v>231</v>
      </c>
      <c r="F186" s="33">
        <v>120</v>
      </c>
      <c r="G186" s="18">
        <f t="shared" si="6"/>
        <v>2.5000000000000001E-2</v>
      </c>
      <c r="I186" s="98" t="s">
        <v>130</v>
      </c>
      <c r="J186" s="52">
        <v>19.25</v>
      </c>
      <c r="K186" s="32" t="s">
        <v>131</v>
      </c>
      <c r="L186" s="33">
        <v>20.100000000000001</v>
      </c>
      <c r="M186" s="18">
        <f t="shared" si="7"/>
        <v>4.2288557213930413E-2</v>
      </c>
    </row>
    <row r="187" spans="3:17" x14ac:dyDescent="0.25">
      <c r="C187" s="99" t="s">
        <v>47</v>
      </c>
      <c r="D187" s="14">
        <v>58</v>
      </c>
      <c r="E187" s="32" t="s">
        <v>431</v>
      </c>
      <c r="F187" s="33">
        <v>59.5</v>
      </c>
      <c r="G187" s="18">
        <f t="shared" si="6"/>
        <v>2.5210084033613446E-2</v>
      </c>
      <c r="I187" s="99" t="s">
        <v>352</v>
      </c>
      <c r="J187" s="14">
        <v>1.31</v>
      </c>
      <c r="K187" s="32" t="s">
        <v>405</v>
      </c>
      <c r="L187" s="33">
        <v>1.37</v>
      </c>
      <c r="M187" s="18">
        <f t="shared" si="7"/>
        <v>4.3795620437956241E-2</v>
      </c>
      <c r="Q187" s="84"/>
    </row>
    <row r="188" spans="3:17" x14ac:dyDescent="0.25">
      <c r="C188" s="97" t="s">
        <v>81</v>
      </c>
      <c r="D188" s="44">
        <v>38</v>
      </c>
      <c r="E188" s="32" t="s">
        <v>82</v>
      </c>
      <c r="F188" s="33">
        <v>39</v>
      </c>
      <c r="G188" s="18">
        <f t="shared" si="6"/>
        <v>2.564102564102564E-2</v>
      </c>
      <c r="I188" s="37" t="s">
        <v>196</v>
      </c>
      <c r="J188" s="40">
        <v>2.6381999999999999</v>
      </c>
      <c r="K188" s="32" t="s">
        <v>509</v>
      </c>
      <c r="L188" s="33">
        <v>2.76</v>
      </c>
      <c r="M188" s="18">
        <f t="shared" si="7"/>
        <v>4.4130434782608668E-2</v>
      </c>
      <c r="Q188" s="75"/>
    </row>
    <row r="189" spans="3:17" x14ac:dyDescent="0.25">
      <c r="C189" s="99" t="s">
        <v>403</v>
      </c>
      <c r="D189" s="14">
        <v>187</v>
      </c>
      <c r="E189" s="32" t="s">
        <v>219</v>
      </c>
      <c r="F189" s="33">
        <v>192</v>
      </c>
      <c r="G189" s="18">
        <f t="shared" si="6"/>
        <v>2.6041666666666668E-2</v>
      </c>
      <c r="I189" s="99" t="s">
        <v>348</v>
      </c>
      <c r="J189" s="14">
        <v>61.5</v>
      </c>
      <c r="K189" s="32" t="s">
        <v>414</v>
      </c>
      <c r="L189" s="33">
        <v>64.5</v>
      </c>
      <c r="M189" s="18">
        <f t="shared" si="7"/>
        <v>4.6511627906976744E-2</v>
      </c>
    </row>
    <row r="190" spans="3:17" x14ac:dyDescent="0.25">
      <c r="C190" s="31" t="s">
        <v>29</v>
      </c>
      <c r="D190" s="53">
        <v>18</v>
      </c>
      <c r="E190" s="32" t="s">
        <v>43</v>
      </c>
      <c r="F190" s="33">
        <v>18.5</v>
      </c>
      <c r="G190" s="18">
        <f t="shared" si="6"/>
        <v>2.7027027027027029E-2</v>
      </c>
      <c r="I190" s="99" t="s">
        <v>444</v>
      </c>
      <c r="J190" s="14">
        <v>24.5</v>
      </c>
      <c r="K190" s="32" t="s">
        <v>445</v>
      </c>
      <c r="L190" s="33">
        <v>25.7</v>
      </c>
      <c r="M190" s="18">
        <f t="shared" si="7"/>
        <v>4.6692607003891023E-2</v>
      </c>
    </row>
    <row r="191" spans="3:17" x14ac:dyDescent="0.25">
      <c r="C191" s="99" t="s">
        <v>272</v>
      </c>
      <c r="D191" s="14">
        <v>3.15</v>
      </c>
      <c r="E191" s="32" t="s">
        <v>364</v>
      </c>
      <c r="F191" s="33">
        <v>3.24</v>
      </c>
      <c r="G191" s="18">
        <f t="shared" si="6"/>
        <v>2.777777777777787E-2</v>
      </c>
      <c r="I191" s="37" t="s">
        <v>383</v>
      </c>
      <c r="J191" s="40">
        <v>1.95</v>
      </c>
      <c r="K191" s="32" t="s">
        <v>495</v>
      </c>
      <c r="L191" s="33">
        <v>2.0499999999999998</v>
      </c>
      <c r="M191" s="18">
        <f t="shared" si="7"/>
        <v>4.8780487804877988E-2</v>
      </c>
    </row>
    <row r="192" spans="3:17" x14ac:dyDescent="0.25">
      <c r="C192" s="37" t="s">
        <v>297</v>
      </c>
      <c r="D192" s="40">
        <v>181.9</v>
      </c>
      <c r="E192" s="32" t="s">
        <v>454</v>
      </c>
      <c r="F192" s="33">
        <v>187.2</v>
      </c>
      <c r="G192" s="18">
        <f t="shared" si="6"/>
        <v>2.8311965811965722E-2</v>
      </c>
      <c r="I192" s="97" t="s">
        <v>74</v>
      </c>
      <c r="J192" s="44">
        <v>65.5</v>
      </c>
      <c r="K192" s="32" t="s">
        <v>92</v>
      </c>
      <c r="L192" s="33">
        <v>69.099999999999994</v>
      </c>
      <c r="M192" s="18">
        <f t="shared" si="7"/>
        <v>5.209840810419674E-2</v>
      </c>
    </row>
    <row r="193" spans="3:13" x14ac:dyDescent="0.25">
      <c r="C193" s="99" t="s">
        <v>237</v>
      </c>
      <c r="D193" s="14">
        <v>5</v>
      </c>
      <c r="E193" s="32" t="s">
        <v>401</v>
      </c>
      <c r="F193" s="33">
        <v>5.15</v>
      </c>
      <c r="G193" s="18">
        <f t="shared" si="6"/>
        <v>2.9126213592233077E-2</v>
      </c>
      <c r="I193" s="98" t="s">
        <v>321</v>
      </c>
      <c r="J193" s="52">
        <v>17.899999999999999</v>
      </c>
      <c r="K193" s="32" t="s">
        <v>290</v>
      </c>
      <c r="L193" s="33">
        <v>19</v>
      </c>
      <c r="M193" s="18">
        <f t="shared" si="7"/>
        <v>5.7894736842105339E-2</v>
      </c>
    </row>
    <row r="194" spans="3:13" x14ac:dyDescent="0.25">
      <c r="C194" s="98" t="s">
        <v>130</v>
      </c>
      <c r="D194" s="52">
        <v>19.25</v>
      </c>
      <c r="E194" s="32" t="s">
        <v>230</v>
      </c>
      <c r="F194" s="33">
        <v>19.850000000000001</v>
      </c>
      <c r="G194" s="18">
        <f t="shared" si="6"/>
        <v>3.0226700251889237E-2</v>
      </c>
      <c r="I194" s="99" t="s">
        <v>68</v>
      </c>
      <c r="J194" s="14">
        <v>35.597560000000001</v>
      </c>
      <c r="K194" s="32" t="s">
        <v>335</v>
      </c>
      <c r="L194" s="33">
        <v>37.799999999999997</v>
      </c>
      <c r="M194" s="18">
        <f t="shared" si="7"/>
        <v>5.8265608465608354E-2</v>
      </c>
    </row>
    <row r="195" spans="3:13" x14ac:dyDescent="0.25">
      <c r="C195" s="98" t="s">
        <v>81</v>
      </c>
      <c r="D195" s="52">
        <v>38</v>
      </c>
      <c r="E195" s="32" t="s">
        <v>239</v>
      </c>
      <c r="F195" s="33">
        <v>39.200000000000003</v>
      </c>
      <c r="G195" s="18">
        <f t="shared" si="6"/>
        <v>3.0612244897959252E-2</v>
      </c>
      <c r="I195" s="99" t="s">
        <v>337</v>
      </c>
      <c r="J195" s="14">
        <v>50</v>
      </c>
      <c r="K195" s="32" t="s">
        <v>338</v>
      </c>
      <c r="L195" s="33">
        <v>53.3</v>
      </c>
      <c r="M195" s="18">
        <f t="shared" si="7"/>
        <v>6.1913696060037472E-2</v>
      </c>
    </row>
    <row r="196" spans="3:13" x14ac:dyDescent="0.25">
      <c r="C196" s="99" t="s">
        <v>22</v>
      </c>
      <c r="D196" s="14">
        <v>2.5</v>
      </c>
      <c r="E196" s="32" t="s">
        <v>228</v>
      </c>
      <c r="F196" s="33">
        <v>2.58</v>
      </c>
      <c r="G196" s="18">
        <f t="shared" si="6"/>
        <v>3.1007751937984523E-2</v>
      </c>
      <c r="I196" s="99" t="s">
        <v>22</v>
      </c>
      <c r="J196" s="14">
        <v>2.72</v>
      </c>
      <c r="K196" s="32" t="s">
        <v>409</v>
      </c>
      <c r="L196" s="33">
        <v>2.9</v>
      </c>
      <c r="M196" s="18">
        <f t="shared" si="7"/>
        <v>6.2068965517241281E-2</v>
      </c>
    </row>
    <row r="197" spans="3:13" x14ac:dyDescent="0.25">
      <c r="C197" s="99" t="s">
        <v>272</v>
      </c>
      <c r="D197" s="14">
        <v>6</v>
      </c>
      <c r="E197" s="32" t="s">
        <v>422</v>
      </c>
      <c r="F197" s="33">
        <v>6.2</v>
      </c>
      <c r="G197" s="18">
        <f t="shared" ref="G197:G260" si="8">(F197-D197)/F197</f>
        <v>3.2258064516129059E-2</v>
      </c>
      <c r="I197" s="98" t="s">
        <v>183</v>
      </c>
      <c r="J197" s="52">
        <v>23.9</v>
      </c>
      <c r="K197" s="32" t="s">
        <v>261</v>
      </c>
      <c r="L197" s="33">
        <v>25.5</v>
      </c>
      <c r="M197" s="18">
        <f t="shared" ref="M197:M260" si="9">(L197-J197)/L197</f>
        <v>6.2745098039215741E-2</v>
      </c>
    </row>
    <row r="198" spans="3:13" x14ac:dyDescent="0.25">
      <c r="C198" s="98" t="s">
        <v>77</v>
      </c>
      <c r="D198" s="52">
        <v>31.03</v>
      </c>
      <c r="E198" s="32" t="s">
        <v>53</v>
      </c>
      <c r="F198" s="33">
        <v>32.1</v>
      </c>
      <c r="G198" s="18">
        <f t="shared" si="8"/>
        <v>3.333333333333334E-2</v>
      </c>
      <c r="I198" s="97" t="s">
        <v>116</v>
      </c>
      <c r="J198" s="44">
        <v>1.6</v>
      </c>
      <c r="K198" s="32" t="s">
        <v>117</v>
      </c>
      <c r="L198" s="33">
        <v>1.71</v>
      </c>
      <c r="M198" s="18">
        <f t="shared" si="9"/>
        <v>6.4327485380116886E-2</v>
      </c>
    </row>
    <row r="199" spans="3:13" x14ac:dyDescent="0.25">
      <c r="C199" s="98" t="s">
        <v>249</v>
      </c>
      <c r="D199" s="52">
        <v>31.8</v>
      </c>
      <c r="E199" s="32" t="s">
        <v>250</v>
      </c>
      <c r="F199" s="33">
        <v>32.9</v>
      </c>
      <c r="G199" s="18">
        <f t="shared" si="8"/>
        <v>3.3434650455926987E-2</v>
      </c>
      <c r="I199" s="98" t="s">
        <v>50</v>
      </c>
      <c r="J199" s="52">
        <v>0.84</v>
      </c>
      <c r="K199" s="32" t="s">
        <v>71</v>
      </c>
      <c r="L199" s="33">
        <v>0.89800000000000002</v>
      </c>
      <c r="M199" s="18">
        <f t="shared" si="9"/>
        <v>6.4587973273942154E-2</v>
      </c>
    </row>
    <row r="200" spans="3:13" x14ac:dyDescent="0.25">
      <c r="C200" s="99" t="s">
        <v>50</v>
      </c>
      <c r="D200" s="14">
        <v>2.89</v>
      </c>
      <c r="E200" s="32" t="s">
        <v>419</v>
      </c>
      <c r="F200" s="33">
        <v>2.99</v>
      </c>
      <c r="G200" s="18">
        <f t="shared" si="8"/>
        <v>3.3444816053511732E-2</v>
      </c>
      <c r="I200" s="99" t="s">
        <v>77</v>
      </c>
      <c r="J200" s="14">
        <v>25.24</v>
      </c>
      <c r="K200" s="32" t="s">
        <v>361</v>
      </c>
      <c r="L200" s="33">
        <v>27</v>
      </c>
      <c r="M200" s="18">
        <f t="shared" si="9"/>
        <v>6.5185185185185249E-2</v>
      </c>
    </row>
    <row r="201" spans="3:13" x14ac:dyDescent="0.25">
      <c r="C201" s="99" t="s">
        <v>77</v>
      </c>
      <c r="D201" s="14">
        <v>25.77</v>
      </c>
      <c r="E201" s="32" t="s">
        <v>354</v>
      </c>
      <c r="F201" s="33">
        <v>26.7</v>
      </c>
      <c r="G201" s="18">
        <f t="shared" si="8"/>
        <v>3.4831460674157294E-2</v>
      </c>
      <c r="I201" s="99" t="s">
        <v>237</v>
      </c>
      <c r="J201" s="14">
        <v>4.4000000000000004</v>
      </c>
      <c r="K201" s="32" t="s">
        <v>437</v>
      </c>
      <c r="L201" s="33">
        <v>4.71</v>
      </c>
      <c r="M201" s="18">
        <f t="shared" si="9"/>
        <v>6.5817409766454268E-2</v>
      </c>
    </row>
    <row r="202" spans="3:13" x14ac:dyDescent="0.25">
      <c r="C202" s="98" t="s">
        <v>284</v>
      </c>
      <c r="D202" s="52">
        <v>16.5</v>
      </c>
      <c r="E202" s="32" t="s">
        <v>285</v>
      </c>
      <c r="F202" s="33">
        <v>17.100000000000001</v>
      </c>
      <c r="G202" s="18">
        <f t="shared" si="8"/>
        <v>3.5087719298245695E-2</v>
      </c>
      <c r="I202" s="99" t="s">
        <v>367</v>
      </c>
      <c r="J202" s="14">
        <v>5.25</v>
      </c>
      <c r="K202" s="32" t="s">
        <v>340</v>
      </c>
      <c r="L202" s="33">
        <v>5.62</v>
      </c>
      <c r="M202" s="18">
        <f t="shared" si="9"/>
        <v>6.5836298932384366E-2</v>
      </c>
    </row>
    <row r="203" spans="3:13" x14ac:dyDescent="0.25">
      <c r="C203" s="97" t="s">
        <v>74</v>
      </c>
      <c r="D203" s="44">
        <v>76</v>
      </c>
      <c r="E203" s="32" t="s">
        <v>75</v>
      </c>
      <c r="F203" s="33">
        <v>78.8</v>
      </c>
      <c r="G203" s="18">
        <f t="shared" si="8"/>
        <v>3.5532994923857836E-2</v>
      </c>
      <c r="I203" s="98" t="s">
        <v>203</v>
      </c>
      <c r="J203" s="52">
        <v>45</v>
      </c>
      <c r="K203" s="32" t="s">
        <v>204</v>
      </c>
      <c r="L203" s="33">
        <v>48.2</v>
      </c>
      <c r="M203" s="18">
        <f t="shared" si="9"/>
        <v>6.6390041493775989E-2</v>
      </c>
    </row>
    <row r="204" spans="3:13" x14ac:dyDescent="0.25">
      <c r="C204" s="99" t="s">
        <v>348</v>
      </c>
      <c r="D204" s="14">
        <v>66.7029</v>
      </c>
      <c r="E204" s="32" t="s">
        <v>349</v>
      </c>
      <c r="F204" s="33">
        <v>69.349999999999994</v>
      </c>
      <c r="G204" s="18">
        <f t="shared" si="8"/>
        <v>3.817015140591197E-2</v>
      </c>
      <c r="I204" s="98" t="s">
        <v>44</v>
      </c>
      <c r="J204" s="52">
        <v>11.67</v>
      </c>
      <c r="K204" s="32" t="s">
        <v>304</v>
      </c>
      <c r="L204" s="33">
        <v>12.5</v>
      </c>
      <c r="M204" s="18">
        <f t="shared" si="9"/>
        <v>6.6400000000000001E-2</v>
      </c>
    </row>
    <row r="205" spans="3:13" x14ac:dyDescent="0.25">
      <c r="C205" s="37" t="s">
        <v>192</v>
      </c>
      <c r="D205" s="40">
        <v>62.8</v>
      </c>
      <c r="E205" s="32" t="s">
        <v>161</v>
      </c>
      <c r="F205" s="33">
        <v>65.349999999999994</v>
      </c>
      <c r="G205" s="18">
        <f t="shared" si="8"/>
        <v>3.9020657995409297E-2</v>
      </c>
      <c r="I205" s="99" t="s">
        <v>352</v>
      </c>
      <c r="J205" s="14">
        <v>1.5</v>
      </c>
      <c r="K205" s="32" t="s">
        <v>353</v>
      </c>
      <c r="L205" s="33">
        <v>1.61</v>
      </c>
      <c r="M205" s="18">
        <f t="shared" si="9"/>
        <v>6.8322981366459687E-2</v>
      </c>
    </row>
    <row r="206" spans="3:13" x14ac:dyDescent="0.25">
      <c r="C206" s="37" t="s">
        <v>196</v>
      </c>
      <c r="D206" s="40">
        <v>12.72</v>
      </c>
      <c r="E206" s="32" t="s">
        <v>409</v>
      </c>
      <c r="F206" s="33">
        <v>13.25</v>
      </c>
      <c r="G206" s="18">
        <f t="shared" si="8"/>
        <v>3.9999999999999952E-2</v>
      </c>
      <c r="I206" s="99" t="s">
        <v>47</v>
      </c>
      <c r="J206" s="14">
        <v>68.92</v>
      </c>
      <c r="K206" s="32" t="s">
        <v>355</v>
      </c>
      <c r="L206" s="33">
        <v>74</v>
      </c>
      <c r="M206" s="18">
        <f t="shared" si="9"/>
        <v>6.8648648648648627E-2</v>
      </c>
    </row>
    <row r="207" spans="3:13" x14ac:dyDescent="0.25">
      <c r="C207" s="98" t="s">
        <v>130</v>
      </c>
      <c r="D207" s="52">
        <v>19.25</v>
      </c>
      <c r="E207" s="32" t="s">
        <v>131</v>
      </c>
      <c r="F207" s="33">
        <v>20.100000000000001</v>
      </c>
      <c r="G207" s="18">
        <f t="shared" si="8"/>
        <v>4.2288557213930413E-2</v>
      </c>
      <c r="I207" s="37" t="s">
        <v>45</v>
      </c>
      <c r="J207" s="40">
        <v>130</v>
      </c>
      <c r="K207" s="32" t="s">
        <v>493</v>
      </c>
      <c r="L207" s="33">
        <v>140</v>
      </c>
      <c r="M207" s="18">
        <f t="shared" si="9"/>
        <v>7.1428571428571425E-2</v>
      </c>
    </row>
    <row r="208" spans="3:13" x14ac:dyDescent="0.25">
      <c r="C208" s="99" t="s">
        <v>352</v>
      </c>
      <c r="D208" s="14">
        <v>1.31</v>
      </c>
      <c r="E208" s="32" t="s">
        <v>405</v>
      </c>
      <c r="F208" s="33">
        <v>1.37</v>
      </c>
      <c r="G208" s="18">
        <f t="shared" si="8"/>
        <v>4.3795620437956241E-2</v>
      </c>
      <c r="I208" s="37" t="s">
        <v>486</v>
      </c>
      <c r="J208" s="40">
        <v>7.5</v>
      </c>
      <c r="K208" s="32" t="s">
        <v>277</v>
      </c>
      <c r="L208" s="33">
        <v>8.08</v>
      </c>
      <c r="M208" s="18">
        <f t="shared" si="9"/>
        <v>7.178217821782179E-2</v>
      </c>
    </row>
    <row r="209" spans="3:13" x14ac:dyDescent="0.25">
      <c r="C209" s="37" t="s">
        <v>196</v>
      </c>
      <c r="D209" s="40">
        <v>2.6381999999999999</v>
      </c>
      <c r="E209" s="32" t="s">
        <v>509</v>
      </c>
      <c r="F209" s="33">
        <v>2.76</v>
      </c>
      <c r="G209" s="18">
        <f t="shared" si="8"/>
        <v>4.4130434782608668E-2</v>
      </c>
      <c r="I209" s="97" t="s">
        <v>22</v>
      </c>
      <c r="J209" s="44">
        <v>18.45</v>
      </c>
      <c r="K209" s="32" t="s">
        <v>34</v>
      </c>
      <c r="L209" s="33">
        <v>19.899999999999999</v>
      </c>
      <c r="M209" s="18">
        <f t="shared" si="9"/>
        <v>7.286432160804017E-2</v>
      </c>
    </row>
    <row r="210" spans="3:13" x14ac:dyDescent="0.25">
      <c r="C210" s="99" t="s">
        <v>176</v>
      </c>
      <c r="D210" s="14">
        <v>36</v>
      </c>
      <c r="E210" s="32" t="s">
        <v>91</v>
      </c>
      <c r="F210" s="33">
        <v>37.700000000000003</v>
      </c>
      <c r="G210" s="18">
        <f t="shared" si="8"/>
        <v>4.5092838196286546E-2</v>
      </c>
      <c r="I210" s="99" t="s">
        <v>272</v>
      </c>
      <c r="J210" s="14">
        <v>5.7</v>
      </c>
      <c r="K210" s="32" t="s">
        <v>423</v>
      </c>
      <c r="L210" s="33">
        <v>6.17</v>
      </c>
      <c r="M210" s="18">
        <f t="shared" si="9"/>
        <v>7.6175040518638534E-2</v>
      </c>
    </row>
    <row r="211" spans="3:13" x14ac:dyDescent="0.25">
      <c r="C211" s="99" t="s">
        <v>348</v>
      </c>
      <c r="D211" s="14">
        <v>61.5</v>
      </c>
      <c r="E211" s="32" t="s">
        <v>414</v>
      </c>
      <c r="F211" s="33">
        <v>64.5</v>
      </c>
      <c r="G211" s="18">
        <f t="shared" si="8"/>
        <v>4.6511627906976744E-2</v>
      </c>
      <c r="I211" s="99" t="s">
        <v>68</v>
      </c>
      <c r="J211" s="14">
        <v>31.93</v>
      </c>
      <c r="K211" s="32" t="s">
        <v>390</v>
      </c>
      <c r="L211" s="33">
        <v>34.6</v>
      </c>
      <c r="M211" s="18">
        <f t="shared" si="9"/>
        <v>7.7167630057803513E-2</v>
      </c>
    </row>
    <row r="212" spans="3:13" x14ac:dyDescent="0.25">
      <c r="C212" s="99" t="s">
        <v>444</v>
      </c>
      <c r="D212" s="14">
        <v>24.5</v>
      </c>
      <c r="E212" s="32" t="s">
        <v>445</v>
      </c>
      <c r="F212" s="33">
        <v>25.7</v>
      </c>
      <c r="G212" s="18">
        <f t="shared" si="8"/>
        <v>4.6692607003891023E-2</v>
      </c>
      <c r="I212" s="99" t="s">
        <v>359</v>
      </c>
      <c r="J212" s="14">
        <v>144.80000000000001</v>
      </c>
      <c r="K212" s="32" t="s">
        <v>362</v>
      </c>
      <c r="L212" s="33">
        <v>157</v>
      </c>
      <c r="M212" s="18">
        <f t="shared" si="9"/>
        <v>7.7707006369426679E-2</v>
      </c>
    </row>
    <row r="213" spans="3:13" x14ac:dyDescent="0.25">
      <c r="C213" s="37" t="s">
        <v>383</v>
      </c>
      <c r="D213" s="40">
        <v>1.95</v>
      </c>
      <c r="E213" s="32" t="s">
        <v>495</v>
      </c>
      <c r="F213" s="33">
        <v>2.0499999999999998</v>
      </c>
      <c r="G213" s="18">
        <f t="shared" si="8"/>
        <v>4.8780487804877988E-2</v>
      </c>
      <c r="I213" s="99" t="s">
        <v>359</v>
      </c>
      <c r="J213" s="14">
        <v>131.5</v>
      </c>
      <c r="K213" s="32" t="s">
        <v>370</v>
      </c>
      <c r="L213" s="33">
        <v>143.19999999999999</v>
      </c>
      <c r="M213" s="18">
        <f t="shared" si="9"/>
        <v>8.170391061452506E-2</v>
      </c>
    </row>
    <row r="214" spans="3:13" x14ac:dyDescent="0.25">
      <c r="C214" s="99" t="s">
        <v>152</v>
      </c>
      <c r="D214" s="14">
        <v>1.3</v>
      </c>
      <c r="E214" s="32" t="s">
        <v>175</v>
      </c>
      <c r="F214" s="33">
        <v>1.37</v>
      </c>
      <c r="G214" s="18">
        <f t="shared" si="8"/>
        <v>5.1094890510948947E-2</v>
      </c>
      <c r="I214" s="99" t="s">
        <v>348</v>
      </c>
      <c r="J214" s="14">
        <v>60</v>
      </c>
      <c r="K214" s="32" t="s">
        <v>226</v>
      </c>
      <c r="L214" s="33">
        <v>65.5</v>
      </c>
      <c r="M214" s="18">
        <f t="shared" si="9"/>
        <v>8.3969465648854963E-2</v>
      </c>
    </row>
    <row r="215" spans="3:13" x14ac:dyDescent="0.25">
      <c r="C215" s="97" t="s">
        <v>74</v>
      </c>
      <c r="D215" s="44">
        <v>65.5</v>
      </c>
      <c r="E215" s="32" t="s">
        <v>92</v>
      </c>
      <c r="F215" s="33">
        <v>69.099999999999994</v>
      </c>
      <c r="G215" s="18">
        <f t="shared" si="8"/>
        <v>5.209840810419674E-2</v>
      </c>
      <c r="I215" s="97" t="s">
        <v>130</v>
      </c>
      <c r="J215" s="44">
        <v>27.47</v>
      </c>
      <c r="K215" s="32" t="s">
        <v>42</v>
      </c>
      <c r="L215" s="33">
        <v>30</v>
      </c>
      <c r="M215" s="18">
        <f t="shared" si="9"/>
        <v>8.4333333333333371E-2</v>
      </c>
    </row>
    <row r="216" spans="3:13" x14ac:dyDescent="0.25">
      <c r="C216" s="98" t="s">
        <v>321</v>
      </c>
      <c r="D216" s="52">
        <v>17.899999999999999</v>
      </c>
      <c r="E216" s="32" t="s">
        <v>290</v>
      </c>
      <c r="F216" s="33">
        <v>19</v>
      </c>
      <c r="G216" s="18">
        <f t="shared" si="8"/>
        <v>5.7894736842105339E-2</v>
      </c>
      <c r="I216" s="37" t="s">
        <v>473</v>
      </c>
      <c r="J216" s="41">
        <v>5</v>
      </c>
      <c r="K216" s="32" t="s">
        <v>474</v>
      </c>
      <c r="L216" s="33">
        <v>5.48</v>
      </c>
      <c r="M216" s="18">
        <f t="shared" si="9"/>
        <v>8.7591240875912482E-2</v>
      </c>
    </row>
    <row r="217" spans="3:13" x14ac:dyDescent="0.25">
      <c r="C217" s="99" t="s">
        <v>68</v>
      </c>
      <c r="D217" s="14">
        <v>35.597560000000001</v>
      </c>
      <c r="E217" s="32" t="s">
        <v>335</v>
      </c>
      <c r="F217" s="33">
        <v>37.799999999999997</v>
      </c>
      <c r="G217" s="18">
        <f t="shared" si="8"/>
        <v>5.8265608465608354E-2</v>
      </c>
      <c r="I217" s="99" t="s">
        <v>50</v>
      </c>
      <c r="J217" s="14">
        <v>2</v>
      </c>
      <c r="K217" s="32" t="s">
        <v>236</v>
      </c>
      <c r="L217" s="33">
        <v>2.2000000000000002</v>
      </c>
      <c r="M217" s="18">
        <f t="shared" si="9"/>
        <v>9.0909090909090981E-2</v>
      </c>
    </row>
    <row r="218" spans="3:13" x14ac:dyDescent="0.25">
      <c r="C218" s="99" t="s">
        <v>164</v>
      </c>
      <c r="D218" s="14">
        <v>0.19</v>
      </c>
      <c r="E218" s="32" t="s">
        <v>195</v>
      </c>
      <c r="F218" s="33">
        <v>0.20250000000000001</v>
      </c>
      <c r="G218" s="18">
        <f t="shared" si="8"/>
        <v>6.1728395061728447E-2</v>
      </c>
      <c r="I218" s="99" t="s">
        <v>29</v>
      </c>
      <c r="J218" s="14">
        <v>40.5</v>
      </c>
      <c r="K218" s="32" t="s">
        <v>346</v>
      </c>
      <c r="L218" s="33">
        <v>44.7</v>
      </c>
      <c r="M218" s="18">
        <f t="shared" si="9"/>
        <v>9.395973154362422E-2</v>
      </c>
    </row>
    <row r="219" spans="3:13" x14ac:dyDescent="0.25">
      <c r="C219" s="99" t="s">
        <v>337</v>
      </c>
      <c r="D219" s="14">
        <v>50</v>
      </c>
      <c r="E219" s="32" t="s">
        <v>338</v>
      </c>
      <c r="F219" s="33">
        <v>53.3</v>
      </c>
      <c r="G219" s="18">
        <f t="shared" si="8"/>
        <v>6.1913696060037472E-2</v>
      </c>
      <c r="I219" s="99" t="s">
        <v>348</v>
      </c>
      <c r="J219" s="14">
        <v>61.5</v>
      </c>
      <c r="K219" s="32" t="s">
        <v>417</v>
      </c>
      <c r="L219" s="33">
        <v>68.5</v>
      </c>
      <c r="M219" s="18">
        <f t="shared" si="9"/>
        <v>0.10218978102189781</v>
      </c>
    </row>
    <row r="220" spans="3:13" x14ac:dyDescent="0.25">
      <c r="C220" s="98" t="s">
        <v>57</v>
      </c>
      <c r="D220" s="52">
        <v>500</v>
      </c>
      <c r="E220" s="32" t="s">
        <v>70</v>
      </c>
      <c r="F220" s="33">
        <v>533</v>
      </c>
      <c r="G220" s="18">
        <f t="shared" si="8"/>
        <v>6.1913696060037521E-2</v>
      </c>
      <c r="I220" s="37" t="s">
        <v>22</v>
      </c>
      <c r="J220" s="40">
        <v>2.2890000000000001</v>
      </c>
      <c r="K220" s="32" t="s">
        <v>121</v>
      </c>
      <c r="L220" s="33">
        <v>2.5499999999999998</v>
      </c>
      <c r="M220" s="18">
        <f t="shared" si="9"/>
        <v>0.10235294117647047</v>
      </c>
    </row>
    <row r="221" spans="3:13" x14ac:dyDescent="0.25">
      <c r="C221" s="99" t="s">
        <v>22</v>
      </c>
      <c r="D221" s="14">
        <v>2.72</v>
      </c>
      <c r="E221" s="32" t="s">
        <v>409</v>
      </c>
      <c r="F221" s="33">
        <v>2.9</v>
      </c>
      <c r="G221" s="18">
        <f t="shared" si="8"/>
        <v>6.2068965517241281E-2</v>
      </c>
      <c r="I221" s="37" t="s">
        <v>208</v>
      </c>
      <c r="J221" s="40">
        <v>20</v>
      </c>
      <c r="K221" s="32" t="s">
        <v>477</v>
      </c>
      <c r="L221" s="33">
        <v>22.4</v>
      </c>
      <c r="M221" s="18">
        <f t="shared" si="9"/>
        <v>0.10714285714285708</v>
      </c>
    </row>
    <row r="222" spans="3:13" x14ac:dyDescent="0.25">
      <c r="C222" s="98" t="s">
        <v>183</v>
      </c>
      <c r="D222" s="52">
        <v>23.9</v>
      </c>
      <c r="E222" s="32" t="s">
        <v>261</v>
      </c>
      <c r="F222" s="33">
        <v>25.5</v>
      </c>
      <c r="G222" s="18">
        <f t="shared" si="8"/>
        <v>6.2745098039215741E-2</v>
      </c>
      <c r="I222" s="37" t="s">
        <v>156</v>
      </c>
      <c r="J222" s="40">
        <v>2</v>
      </c>
      <c r="K222" s="32" t="s">
        <v>236</v>
      </c>
      <c r="L222" s="33">
        <v>2.2400000000000002</v>
      </c>
      <c r="M222" s="18">
        <f t="shared" si="9"/>
        <v>0.10714285714285723</v>
      </c>
    </row>
    <row r="223" spans="3:13" x14ac:dyDescent="0.25">
      <c r="C223" s="97" t="s">
        <v>116</v>
      </c>
      <c r="D223" s="44">
        <v>1.6</v>
      </c>
      <c r="E223" s="32" t="s">
        <v>117</v>
      </c>
      <c r="F223" s="33">
        <v>1.71</v>
      </c>
      <c r="G223" s="18">
        <f t="shared" si="8"/>
        <v>6.4327485380116886E-2</v>
      </c>
      <c r="I223" s="98" t="s">
        <v>192</v>
      </c>
      <c r="J223" s="52">
        <v>89.349000000000004</v>
      </c>
      <c r="K223" s="32" t="s">
        <v>216</v>
      </c>
      <c r="L223" s="33">
        <v>100.3</v>
      </c>
      <c r="M223" s="18">
        <f t="shared" si="9"/>
        <v>0.10918245264207371</v>
      </c>
    </row>
    <row r="224" spans="3:13" x14ac:dyDescent="0.25">
      <c r="C224" s="98" t="s">
        <v>50</v>
      </c>
      <c r="D224" s="52">
        <v>0.84</v>
      </c>
      <c r="E224" s="32" t="s">
        <v>71</v>
      </c>
      <c r="F224" s="33">
        <v>0.89800000000000002</v>
      </c>
      <c r="G224" s="18">
        <f t="shared" si="8"/>
        <v>6.4587973273942154E-2</v>
      </c>
      <c r="I224" s="37" t="s">
        <v>188</v>
      </c>
      <c r="J224" s="40">
        <v>0.4</v>
      </c>
      <c r="K224" s="32" t="s">
        <v>507</v>
      </c>
      <c r="L224" s="33">
        <v>0.45</v>
      </c>
      <c r="M224" s="18">
        <f t="shared" si="9"/>
        <v>0.11111111111111108</v>
      </c>
    </row>
    <row r="225" spans="3:13" x14ac:dyDescent="0.25">
      <c r="C225" s="99" t="s">
        <v>77</v>
      </c>
      <c r="D225" s="14">
        <v>25.24</v>
      </c>
      <c r="E225" s="32" t="s">
        <v>361</v>
      </c>
      <c r="F225" s="33">
        <v>27</v>
      </c>
      <c r="G225" s="18">
        <f t="shared" si="8"/>
        <v>6.5185185185185249E-2</v>
      </c>
      <c r="I225" s="99" t="s">
        <v>156</v>
      </c>
      <c r="J225" s="14">
        <v>2</v>
      </c>
      <c r="K225" s="32" t="s">
        <v>210</v>
      </c>
      <c r="L225" s="33">
        <v>2.25</v>
      </c>
      <c r="M225" s="18">
        <f t="shared" si="9"/>
        <v>0.1111111111111111</v>
      </c>
    </row>
    <row r="226" spans="3:13" x14ac:dyDescent="0.25">
      <c r="C226" s="99" t="s">
        <v>237</v>
      </c>
      <c r="D226" s="14">
        <v>4.4000000000000004</v>
      </c>
      <c r="E226" s="32" t="s">
        <v>437</v>
      </c>
      <c r="F226" s="33">
        <v>4.71</v>
      </c>
      <c r="G226" s="18">
        <f t="shared" si="8"/>
        <v>6.5817409766454268E-2</v>
      </c>
      <c r="I226" s="37" t="s">
        <v>156</v>
      </c>
      <c r="J226" s="40">
        <v>2</v>
      </c>
      <c r="K226" s="32" t="s">
        <v>445</v>
      </c>
      <c r="L226" s="33">
        <v>2.25</v>
      </c>
      <c r="M226" s="18">
        <f t="shared" si="9"/>
        <v>0.1111111111111111</v>
      </c>
    </row>
    <row r="227" spans="3:13" x14ac:dyDescent="0.25">
      <c r="C227" s="99" t="s">
        <v>367</v>
      </c>
      <c r="D227" s="14">
        <v>5.25</v>
      </c>
      <c r="E227" s="32" t="s">
        <v>340</v>
      </c>
      <c r="F227" s="33">
        <v>5.62</v>
      </c>
      <c r="G227" s="18">
        <f t="shared" si="8"/>
        <v>6.5836298932384366E-2</v>
      </c>
      <c r="I227" s="37" t="s">
        <v>486</v>
      </c>
      <c r="J227" s="40">
        <v>9.4784000000000006</v>
      </c>
      <c r="K227" s="32" t="s">
        <v>503</v>
      </c>
      <c r="L227" s="33">
        <v>10.7</v>
      </c>
      <c r="M227" s="18">
        <f t="shared" si="9"/>
        <v>0.1141682242990653</v>
      </c>
    </row>
    <row r="228" spans="3:13" x14ac:dyDescent="0.25">
      <c r="C228" s="98" t="s">
        <v>203</v>
      </c>
      <c r="D228" s="52">
        <v>45</v>
      </c>
      <c r="E228" s="32" t="s">
        <v>204</v>
      </c>
      <c r="F228" s="33">
        <v>48.2</v>
      </c>
      <c r="G228" s="18">
        <f t="shared" si="8"/>
        <v>6.6390041493775989E-2</v>
      </c>
      <c r="I228" s="99" t="s">
        <v>47</v>
      </c>
      <c r="J228" s="14">
        <v>66.099999999999994</v>
      </c>
      <c r="K228" s="32" t="s">
        <v>356</v>
      </c>
      <c r="L228" s="33">
        <v>74.8</v>
      </c>
      <c r="M228" s="18">
        <f t="shared" si="9"/>
        <v>0.11631016042780754</v>
      </c>
    </row>
    <row r="229" spans="3:13" x14ac:dyDescent="0.25">
      <c r="C229" s="98" t="s">
        <v>44</v>
      </c>
      <c r="D229" s="52">
        <v>11.67</v>
      </c>
      <c r="E229" s="32" t="s">
        <v>304</v>
      </c>
      <c r="F229" s="33">
        <v>12.5</v>
      </c>
      <c r="G229" s="18">
        <f t="shared" si="8"/>
        <v>6.6400000000000001E-2</v>
      </c>
      <c r="I229" s="37" t="s">
        <v>55</v>
      </c>
      <c r="J229" s="40">
        <v>3</v>
      </c>
      <c r="K229" s="32" t="s">
        <v>479</v>
      </c>
      <c r="L229" s="33">
        <v>3.4</v>
      </c>
      <c r="M229" s="18">
        <f t="shared" si="9"/>
        <v>0.11764705882352938</v>
      </c>
    </row>
    <row r="230" spans="3:13" x14ac:dyDescent="0.25">
      <c r="C230" s="99" t="s">
        <v>352</v>
      </c>
      <c r="D230" s="14">
        <v>1.5</v>
      </c>
      <c r="E230" s="32" t="s">
        <v>353</v>
      </c>
      <c r="F230" s="33">
        <v>1.61</v>
      </c>
      <c r="G230" s="18">
        <f t="shared" si="8"/>
        <v>6.8322981366459687E-2</v>
      </c>
      <c r="I230" s="37" t="s">
        <v>81</v>
      </c>
      <c r="J230" s="40">
        <v>0.14999999999999</v>
      </c>
      <c r="K230" s="32" t="s">
        <v>161</v>
      </c>
      <c r="L230" s="33">
        <v>0.17</v>
      </c>
      <c r="M230" s="18">
        <f t="shared" si="9"/>
        <v>0.11764705882358828</v>
      </c>
    </row>
    <row r="231" spans="3:13" x14ac:dyDescent="0.25">
      <c r="C231" s="99" t="s">
        <v>47</v>
      </c>
      <c r="D231" s="14">
        <v>68.92</v>
      </c>
      <c r="E231" s="32" t="s">
        <v>355</v>
      </c>
      <c r="F231" s="33">
        <v>74</v>
      </c>
      <c r="G231" s="18">
        <f t="shared" si="8"/>
        <v>6.8648648648648627E-2</v>
      </c>
      <c r="I231" s="99" t="s">
        <v>68</v>
      </c>
      <c r="J231" s="14">
        <v>35.597560000000001</v>
      </c>
      <c r="K231" s="32" t="s">
        <v>186</v>
      </c>
      <c r="L231" s="33">
        <v>40.4</v>
      </c>
      <c r="M231" s="18">
        <f t="shared" si="9"/>
        <v>0.1188722772277227</v>
      </c>
    </row>
    <row r="232" spans="3:13" x14ac:dyDescent="0.25">
      <c r="C232" s="37" t="s">
        <v>45</v>
      </c>
      <c r="D232" s="40">
        <v>130</v>
      </c>
      <c r="E232" s="32" t="s">
        <v>493</v>
      </c>
      <c r="F232" s="33">
        <v>140</v>
      </c>
      <c r="G232" s="18">
        <f t="shared" si="8"/>
        <v>7.1428571428571425E-2</v>
      </c>
      <c r="I232" s="37" t="s">
        <v>272</v>
      </c>
      <c r="J232" s="40">
        <v>4.3</v>
      </c>
      <c r="K232" s="32" t="s">
        <v>487</v>
      </c>
      <c r="L232" s="33">
        <v>4.9000000000000004</v>
      </c>
      <c r="M232" s="18">
        <f t="shared" si="9"/>
        <v>0.12244897959183683</v>
      </c>
    </row>
    <row r="233" spans="3:13" x14ac:dyDescent="0.25">
      <c r="C233" s="37" t="s">
        <v>486</v>
      </c>
      <c r="D233" s="40">
        <v>7.5</v>
      </c>
      <c r="E233" s="32" t="s">
        <v>277</v>
      </c>
      <c r="F233" s="33">
        <v>8.08</v>
      </c>
      <c r="G233" s="18">
        <f t="shared" si="8"/>
        <v>7.178217821782179E-2</v>
      </c>
      <c r="I233" s="98" t="s">
        <v>218</v>
      </c>
      <c r="J233" s="52">
        <v>7</v>
      </c>
      <c r="K233" s="32" t="s">
        <v>76</v>
      </c>
      <c r="L233" s="33">
        <v>8</v>
      </c>
      <c r="M233" s="18">
        <f t="shared" si="9"/>
        <v>0.125</v>
      </c>
    </row>
    <row r="234" spans="3:13" x14ac:dyDescent="0.25">
      <c r="C234" s="97" t="s">
        <v>22</v>
      </c>
      <c r="D234" s="44">
        <v>18.45</v>
      </c>
      <c r="E234" s="32" t="s">
        <v>34</v>
      </c>
      <c r="F234" s="33">
        <v>19.899999999999999</v>
      </c>
      <c r="G234" s="18">
        <f t="shared" si="8"/>
        <v>7.286432160804017E-2</v>
      </c>
      <c r="I234" s="99" t="s">
        <v>429</v>
      </c>
      <c r="J234" s="14">
        <v>2.73</v>
      </c>
      <c r="K234" s="32" t="s">
        <v>430</v>
      </c>
      <c r="L234" s="33">
        <v>3.13</v>
      </c>
      <c r="M234" s="18">
        <f t="shared" si="9"/>
        <v>0.12779552715654949</v>
      </c>
    </row>
    <row r="235" spans="3:13" x14ac:dyDescent="0.25">
      <c r="C235" s="99" t="s">
        <v>272</v>
      </c>
      <c r="D235" s="14">
        <v>5.7</v>
      </c>
      <c r="E235" s="32" t="s">
        <v>423</v>
      </c>
      <c r="F235" s="33">
        <v>6.17</v>
      </c>
      <c r="G235" s="18">
        <f t="shared" si="8"/>
        <v>7.6175040518638534E-2</v>
      </c>
      <c r="I235" s="99" t="s">
        <v>391</v>
      </c>
      <c r="J235" s="14">
        <v>184</v>
      </c>
      <c r="K235" s="32" t="s">
        <v>392</v>
      </c>
      <c r="L235" s="33">
        <v>211.8</v>
      </c>
      <c r="M235" s="18">
        <f t="shared" si="9"/>
        <v>0.13125590179414548</v>
      </c>
    </row>
    <row r="236" spans="3:13" x14ac:dyDescent="0.25">
      <c r="C236" s="99" t="s">
        <v>68</v>
      </c>
      <c r="D236" s="14">
        <v>31.93</v>
      </c>
      <c r="E236" s="32" t="s">
        <v>390</v>
      </c>
      <c r="F236" s="33">
        <v>34.6</v>
      </c>
      <c r="G236" s="18">
        <f t="shared" si="8"/>
        <v>7.7167630057803513E-2</v>
      </c>
      <c r="I236" s="99" t="s">
        <v>81</v>
      </c>
      <c r="J236" s="14">
        <v>19.5</v>
      </c>
      <c r="K236" s="32" t="s">
        <v>418</v>
      </c>
      <c r="L236" s="33">
        <v>22.5</v>
      </c>
      <c r="M236" s="18">
        <f t="shared" si="9"/>
        <v>0.13333333333333333</v>
      </c>
    </row>
    <row r="237" spans="3:13" x14ac:dyDescent="0.25">
      <c r="C237" s="99" t="s">
        <v>359</v>
      </c>
      <c r="D237" s="14">
        <v>144.80000000000001</v>
      </c>
      <c r="E237" s="32" t="s">
        <v>362</v>
      </c>
      <c r="F237" s="33">
        <v>157</v>
      </c>
      <c r="G237" s="18">
        <f t="shared" si="8"/>
        <v>7.7707006369426679E-2</v>
      </c>
      <c r="I237" s="98" t="s">
        <v>29</v>
      </c>
      <c r="J237" s="52">
        <v>10.91</v>
      </c>
      <c r="K237" s="32" t="s">
        <v>294</v>
      </c>
      <c r="L237" s="33">
        <v>12.72</v>
      </c>
      <c r="M237" s="18">
        <f t="shared" si="9"/>
        <v>0.14229559748427675</v>
      </c>
    </row>
    <row r="238" spans="3:13" x14ac:dyDescent="0.25">
      <c r="C238" s="99" t="s">
        <v>359</v>
      </c>
      <c r="D238" s="14">
        <v>131.5</v>
      </c>
      <c r="E238" s="32" t="s">
        <v>370</v>
      </c>
      <c r="F238" s="33">
        <v>143.19999999999999</v>
      </c>
      <c r="G238" s="18">
        <f t="shared" si="8"/>
        <v>8.170391061452506E-2</v>
      </c>
      <c r="I238" s="37" t="s">
        <v>188</v>
      </c>
      <c r="J238" s="40">
        <v>0.4</v>
      </c>
      <c r="K238" s="32" t="s">
        <v>506</v>
      </c>
      <c r="L238" s="33">
        <v>0.47</v>
      </c>
      <c r="M238" s="18">
        <f t="shared" si="9"/>
        <v>0.14893617021276587</v>
      </c>
    </row>
    <row r="239" spans="3:13" x14ac:dyDescent="0.25">
      <c r="C239" s="37" t="s">
        <v>263</v>
      </c>
      <c r="D239" s="40">
        <v>70</v>
      </c>
      <c r="E239" s="32" t="s">
        <v>283</v>
      </c>
      <c r="F239" s="33">
        <v>76.25</v>
      </c>
      <c r="G239" s="18">
        <f t="shared" si="8"/>
        <v>8.1967213114754092E-2</v>
      </c>
      <c r="I239" s="99" t="s">
        <v>440</v>
      </c>
      <c r="J239" s="14">
        <v>35.951999999999998</v>
      </c>
      <c r="K239" s="32" t="s">
        <v>441</v>
      </c>
      <c r="L239" s="33">
        <v>42.5</v>
      </c>
      <c r="M239" s="18">
        <f t="shared" si="9"/>
        <v>0.15407058823529415</v>
      </c>
    </row>
    <row r="240" spans="3:13" x14ac:dyDescent="0.25">
      <c r="C240" s="31" t="s">
        <v>37</v>
      </c>
      <c r="D240" s="53">
        <v>55</v>
      </c>
      <c r="E240" s="32" t="s">
        <v>49</v>
      </c>
      <c r="F240" s="33">
        <v>60</v>
      </c>
      <c r="G240" s="18">
        <f t="shared" si="8"/>
        <v>8.3333333333333329E-2</v>
      </c>
      <c r="I240" s="37" t="s">
        <v>383</v>
      </c>
      <c r="J240" s="40">
        <v>3.25</v>
      </c>
      <c r="K240" s="32" t="s">
        <v>476</v>
      </c>
      <c r="L240" s="33">
        <v>3.87</v>
      </c>
      <c r="M240" s="18">
        <f t="shared" si="9"/>
        <v>0.16020671834625325</v>
      </c>
    </row>
    <row r="241" spans="3:13" x14ac:dyDescent="0.25">
      <c r="C241" s="99" t="s">
        <v>348</v>
      </c>
      <c r="D241" s="14">
        <v>60</v>
      </c>
      <c r="E241" s="32" t="s">
        <v>226</v>
      </c>
      <c r="F241" s="33">
        <v>65.5</v>
      </c>
      <c r="G241" s="18">
        <f t="shared" si="8"/>
        <v>8.3969465648854963E-2</v>
      </c>
      <c r="I241" s="99" t="s">
        <v>173</v>
      </c>
      <c r="J241" s="14">
        <v>76.25</v>
      </c>
      <c r="K241" s="32" t="s">
        <v>377</v>
      </c>
      <c r="L241" s="33">
        <v>90.8</v>
      </c>
      <c r="M241" s="18">
        <f t="shared" si="9"/>
        <v>0.16024229074889865</v>
      </c>
    </row>
    <row r="242" spans="3:13" x14ac:dyDescent="0.25">
      <c r="C242" s="97" t="s">
        <v>130</v>
      </c>
      <c r="D242" s="44">
        <v>27.47</v>
      </c>
      <c r="E242" s="32" t="s">
        <v>42</v>
      </c>
      <c r="F242" s="33">
        <v>30</v>
      </c>
      <c r="G242" s="18">
        <f t="shared" si="8"/>
        <v>8.4333333333333371E-2</v>
      </c>
      <c r="I242" s="37" t="s">
        <v>244</v>
      </c>
      <c r="J242" s="40">
        <v>30</v>
      </c>
      <c r="K242" s="32" t="s">
        <v>484</v>
      </c>
      <c r="L242" s="33">
        <v>36.5</v>
      </c>
      <c r="M242" s="18">
        <f t="shared" si="9"/>
        <v>0.17808219178082191</v>
      </c>
    </row>
    <row r="243" spans="3:13" x14ac:dyDescent="0.25">
      <c r="C243" s="37" t="s">
        <v>473</v>
      </c>
      <c r="D243" s="41">
        <v>5</v>
      </c>
      <c r="E243" s="32" t="s">
        <v>474</v>
      </c>
      <c r="F243" s="33">
        <v>5.48</v>
      </c>
      <c r="G243" s="18">
        <f t="shared" si="8"/>
        <v>8.7591240875912482E-2</v>
      </c>
      <c r="I243" s="98" t="s">
        <v>18</v>
      </c>
      <c r="J243" s="52">
        <v>15</v>
      </c>
      <c r="K243" s="32" t="s">
        <v>212</v>
      </c>
      <c r="L243" s="33">
        <v>18.46</v>
      </c>
      <c r="M243" s="18">
        <f t="shared" si="9"/>
        <v>0.18743228602383535</v>
      </c>
    </row>
    <row r="244" spans="3:13" x14ac:dyDescent="0.25">
      <c r="C244" s="99" t="s">
        <v>50</v>
      </c>
      <c r="D244" s="14">
        <v>2</v>
      </c>
      <c r="E244" s="32" t="s">
        <v>236</v>
      </c>
      <c r="F244" s="33">
        <v>2.2000000000000002</v>
      </c>
      <c r="G244" s="18">
        <f t="shared" si="8"/>
        <v>9.0909090909090981E-2</v>
      </c>
      <c r="I244" s="99" t="s">
        <v>183</v>
      </c>
      <c r="J244" s="14">
        <v>12.82</v>
      </c>
      <c r="K244" s="32" t="s">
        <v>195</v>
      </c>
      <c r="L244" s="33">
        <v>15.8</v>
      </c>
      <c r="M244" s="18">
        <f t="shared" si="9"/>
        <v>0.18860759493670887</v>
      </c>
    </row>
    <row r="245" spans="3:13" x14ac:dyDescent="0.25">
      <c r="C245" s="99" t="s">
        <v>29</v>
      </c>
      <c r="D245" s="14">
        <v>40.5</v>
      </c>
      <c r="E245" s="32" t="s">
        <v>346</v>
      </c>
      <c r="F245" s="33">
        <v>44.7</v>
      </c>
      <c r="G245" s="18">
        <f t="shared" si="8"/>
        <v>9.395973154362422E-2</v>
      </c>
      <c r="I245" s="97" t="s">
        <v>87</v>
      </c>
      <c r="J245" s="44">
        <v>38.9</v>
      </c>
      <c r="K245" s="32" t="s">
        <v>69</v>
      </c>
      <c r="L245" s="33">
        <v>48</v>
      </c>
      <c r="M245" s="18">
        <f t="shared" si="9"/>
        <v>0.18958333333333335</v>
      </c>
    </row>
    <row r="246" spans="3:13" x14ac:dyDescent="0.25">
      <c r="C246" s="31" t="s">
        <v>22</v>
      </c>
      <c r="D246" s="53">
        <v>9.5</v>
      </c>
      <c r="E246" s="32" t="s">
        <v>23</v>
      </c>
      <c r="F246" s="33">
        <v>10.49</v>
      </c>
      <c r="G246" s="18">
        <f t="shared" si="8"/>
        <v>9.4375595805529094E-2</v>
      </c>
      <c r="I246" s="98" t="s">
        <v>77</v>
      </c>
      <c r="J246" s="52">
        <v>27</v>
      </c>
      <c r="K246" s="32" t="s">
        <v>227</v>
      </c>
      <c r="L246" s="33">
        <v>33.5</v>
      </c>
      <c r="M246" s="18">
        <f t="shared" si="9"/>
        <v>0.19402985074626866</v>
      </c>
    </row>
    <row r="247" spans="3:13" x14ac:dyDescent="0.25">
      <c r="C247" s="99" t="s">
        <v>25</v>
      </c>
      <c r="D247" s="14">
        <v>155</v>
      </c>
      <c r="E247" s="32" t="s">
        <v>163</v>
      </c>
      <c r="F247" s="33">
        <v>171.6</v>
      </c>
      <c r="G247" s="18">
        <f t="shared" si="8"/>
        <v>9.6736596736596708E-2</v>
      </c>
      <c r="I247" s="99" t="s">
        <v>359</v>
      </c>
      <c r="J247" s="14">
        <v>114</v>
      </c>
      <c r="K247" s="32" t="s">
        <v>360</v>
      </c>
      <c r="L247" s="33">
        <v>142.80000000000001</v>
      </c>
      <c r="M247" s="18">
        <f t="shared" si="9"/>
        <v>0.20168067226890762</v>
      </c>
    </row>
    <row r="248" spans="3:13" x14ac:dyDescent="0.25">
      <c r="C248" s="98" t="s">
        <v>77</v>
      </c>
      <c r="D248" s="52">
        <v>27</v>
      </c>
      <c r="E248" s="32" t="s">
        <v>93</v>
      </c>
      <c r="F248" s="33">
        <v>30</v>
      </c>
      <c r="G248" s="18">
        <f t="shared" si="8"/>
        <v>0.1</v>
      </c>
      <c r="I248" s="99" t="s">
        <v>440</v>
      </c>
      <c r="J248" s="14">
        <v>43.228000000000002</v>
      </c>
      <c r="K248" s="32" t="s">
        <v>447</v>
      </c>
      <c r="L248" s="33">
        <v>55.5</v>
      </c>
      <c r="M248" s="18">
        <f t="shared" si="9"/>
        <v>0.2211171171171171</v>
      </c>
    </row>
    <row r="249" spans="3:13" x14ac:dyDescent="0.25">
      <c r="C249" s="99" t="s">
        <v>348</v>
      </c>
      <c r="D249" s="14">
        <v>61.5</v>
      </c>
      <c r="E249" s="32" t="s">
        <v>417</v>
      </c>
      <c r="F249" s="33">
        <v>68.5</v>
      </c>
      <c r="G249" s="18">
        <f t="shared" si="8"/>
        <v>0.10218978102189781</v>
      </c>
      <c r="I249" s="37" t="s">
        <v>81</v>
      </c>
      <c r="J249" s="40">
        <v>0.1</v>
      </c>
      <c r="K249" s="32" t="s">
        <v>201</v>
      </c>
      <c r="L249" s="33">
        <v>0.13</v>
      </c>
      <c r="M249" s="18">
        <f t="shared" si="9"/>
        <v>0.23076923076923075</v>
      </c>
    </row>
    <row r="250" spans="3:13" x14ac:dyDescent="0.25">
      <c r="C250" s="37" t="s">
        <v>22</v>
      </c>
      <c r="D250" s="40">
        <v>2.2890000000000001</v>
      </c>
      <c r="E250" s="32" t="s">
        <v>121</v>
      </c>
      <c r="F250" s="33">
        <v>2.5499999999999998</v>
      </c>
      <c r="G250" s="18">
        <f t="shared" si="8"/>
        <v>0.10235294117647047</v>
      </c>
      <c r="I250" s="98" t="s">
        <v>278</v>
      </c>
      <c r="J250" s="52">
        <v>91.96</v>
      </c>
      <c r="K250" s="32" t="s">
        <v>279</v>
      </c>
      <c r="L250" s="33">
        <v>119.6</v>
      </c>
      <c r="M250" s="18">
        <f t="shared" si="9"/>
        <v>0.23110367892976591</v>
      </c>
    </row>
    <row r="251" spans="3:13" x14ac:dyDescent="0.25">
      <c r="C251" s="99" t="s">
        <v>35</v>
      </c>
      <c r="D251" s="14">
        <v>42</v>
      </c>
      <c r="E251" s="32" t="s">
        <v>163</v>
      </c>
      <c r="F251" s="33">
        <v>47</v>
      </c>
      <c r="G251" s="18">
        <f t="shared" si="8"/>
        <v>0.10638297872340426</v>
      </c>
      <c r="I251" s="37" t="s">
        <v>440</v>
      </c>
      <c r="J251" s="40">
        <v>35.951999999999998</v>
      </c>
      <c r="K251" s="32" t="s">
        <v>466</v>
      </c>
      <c r="L251" s="33">
        <v>47</v>
      </c>
      <c r="M251" s="18">
        <f t="shared" si="9"/>
        <v>0.23506382978723409</v>
      </c>
    </row>
    <row r="252" spans="3:13" x14ac:dyDescent="0.25">
      <c r="C252" s="37" t="s">
        <v>208</v>
      </c>
      <c r="D252" s="40">
        <v>20</v>
      </c>
      <c r="E252" s="32" t="s">
        <v>477</v>
      </c>
      <c r="F252" s="33">
        <v>22.4</v>
      </c>
      <c r="G252" s="18">
        <f t="shared" si="8"/>
        <v>0.10714285714285708</v>
      </c>
      <c r="I252" s="99" t="s">
        <v>272</v>
      </c>
      <c r="J252" s="14">
        <v>4.3</v>
      </c>
      <c r="K252" s="32" t="s">
        <v>402</v>
      </c>
      <c r="L252" s="33">
        <v>5.7</v>
      </c>
      <c r="M252" s="18">
        <f t="shared" si="9"/>
        <v>0.24561403508771934</v>
      </c>
    </row>
    <row r="253" spans="3:13" x14ac:dyDescent="0.25">
      <c r="C253" s="37" t="s">
        <v>156</v>
      </c>
      <c r="D253" s="40">
        <v>2</v>
      </c>
      <c r="E253" s="32" t="s">
        <v>236</v>
      </c>
      <c r="F253" s="33">
        <v>2.2400000000000002</v>
      </c>
      <c r="G253" s="18">
        <f t="shared" si="8"/>
        <v>0.10714285714285723</v>
      </c>
      <c r="I253" s="99" t="s">
        <v>307</v>
      </c>
      <c r="J253" s="14">
        <v>14.11</v>
      </c>
      <c r="K253" s="32" t="s">
        <v>375</v>
      </c>
      <c r="L253" s="33">
        <v>18.739999999999998</v>
      </c>
      <c r="M253" s="18">
        <f t="shared" si="9"/>
        <v>0.24706510138740659</v>
      </c>
    </row>
    <row r="254" spans="3:13" x14ac:dyDescent="0.25">
      <c r="C254" s="98" t="s">
        <v>192</v>
      </c>
      <c r="D254" s="52">
        <v>89.349000000000004</v>
      </c>
      <c r="E254" s="32" t="s">
        <v>216</v>
      </c>
      <c r="F254" s="33">
        <v>100.3</v>
      </c>
      <c r="G254" s="18">
        <f t="shared" si="8"/>
        <v>0.10918245264207371</v>
      </c>
      <c r="I254" s="99" t="s">
        <v>359</v>
      </c>
      <c r="J254" s="14">
        <v>108</v>
      </c>
      <c r="K254" s="32" t="s">
        <v>371</v>
      </c>
      <c r="L254" s="33">
        <v>143.80000000000001</v>
      </c>
      <c r="M254" s="18">
        <f t="shared" si="9"/>
        <v>0.24895688456189158</v>
      </c>
    </row>
    <row r="255" spans="3:13" x14ac:dyDescent="0.25">
      <c r="C255" s="37" t="s">
        <v>188</v>
      </c>
      <c r="D255" s="40">
        <v>0.4</v>
      </c>
      <c r="E255" s="32" t="s">
        <v>507</v>
      </c>
      <c r="F255" s="33">
        <v>0.45</v>
      </c>
      <c r="G255" s="18">
        <f t="shared" si="8"/>
        <v>0.11111111111111108</v>
      </c>
      <c r="I255" s="98" t="s">
        <v>119</v>
      </c>
      <c r="J255" s="52">
        <v>25</v>
      </c>
      <c r="K255" s="32" t="s">
        <v>305</v>
      </c>
      <c r="L255" s="33">
        <v>33.619999999999997</v>
      </c>
      <c r="M255" s="18">
        <f t="shared" si="9"/>
        <v>0.25639500297441992</v>
      </c>
    </row>
    <row r="256" spans="3:13" x14ac:dyDescent="0.25">
      <c r="C256" s="99" t="s">
        <v>156</v>
      </c>
      <c r="D256" s="14">
        <v>2</v>
      </c>
      <c r="E256" s="32" t="s">
        <v>210</v>
      </c>
      <c r="F256" s="33">
        <v>2.25</v>
      </c>
      <c r="G256" s="18">
        <f t="shared" si="8"/>
        <v>0.1111111111111111</v>
      </c>
      <c r="I256" s="37" t="s">
        <v>44</v>
      </c>
      <c r="J256" s="40">
        <v>8</v>
      </c>
      <c r="K256" s="32" t="s">
        <v>504</v>
      </c>
      <c r="L256" s="33">
        <v>10.9</v>
      </c>
      <c r="M256" s="18">
        <f t="shared" si="9"/>
        <v>0.26605504587155965</v>
      </c>
    </row>
    <row r="257" spans="3:13" x14ac:dyDescent="0.25">
      <c r="C257" s="37" t="s">
        <v>156</v>
      </c>
      <c r="D257" s="40">
        <v>2</v>
      </c>
      <c r="E257" s="32" t="s">
        <v>445</v>
      </c>
      <c r="F257" s="33">
        <v>2.25</v>
      </c>
      <c r="G257" s="18">
        <f t="shared" si="8"/>
        <v>0.1111111111111111</v>
      </c>
      <c r="I257" s="98" t="s">
        <v>35</v>
      </c>
      <c r="J257" s="52">
        <v>8</v>
      </c>
      <c r="K257" s="32" t="s">
        <v>136</v>
      </c>
      <c r="L257" s="33">
        <v>10.92</v>
      </c>
      <c r="M257" s="18">
        <f t="shared" si="9"/>
        <v>0.26739926739926739</v>
      </c>
    </row>
    <row r="258" spans="3:13" x14ac:dyDescent="0.25">
      <c r="C258" s="37" t="s">
        <v>486</v>
      </c>
      <c r="D258" s="40">
        <v>9.4784000000000006</v>
      </c>
      <c r="E258" s="32" t="s">
        <v>503</v>
      </c>
      <c r="F258" s="33">
        <v>10.7</v>
      </c>
      <c r="G258" s="18">
        <f t="shared" si="8"/>
        <v>0.1141682242990653</v>
      </c>
      <c r="I258" s="37" t="s">
        <v>383</v>
      </c>
      <c r="J258" s="40">
        <v>2.7120000000000002</v>
      </c>
      <c r="K258" s="32" t="s">
        <v>489</v>
      </c>
      <c r="L258" s="33">
        <v>3.74</v>
      </c>
      <c r="M258" s="18">
        <f t="shared" si="9"/>
        <v>0.27486631016042778</v>
      </c>
    </row>
    <row r="259" spans="3:13" x14ac:dyDescent="0.25">
      <c r="C259" s="99" t="s">
        <v>47</v>
      </c>
      <c r="D259" s="14">
        <v>66.099999999999994</v>
      </c>
      <c r="E259" s="32" t="s">
        <v>356</v>
      </c>
      <c r="F259" s="33">
        <v>74.8</v>
      </c>
      <c r="G259" s="18">
        <f t="shared" si="8"/>
        <v>0.11631016042780754</v>
      </c>
      <c r="I259" s="98" t="s">
        <v>116</v>
      </c>
      <c r="J259" s="52">
        <v>0.75</v>
      </c>
      <c r="K259" s="32" t="s">
        <v>58</v>
      </c>
      <c r="L259" s="33">
        <v>1.046</v>
      </c>
      <c r="M259" s="18">
        <f t="shared" si="9"/>
        <v>0.28298279158699813</v>
      </c>
    </row>
    <row r="260" spans="3:13" x14ac:dyDescent="0.25">
      <c r="C260" s="37" t="s">
        <v>55</v>
      </c>
      <c r="D260" s="40">
        <v>3</v>
      </c>
      <c r="E260" s="32" t="s">
        <v>479</v>
      </c>
      <c r="F260" s="33">
        <v>3.4</v>
      </c>
      <c r="G260" s="18">
        <f t="shared" si="8"/>
        <v>0.11764705882352938</v>
      </c>
      <c r="I260" s="98" t="s">
        <v>74</v>
      </c>
      <c r="J260" s="52">
        <v>35.33</v>
      </c>
      <c r="K260" s="32" t="s">
        <v>318</v>
      </c>
      <c r="L260" s="33">
        <v>49.75</v>
      </c>
      <c r="M260" s="18">
        <f t="shared" si="9"/>
        <v>0.28984924623115582</v>
      </c>
    </row>
    <row r="261" spans="3:13" x14ac:dyDescent="0.25">
      <c r="C261" s="37" t="s">
        <v>81</v>
      </c>
      <c r="D261" s="40">
        <v>0.14999999999999</v>
      </c>
      <c r="E261" s="32" t="s">
        <v>161</v>
      </c>
      <c r="F261" s="33">
        <v>0.17</v>
      </c>
      <c r="G261" s="18">
        <f t="shared" ref="G261:G324" si="10">(F261-D261)/F261</f>
        <v>0.11764705882358828</v>
      </c>
      <c r="I261" s="98" t="s">
        <v>116</v>
      </c>
      <c r="J261" s="52">
        <v>0.75</v>
      </c>
      <c r="K261" s="32" t="s">
        <v>204</v>
      </c>
      <c r="L261" s="33">
        <v>1.07</v>
      </c>
      <c r="M261" s="18">
        <f t="shared" ref="M261:M324" si="11">(L261-J261)/L261</f>
        <v>0.2990654205607477</v>
      </c>
    </row>
    <row r="262" spans="3:13" x14ac:dyDescent="0.25">
      <c r="C262" s="37" t="s">
        <v>81</v>
      </c>
      <c r="D262" s="40">
        <v>0.14999999999999</v>
      </c>
      <c r="E262" s="32" t="s">
        <v>161</v>
      </c>
      <c r="F262" s="33">
        <v>0.17</v>
      </c>
      <c r="G262" s="18">
        <f t="shared" si="10"/>
        <v>0.11764705882358828</v>
      </c>
      <c r="I262" s="37" t="s">
        <v>183</v>
      </c>
      <c r="J262" s="40">
        <v>0.42</v>
      </c>
      <c r="K262" s="32" t="s">
        <v>491</v>
      </c>
      <c r="L262" s="33">
        <v>0.6</v>
      </c>
      <c r="M262" s="18">
        <f t="shared" si="11"/>
        <v>0.3</v>
      </c>
    </row>
    <row r="263" spans="3:13" x14ac:dyDescent="0.25">
      <c r="C263" s="99" t="s">
        <v>68</v>
      </c>
      <c r="D263" s="14">
        <v>35.597560000000001</v>
      </c>
      <c r="E263" s="32" t="s">
        <v>186</v>
      </c>
      <c r="F263" s="33">
        <v>40.4</v>
      </c>
      <c r="G263" s="18">
        <f t="shared" si="10"/>
        <v>0.1188722772277227</v>
      </c>
      <c r="I263" s="37" t="s">
        <v>501</v>
      </c>
      <c r="J263" s="40">
        <v>8.25</v>
      </c>
      <c r="K263" s="32" t="s">
        <v>502</v>
      </c>
      <c r="L263" s="33">
        <v>11.8</v>
      </c>
      <c r="M263" s="18">
        <f t="shared" si="11"/>
        <v>0.30084745762711868</v>
      </c>
    </row>
    <row r="264" spans="3:13" x14ac:dyDescent="0.25">
      <c r="C264" s="31" t="s">
        <v>35</v>
      </c>
      <c r="D264" s="53">
        <v>2</v>
      </c>
      <c r="E264" s="32" t="s">
        <v>36</v>
      </c>
      <c r="F264" s="33">
        <v>2.27</v>
      </c>
      <c r="G264" s="18">
        <f t="shared" si="10"/>
        <v>0.11894273127753305</v>
      </c>
      <c r="I264" s="99" t="s">
        <v>232</v>
      </c>
      <c r="J264" s="14">
        <v>2.7</v>
      </c>
      <c r="K264" s="32" t="s">
        <v>428</v>
      </c>
      <c r="L264" s="33">
        <v>3.92</v>
      </c>
      <c r="M264" s="18">
        <f t="shared" si="11"/>
        <v>0.31122448979591832</v>
      </c>
    </row>
    <row r="265" spans="3:13" x14ac:dyDescent="0.25">
      <c r="C265" s="37" t="s">
        <v>272</v>
      </c>
      <c r="D265" s="40">
        <v>4.3</v>
      </c>
      <c r="E265" s="32" t="s">
        <v>487</v>
      </c>
      <c r="F265" s="33">
        <v>4.9000000000000004</v>
      </c>
      <c r="G265" s="18">
        <f t="shared" si="10"/>
        <v>0.12244897959183683</v>
      </c>
      <c r="I265" s="99" t="s">
        <v>156</v>
      </c>
      <c r="J265" s="14">
        <v>2.8</v>
      </c>
      <c r="K265" s="32" t="s">
        <v>378</v>
      </c>
      <c r="L265" s="33">
        <v>4.2</v>
      </c>
      <c r="M265" s="18">
        <f t="shared" si="11"/>
        <v>0.33333333333333343</v>
      </c>
    </row>
    <row r="266" spans="3:13" x14ac:dyDescent="0.25">
      <c r="C266" s="98" t="s">
        <v>218</v>
      </c>
      <c r="D266" s="52">
        <v>7</v>
      </c>
      <c r="E266" s="32" t="s">
        <v>76</v>
      </c>
      <c r="F266" s="33">
        <v>8</v>
      </c>
      <c r="G266" s="18">
        <f t="shared" si="10"/>
        <v>0.125</v>
      </c>
      <c r="I266" s="99" t="s">
        <v>27</v>
      </c>
      <c r="J266" s="14">
        <v>28.86</v>
      </c>
      <c r="K266" s="32" t="s">
        <v>351</v>
      </c>
      <c r="L266" s="33">
        <v>43.75</v>
      </c>
      <c r="M266" s="18">
        <f t="shared" si="11"/>
        <v>0.34034285714285717</v>
      </c>
    </row>
    <row r="267" spans="3:13" x14ac:dyDescent="0.25">
      <c r="C267" s="99" t="s">
        <v>429</v>
      </c>
      <c r="D267" s="14">
        <v>2.73</v>
      </c>
      <c r="E267" s="32" t="s">
        <v>430</v>
      </c>
      <c r="F267" s="33">
        <v>3.13</v>
      </c>
      <c r="G267" s="18">
        <f t="shared" si="10"/>
        <v>0.12779552715654949</v>
      </c>
      <c r="I267" s="97" t="s">
        <v>96</v>
      </c>
      <c r="J267" s="44">
        <v>63</v>
      </c>
      <c r="K267" s="32" t="s">
        <v>97</v>
      </c>
      <c r="L267" s="33">
        <v>96.18</v>
      </c>
      <c r="M267" s="18">
        <f t="shared" si="11"/>
        <v>0.34497816593886466</v>
      </c>
    </row>
    <row r="268" spans="3:13" x14ac:dyDescent="0.25">
      <c r="C268" s="37" t="s">
        <v>251</v>
      </c>
      <c r="D268" s="40">
        <v>17</v>
      </c>
      <c r="E268" s="32" t="s">
        <v>275</v>
      </c>
      <c r="F268" s="33">
        <v>19.5</v>
      </c>
      <c r="G268" s="18">
        <f t="shared" si="10"/>
        <v>0.12820512820512819</v>
      </c>
      <c r="I268" s="98" t="s">
        <v>307</v>
      </c>
      <c r="J268" s="52">
        <v>8.3559999999999999</v>
      </c>
      <c r="K268" s="32" t="s">
        <v>85</v>
      </c>
      <c r="L268" s="33">
        <v>12.94</v>
      </c>
      <c r="M268" s="18">
        <f t="shared" si="11"/>
        <v>0.35425038639876349</v>
      </c>
    </row>
    <row r="269" spans="3:13" x14ac:dyDescent="0.25">
      <c r="C269" s="98" t="s">
        <v>99</v>
      </c>
      <c r="D269" s="52">
        <v>1.5</v>
      </c>
      <c r="E269" s="32" t="s">
        <v>118</v>
      </c>
      <c r="F269" s="33">
        <v>1.7250000000000001</v>
      </c>
      <c r="G269" s="18">
        <f t="shared" si="10"/>
        <v>0.1304347826086957</v>
      </c>
      <c r="I269" s="99" t="s">
        <v>156</v>
      </c>
      <c r="J269" s="14">
        <v>2</v>
      </c>
      <c r="K269" s="32" t="s">
        <v>448</v>
      </c>
      <c r="L269" s="33">
        <v>3.1</v>
      </c>
      <c r="M269" s="18">
        <f t="shared" si="11"/>
        <v>0.35483870967741937</v>
      </c>
    </row>
    <row r="270" spans="3:13" x14ac:dyDescent="0.25">
      <c r="C270" s="98" t="s">
        <v>99</v>
      </c>
      <c r="D270" s="52">
        <v>1.5</v>
      </c>
      <c r="E270" s="32" t="s">
        <v>118</v>
      </c>
      <c r="F270" s="33">
        <v>1.7250000000000001</v>
      </c>
      <c r="G270" s="18">
        <f t="shared" si="10"/>
        <v>0.1304347826086957</v>
      </c>
      <c r="I270" s="37" t="s">
        <v>156</v>
      </c>
      <c r="J270" s="40">
        <v>2</v>
      </c>
      <c r="K270" s="32" t="s">
        <v>219</v>
      </c>
      <c r="L270" s="33">
        <v>3.12</v>
      </c>
      <c r="M270" s="18">
        <f t="shared" si="11"/>
        <v>0.35897435897435898</v>
      </c>
    </row>
    <row r="271" spans="3:13" x14ac:dyDescent="0.25">
      <c r="C271" s="99" t="s">
        <v>391</v>
      </c>
      <c r="D271" s="14">
        <v>184</v>
      </c>
      <c r="E271" s="32" t="s">
        <v>392</v>
      </c>
      <c r="F271" s="33">
        <v>211.8</v>
      </c>
      <c r="G271" s="18">
        <f t="shared" si="10"/>
        <v>0.13125590179414548</v>
      </c>
      <c r="I271" s="98" t="s">
        <v>119</v>
      </c>
      <c r="J271" s="52">
        <v>30</v>
      </c>
      <c r="K271" s="32" t="s">
        <v>320</v>
      </c>
      <c r="L271" s="33">
        <v>47.3</v>
      </c>
      <c r="M271" s="18">
        <f t="shared" si="11"/>
        <v>0.36575052854122619</v>
      </c>
    </row>
    <row r="272" spans="3:13" x14ac:dyDescent="0.25">
      <c r="C272" s="99" t="s">
        <v>81</v>
      </c>
      <c r="D272" s="14">
        <v>19.5</v>
      </c>
      <c r="E272" s="32" t="s">
        <v>418</v>
      </c>
      <c r="F272" s="33">
        <v>22.5</v>
      </c>
      <c r="G272" s="18">
        <f t="shared" si="10"/>
        <v>0.13333333333333333</v>
      </c>
      <c r="I272" s="99" t="s">
        <v>348</v>
      </c>
      <c r="J272" s="14">
        <v>35.816760000000002</v>
      </c>
      <c r="K272" s="32" t="s">
        <v>381</v>
      </c>
      <c r="L272" s="33">
        <v>57.25</v>
      </c>
      <c r="M272" s="18">
        <f t="shared" si="11"/>
        <v>0.37437973799126634</v>
      </c>
    </row>
    <row r="273" spans="3:13" x14ac:dyDescent="0.25">
      <c r="C273" s="99" t="s">
        <v>164</v>
      </c>
      <c r="D273" s="14">
        <v>0.16</v>
      </c>
      <c r="E273" s="32" t="s">
        <v>186</v>
      </c>
      <c r="F273" s="33">
        <v>0.18640000000000001</v>
      </c>
      <c r="G273" s="18">
        <f t="shared" si="10"/>
        <v>0.14163090128755368</v>
      </c>
      <c r="I273" s="99" t="s">
        <v>156</v>
      </c>
      <c r="J273" s="14">
        <v>2.8</v>
      </c>
      <c r="K273" s="32" t="s">
        <v>379</v>
      </c>
      <c r="L273" s="33">
        <v>4.71</v>
      </c>
      <c r="M273" s="18">
        <f t="shared" si="11"/>
        <v>0.40552016985138006</v>
      </c>
    </row>
    <row r="274" spans="3:13" x14ac:dyDescent="0.25">
      <c r="C274" s="98" t="s">
        <v>29</v>
      </c>
      <c r="D274" s="52">
        <v>10.91</v>
      </c>
      <c r="E274" s="32" t="s">
        <v>294</v>
      </c>
      <c r="F274" s="33">
        <v>12.72</v>
      </c>
      <c r="G274" s="18">
        <f t="shared" si="10"/>
        <v>0.14229559748427675</v>
      </c>
      <c r="I274" s="99" t="s">
        <v>156</v>
      </c>
      <c r="J274" s="14">
        <v>2.8</v>
      </c>
      <c r="K274" s="32" t="s">
        <v>160</v>
      </c>
      <c r="L274" s="33">
        <v>4.75</v>
      </c>
      <c r="M274" s="18">
        <f t="shared" si="11"/>
        <v>0.41052631578947374</v>
      </c>
    </row>
    <row r="275" spans="3:13" x14ac:dyDescent="0.25">
      <c r="C275" s="37" t="s">
        <v>188</v>
      </c>
      <c r="D275" s="40">
        <v>0.4</v>
      </c>
      <c r="E275" s="32" t="s">
        <v>506</v>
      </c>
      <c r="F275" s="33">
        <v>0.47</v>
      </c>
      <c r="G275" s="18">
        <f t="shared" si="10"/>
        <v>0.14893617021276587</v>
      </c>
      <c r="I275" s="99" t="s">
        <v>20</v>
      </c>
      <c r="J275" s="14">
        <v>29.5</v>
      </c>
      <c r="K275" s="32" t="s">
        <v>395</v>
      </c>
      <c r="L275" s="33">
        <v>50.25</v>
      </c>
      <c r="M275" s="18">
        <f t="shared" si="11"/>
        <v>0.41293532338308458</v>
      </c>
    </row>
    <row r="276" spans="3:13" x14ac:dyDescent="0.25">
      <c r="C276" s="98" t="s">
        <v>57</v>
      </c>
      <c r="D276" s="52">
        <v>500</v>
      </c>
      <c r="E276" s="32" t="s">
        <v>76</v>
      </c>
      <c r="F276" s="33">
        <v>589.5</v>
      </c>
      <c r="G276" s="18">
        <f t="shared" si="10"/>
        <v>0.15182357930449533</v>
      </c>
      <c r="I276" s="99" t="s">
        <v>307</v>
      </c>
      <c r="J276" s="14">
        <v>10.55</v>
      </c>
      <c r="K276" s="32" t="s">
        <v>369</v>
      </c>
      <c r="L276" s="33">
        <v>18</v>
      </c>
      <c r="M276" s="18">
        <f t="shared" si="11"/>
        <v>0.41388888888888886</v>
      </c>
    </row>
    <row r="277" spans="3:13" x14ac:dyDescent="0.25">
      <c r="C277" s="99" t="s">
        <v>440</v>
      </c>
      <c r="D277" s="14">
        <v>35.951999999999998</v>
      </c>
      <c r="E277" s="32" t="s">
        <v>441</v>
      </c>
      <c r="F277" s="33">
        <v>42.5</v>
      </c>
      <c r="G277" s="18">
        <f t="shared" si="10"/>
        <v>0.15407058823529415</v>
      </c>
      <c r="I277" s="99" t="s">
        <v>268</v>
      </c>
      <c r="J277" s="14">
        <v>11</v>
      </c>
      <c r="K277" s="32" t="s">
        <v>382</v>
      </c>
      <c r="L277" s="33">
        <v>19</v>
      </c>
      <c r="M277" s="18">
        <f t="shared" si="11"/>
        <v>0.42105263157894735</v>
      </c>
    </row>
    <row r="278" spans="3:13" x14ac:dyDescent="0.25">
      <c r="C278" s="37" t="s">
        <v>383</v>
      </c>
      <c r="D278" s="40">
        <v>3.25</v>
      </c>
      <c r="E278" s="32" t="s">
        <v>476</v>
      </c>
      <c r="F278" s="33">
        <v>3.87</v>
      </c>
      <c r="G278" s="18">
        <f t="shared" si="10"/>
        <v>0.16020671834625325</v>
      </c>
      <c r="I278" s="37" t="s">
        <v>61</v>
      </c>
      <c r="J278" s="40">
        <v>7.75</v>
      </c>
      <c r="K278" s="32" t="s">
        <v>236</v>
      </c>
      <c r="L278" s="33">
        <v>13.55</v>
      </c>
      <c r="M278" s="18">
        <f t="shared" si="11"/>
        <v>0.42804428044280446</v>
      </c>
    </row>
    <row r="279" spans="3:13" x14ac:dyDescent="0.25">
      <c r="C279" s="99" t="s">
        <v>173</v>
      </c>
      <c r="D279" s="14">
        <v>76.25</v>
      </c>
      <c r="E279" s="32" t="s">
        <v>377</v>
      </c>
      <c r="F279" s="33">
        <v>90.8</v>
      </c>
      <c r="G279" s="18">
        <f t="shared" si="10"/>
        <v>0.16024229074889865</v>
      </c>
      <c r="I279" s="98" t="s">
        <v>119</v>
      </c>
      <c r="J279" s="52">
        <v>25</v>
      </c>
      <c r="K279" s="32" t="s">
        <v>309</v>
      </c>
      <c r="L279" s="33">
        <v>44.04</v>
      </c>
      <c r="M279" s="18">
        <f t="shared" si="11"/>
        <v>0.43233424159854678</v>
      </c>
    </row>
    <row r="280" spans="3:13" x14ac:dyDescent="0.25">
      <c r="C280" s="99" t="s">
        <v>225</v>
      </c>
      <c r="D280" s="14">
        <v>1.75</v>
      </c>
      <c r="E280" s="32" t="s">
        <v>217</v>
      </c>
      <c r="F280" s="33">
        <v>2.1</v>
      </c>
      <c r="G280" s="18">
        <f t="shared" si="10"/>
        <v>0.16666666666666671</v>
      </c>
      <c r="I280" s="98" t="s">
        <v>27</v>
      </c>
      <c r="J280" s="52">
        <v>47.65</v>
      </c>
      <c r="K280" s="32" t="s">
        <v>308</v>
      </c>
      <c r="L280" s="33">
        <v>84</v>
      </c>
      <c r="M280" s="18">
        <f t="shared" si="11"/>
        <v>0.43273809523809526</v>
      </c>
    </row>
    <row r="281" spans="3:13" x14ac:dyDescent="0.25">
      <c r="C281" s="37" t="s">
        <v>244</v>
      </c>
      <c r="D281" s="40">
        <v>30</v>
      </c>
      <c r="E281" s="32" t="s">
        <v>484</v>
      </c>
      <c r="F281" s="33">
        <v>36.5</v>
      </c>
      <c r="G281" s="18">
        <f t="shared" si="10"/>
        <v>0.17808219178082191</v>
      </c>
      <c r="I281" s="99" t="s">
        <v>137</v>
      </c>
      <c r="J281" s="14">
        <v>0.5</v>
      </c>
      <c r="K281" s="32" t="s">
        <v>375</v>
      </c>
      <c r="L281" s="33">
        <v>0.88500000000000001</v>
      </c>
      <c r="M281" s="18">
        <f t="shared" si="11"/>
        <v>0.43502824858757061</v>
      </c>
    </row>
    <row r="282" spans="3:13" x14ac:dyDescent="0.25">
      <c r="C282" s="99" t="s">
        <v>81</v>
      </c>
      <c r="D282" s="14">
        <v>30</v>
      </c>
      <c r="E282" s="32" t="s">
        <v>105</v>
      </c>
      <c r="F282" s="33">
        <v>36.65</v>
      </c>
      <c r="G282" s="18">
        <f t="shared" si="10"/>
        <v>0.18144611186903134</v>
      </c>
      <c r="I282" s="99" t="s">
        <v>357</v>
      </c>
      <c r="J282" s="14">
        <v>0.57299999999999995</v>
      </c>
      <c r="K282" s="32" t="s">
        <v>358</v>
      </c>
      <c r="L282" s="33">
        <v>1.03</v>
      </c>
      <c r="M282" s="18">
        <f t="shared" si="11"/>
        <v>0.44368932038834957</v>
      </c>
    </row>
    <row r="283" spans="3:13" x14ac:dyDescent="0.25">
      <c r="C283" s="98" t="s">
        <v>35</v>
      </c>
      <c r="D283" s="52">
        <v>8</v>
      </c>
      <c r="E283" s="32" t="s">
        <v>111</v>
      </c>
      <c r="F283" s="33">
        <v>9.8000000000000007</v>
      </c>
      <c r="G283" s="18">
        <f t="shared" si="10"/>
        <v>0.18367346938775517</v>
      </c>
      <c r="I283" s="37" t="s">
        <v>272</v>
      </c>
      <c r="J283" s="40">
        <v>2.2000000000000002</v>
      </c>
      <c r="K283" s="32" t="s">
        <v>488</v>
      </c>
      <c r="L283" s="33">
        <v>4.0199999999999996</v>
      </c>
      <c r="M283" s="18">
        <f t="shared" si="11"/>
        <v>0.45273631840796008</v>
      </c>
    </row>
    <row r="284" spans="3:13" x14ac:dyDescent="0.25">
      <c r="C284" s="98" t="s">
        <v>18</v>
      </c>
      <c r="D284" s="52">
        <v>15</v>
      </c>
      <c r="E284" s="32" t="s">
        <v>212</v>
      </c>
      <c r="F284" s="33">
        <v>18.46</v>
      </c>
      <c r="G284" s="18">
        <f t="shared" si="10"/>
        <v>0.18743228602383535</v>
      </c>
      <c r="I284" s="97" t="s">
        <v>173</v>
      </c>
      <c r="J284" s="44">
        <v>31.59</v>
      </c>
      <c r="K284" s="32" t="s">
        <v>174</v>
      </c>
      <c r="L284" s="33">
        <v>57.8</v>
      </c>
      <c r="M284" s="18">
        <f t="shared" si="11"/>
        <v>0.4534602076124567</v>
      </c>
    </row>
    <row r="285" spans="3:13" x14ac:dyDescent="0.25">
      <c r="C285" s="99" t="s">
        <v>183</v>
      </c>
      <c r="D285" s="14">
        <v>12.82</v>
      </c>
      <c r="E285" s="32" t="s">
        <v>195</v>
      </c>
      <c r="F285" s="33">
        <v>15.8</v>
      </c>
      <c r="G285" s="18">
        <f t="shared" si="10"/>
        <v>0.18860759493670887</v>
      </c>
      <c r="I285" s="97" t="s">
        <v>156</v>
      </c>
      <c r="J285" s="44">
        <v>3.1</v>
      </c>
      <c r="K285" s="32" t="s">
        <v>157</v>
      </c>
      <c r="L285" s="33">
        <v>5.97</v>
      </c>
      <c r="M285" s="18">
        <f t="shared" si="11"/>
        <v>0.48073701842546063</v>
      </c>
    </row>
    <row r="286" spans="3:13" x14ac:dyDescent="0.25">
      <c r="C286" s="97" t="s">
        <v>87</v>
      </c>
      <c r="D286" s="44">
        <v>38.9</v>
      </c>
      <c r="E286" s="32" t="s">
        <v>69</v>
      </c>
      <c r="F286" s="33">
        <v>48</v>
      </c>
      <c r="G286" s="18">
        <f t="shared" si="10"/>
        <v>0.18958333333333335</v>
      </c>
      <c r="I286" s="99" t="s">
        <v>156</v>
      </c>
      <c r="J286" s="14">
        <v>2.8</v>
      </c>
      <c r="K286" s="32" t="s">
        <v>380</v>
      </c>
      <c r="L286" s="33">
        <v>5.56</v>
      </c>
      <c r="M286" s="18">
        <f t="shared" si="11"/>
        <v>0.49640287769784175</v>
      </c>
    </row>
    <row r="287" spans="3:13" x14ac:dyDescent="0.25">
      <c r="C287" s="37" t="s">
        <v>256</v>
      </c>
      <c r="D287" s="40">
        <v>12.5</v>
      </c>
      <c r="E287" s="32" t="s">
        <v>277</v>
      </c>
      <c r="F287" s="33">
        <v>15.5</v>
      </c>
      <c r="G287" s="18">
        <f t="shared" si="10"/>
        <v>0.19354838709677419</v>
      </c>
      <c r="I287" s="98" t="s">
        <v>50</v>
      </c>
      <c r="J287" s="52">
        <v>0.05</v>
      </c>
      <c r="K287" s="32" t="s">
        <v>329</v>
      </c>
      <c r="L287" s="33">
        <v>0.1</v>
      </c>
      <c r="M287" s="18">
        <f t="shared" si="11"/>
        <v>0.5</v>
      </c>
    </row>
    <row r="288" spans="3:13" x14ac:dyDescent="0.25">
      <c r="C288" s="98" t="s">
        <v>77</v>
      </c>
      <c r="D288" s="52">
        <v>27</v>
      </c>
      <c r="E288" s="32" t="s">
        <v>227</v>
      </c>
      <c r="F288" s="33">
        <v>33.5</v>
      </c>
      <c r="G288" s="18">
        <f t="shared" si="10"/>
        <v>0.19402985074626866</v>
      </c>
      <c r="I288" s="98" t="s">
        <v>72</v>
      </c>
      <c r="J288" s="52">
        <v>12.955</v>
      </c>
      <c r="K288" s="32" t="s">
        <v>316</v>
      </c>
      <c r="L288" s="33">
        <v>26.95</v>
      </c>
      <c r="M288" s="18">
        <f t="shared" si="11"/>
        <v>0.51929499072356211</v>
      </c>
    </row>
    <row r="289" spans="3:13" x14ac:dyDescent="0.25">
      <c r="C289" s="99" t="s">
        <v>81</v>
      </c>
      <c r="D289" s="14">
        <v>24.1</v>
      </c>
      <c r="E289" s="32" t="s">
        <v>91</v>
      </c>
      <c r="F289" s="33">
        <v>30</v>
      </c>
      <c r="G289" s="18">
        <f t="shared" si="10"/>
        <v>0.19666666666666663</v>
      </c>
      <c r="I289" s="99" t="s">
        <v>156</v>
      </c>
      <c r="J289" s="14">
        <v>2.37</v>
      </c>
      <c r="K289" s="32" t="s">
        <v>376</v>
      </c>
      <c r="L289" s="33">
        <v>5.2</v>
      </c>
      <c r="M289" s="18">
        <f t="shared" si="11"/>
        <v>0.54423076923076918</v>
      </c>
    </row>
    <row r="290" spans="3:13" x14ac:dyDescent="0.25">
      <c r="C290" s="99" t="s">
        <v>359</v>
      </c>
      <c r="D290" s="14">
        <v>114</v>
      </c>
      <c r="E290" s="32" t="s">
        <v>360</v>
      </c>
      <c r="F290" s="33">
        <v>142.80000000000001</v>
      </c>
      <c r="G290" s="18">
        <f t="shared" si="10"/>
        <v>0.20168067226890762</v>
      </c>
      <c r="I290" s="98" t="s">
        <v>29</v>
      </c>
      <c r="J290" s="52">
        <v>10.62</v>
      </c>
      <c r="K290" s="32" t="s">
        <v>313</v>
      </c>
      <c r="L290" s="33">
        <v>24.8</v>
      </c>
      <c r="M290" s="18">
        <f t="shared" si="11"/>
        <v>0.5717741935483871</v>
      </c>
    </row>
    <row r="291" spans="3:13" x14ac:dyDescent="0.25">
      <c r="C291" s="37" t="s">
        <v>190</v>
      </c>
      <c r="D291" s="40">
        <v>22.5</v>
      </c>
      <c r="E291" s="32" t="s">
        <v>161</v>
      </c>
      <c r="F291" s="33">
        <v>28.38</v>
      </c>
      <c r="G291" s="18">
        <f t="shared" si="10"/>
        <v>0.20718816067653273</v>
      </c>
      <c r="I291" s="98" t="s">
        <v>119</v>
      </c>
      <c r="J291" s="52">
        <v>14.24</v>
      </c>
      <c r="K291" s="32" t="s">
        <v>305</v>
      </c>
      <c r="L291" s="33">
        <v>33.619999999999997</v>
      </c>
      <c r="M291" s="18">
        <f t="shared" si="11"/>
        <v>0.57644259369422957</v>
      </c>
    </row>
    <row r="292" spans="3:13" x14ac:dyDescent="0.25">
      <c r="C292" s="99" t="s">
        <v>440</v>
      </c>
      <c r="D292" s="14">
        <v>43.228000000000002</v>
      </c>
      <c r="E292" s="32" t="s">
        <v>447</v>
      </c>
      <c r="F292" s="33">
        <v>55.5</v>
      </c>
      <c r="G292" s="18">
        <f t="shared" si="10"/>
        <v>0.2211171171171171</v>
      </c>
      <c r="I292" s="98" t="s">
        <v>68</v>
      </c>
      <c r="J292" s="52">
        <v>35.03</v>
      </c>
      <c r="K292" s="32" t="s">
        <v>246</v>
      </c>
      <c r="L292" s="33">
        <v>85.06</v>
      </c>
      <c r="M292" s="18">
        <f t="shared" si="11"/>
        <v>0.58817305431460143</v>
      </c>
    </row>
    <row r="293" spans="3:13" x14ac:dyDescent="0.25">
      <c r="C293" s="99" t="s">
        <v>196</v>
      </c>
      <c r="D293" s="14">
        <v>10</v>
      </c>
      <c r="E293" s="32" t="s">
        <v>213</v>
      </c>
      <c r="F293" s="33">
        <v>12.85</v>
      </c>
      <c r="G293" s="18">
        <f t="shared" si="10"/>
        <v>0.22178988326848248</v>
      </c>
      <c r="I293" s="99" t="s">
        <v>173</v>
      </c>
      <c r="J293" s="14">
        <v>36.5</v>
      </c>
      <c r="K293" s="32" t="s">
        <v>377</v>
      </c>
      <c r="L293" s="33">
        <v>90.8</v>
      </c>
      <c r="M293" s="18">
        <f t="shared" si="11"/>
        <v>0.59801762114537449</v>
      </c>
    </row>
    <row r="294" spans="3:13" x14ac:dyDescent="0.25">
      <c r="C294" s="37" t="s">
        <v>81</v>
      </c>
      <c r="D294" s="40">
        <v>0.1</v>
      </c>
      <c r="E294" s="32" t="s">
        <v>201</v>
      </c>
      <c r="F294" s="33">
        <v>0.13</v>
      </c>
      <c r="G294" s="18">
        <f t="shared" si="10"/>
        <v>0.23076923076923075</v>
      </c>
      <c r="I294" s="37" t="s">
        <v>173</v>
      </c>
      <c r="J294" s="40">
        <v>31.93</v>
      </c>
      <c r="K294" s="32" t="s">
        <v>465</v>
      </c>
      <c r="L294" s="33">
        <v>84.5</v>
      </c>
      <c r="M294" s="18">
        <f t="shared" si="11"/>
        <v>0.62213017751479294</v>
      </c>
    </row>
    <row r="295" spans="3:13" x14ac:dyDescent="0.25">
      <c r="C295" s="98" t="s">
        <v>278</v>
      </c>
      <c r="D295" s="52">
        <v>91.96</v>
      </c>
      <c r="E295" s="32" t="s">
        <v>279</v>
      </c>
      <c r="F295" s="33">
        <v>119.6</v>
      </c>
      <c r="G295" s="18">
        <f t="shared" si="10"/>
        <v>0.23110367892976591</v>
      </c>
      <c r="I295" s="37" t="s">
        <v>272</v>
      </c>
      <c r="J295" s="40">
        <v>0.1</v>
      </c>
      <c r="K295" s="32" t="s">
        <v>517</v>
      </c>
      <c r="L295" s="33">
        <v>0.27</v>
      </c>
      <c r="M295" s="18">
        <f t="shared" si="11"/>
        <v>0.62962962962962965</v>
      </c>
    </row>
    <row r="296" spans="3:13" x14ac:dyDescent="0.25">
      <c r="C296" s="37" t="s">
        <v>440</v>
      </c>
      <c r="D296" s="40">
        <v>35.951999999999998</v>
      </c>
      <c r="E296" s="32" t="s">
        <v>466</v>
      </c>
      <c r="F296" s="33">
        <v>47</v>
      </c>
      <c r="G296" s="18">
        <f t="shared" si="10"/>
        <v>0.23506382978723409</v>
      </c>
      <c r="I296" s="99" t="s">
        <v>272</v>
      </c>
      <c r="J296" s="14">
        <v>1</v>
      </c>
      <c r="K296" s="32" t="s">
        <v>369</v>
      </c>
      <c r="L296" s="33">
        <v>2.78</v>
      </c>
      <c r="M296" s="18">
        <f t="shared" si="11"/>
        <v>0.64028776978417268</v>
      </c>
    </row>
    <row r="297" spans="3:13" x14ac:dyDescent="0.25">
      <c r="C297" s="99" t="s">
        <v>272</v>
      </c>
      <c r="D297" s="14">
        <v>4.3</v>
      </c>
      <c r="E297" s="32" t="s">
        <v>402</v>
      </c>
      <c r="F297" s="33">
        <v>5.7</v>
      </c>
      <c r="G297" s="18">
        <f t="shared" si="10"/>
        <v>0.24561403508771934</v>
      </c>
      <c r="I297" s="37" t="s">
        <v>383</v>
      </c>
      <c r="J297" s="40">
        <v>1.3</v>
      </c>
      <c r="K297" s="32" t="s">
        <v>489</v>
      </c>
      <c r="L297" s="33">
        <v>3.74</v>
      </c>
      <c r="M297" s="18">
        <f t="shared" si="11"/>
        <v>0.65240641711229952</v>
      </c>
    </row>
    <row r="298" spans="3:13" x14ac:dyDescent="0.25">
      <c r="C298" s="99" t="s">
        <v>307</v>
      </c>
      <c r="D298" s="14">
        <v>14.11</v>
      </c>
      <c r="E298" s="32" t="s">
        <v>375</v>
      </c>
      <c r="F298" s="33">
        <v>18.739999999999998</v>
      </c>
      <c r="G298" s="18">
        <f t="shared" si="10"/>
        <v>0.24706510138740659</v>
      </c>
      <c r="I298" s="98" t="s">
        <v>27</v>
      </c>
      <c r="J298" s="52">
        <v>28.08</v>
      </c>
      <c r="K298" s="32" t="s">
        <v>308</v>
      </c>
      <c r="L298" s="33">
        <v>84</v>
      </c>
      <c r="M298" s="18">
        <f t="shared" si="11"/>
        <v>0.6657142857142857</v>
      </c>
    </row>
    <row r="299" spans="3:13" x14ac:dyDescent="0.25">
      <c r="C299" s="99" t="s">
        <v>359</v>
      </c>
      <c r="D299" s="14">
        <v>108</v>
      </c>
      <c r="E299" s="32" t="s">
        <v>371</v>
      </c>
      <c r="F299" s="33">
        <v>143.80000000000001</v>
      </c>
      <c r="G299" s="18">
        <f t="shared" si="10"/>
        <v>0.24895688456189158</v>
      </c>
      <c r="I299" s="37" t="s">
        <v>515</v>
      </c>
      <c r="J299" s="40">
        <v>0.3</v>
      </c>
      <c r="K299" s="32" t="s">
        <v>516</v>
      </c>
      <c r="L299" s="33">
        <v>0.92</v>
      </c>
      <c r="M299" s="18">
        <f t="shared" si="11"/>
        <v>0.67391304347826098</v>
      </c>
    </row>
    <row r="300" spans="3:13" x14ac:dyDescent="0.25">
      <c r="C300" s="37" t="s">
        <v>241</v>
      </c>
      <c r="D300" s="40">
        <v>0.15</v>
      </c>
      <c r="E300" s="32" t="s">
        <v>262</v>
      </c>
      <c r="F300" s="33">
        <v>0.2</v>
      </c>
      <c r="G300" s="18">
        <f t="shared" si="10"/>
        <v>0.25000000000000006</v>
      </c>
      <c r="I300" s="99" t="s">
        <v>50</v>
      </c>
      <c r="J300" s="14">
        <v>2.89</v>
      </c>
      <c r="K300" s="32" t="s">
        <v>453</v>
      </c>
      <c r="L300" s="33">
        <v>9.0500000000000007</v>
      </c>
      <c r="M300" s="18">
        <f t="shared" si="11"/>
        <v>0.68066298342541431</v>
      </c>
    </row>
    <row r="301" spans="3:13" x14ac:dyDescent="0.25">
      <c r="C301" s="99" t="s">
        <v>159</v>
      </c>
      <c r="D301" s="14">
        <v>5</v>
      </c>
      <c r="E301" s="32" t="s">
        <v>181</v>
      </c>
      <c r="F301" s="33">
        <v>6.7</v>
      </c>
      <c r="G301" s="18">
        <f t="shared" si="10"/>
        <v>0.2537313432835821</v>
      </c>
      <c r="I301" s="98" t="s">
        <v>156</v>
      </c>
      <c r="J301" s="52">
        <v>0.08</v>
      </c>
      <c r="K301" s="32" t="s">
        <v>330</v>
      </c>
      <c r="L301" s="33">
        <v>0.25119999999999998</v>
      </c>
      <c r="M301" s="18">
        <f t="shared" si="11"/>
        <v>0.68152866242038213</v>
      </c>
    </row>
    <row r="302" spans="3:13" x14ac:dyDescent="0.25">
      <c r="C302" s="98" t="s">
        <v>119</v>
      </c>
      <c r="D302" s="52">
        <v>25</v>
      </c>
      <c r="E302" s="32" t="s">
        <v>305</v>
      </c>
      <c r="F302" s="33">
        <v>33.619999999999997</v>
      </c>
      <c r="G302" s="18">
        <f t="shared" si="10"/>
        <v>0.25639500297441992</v>
      </c>
      <c r="I302" s="99" t="s">
        <v>164</v>
      </c>
      <c r="J302" s="14">
        <v>0.1</v>
      </c>
      <c r="K302" s="32" t="s">
        <v>351</v>
      </c>
      <c r="L302" s="33">
        <v>0.315</v>
      </c>
      <c r="M302" s="18">
        <f t="shared" si="11"/>
        <v>0.68253968253968256</v>
      </c>
    </row>
    <row r="303" spans="3:13" x14ac:dyDescent="0.25">
      <c r="C303" s="98" t="s">
        <v>50</v>
      </c>
      <c r="D303" s="52">
        <v>1</v>
      </c>
      <c r="E303" s="32" t="s">
        <v>40</v>
      </c>
      <c r="F303" s="33">
        <v>1.355</v>
      </c>
      <c r="G303" s="18">
        <f t="shared" si="10"/>
        <v>0.26199261992619927</v>
      </c>
      <c r="I303" s="37" t="s">
        <v>81</v>
      </c>
      <c r="J303" s="40">
        <v>0.1</v>
      </c>
      <c r="K303" s="32" t="s">
        <v>476</v>
      </c>
      <c r="L303" s="33">
        <v>0.32</v>
      </c>
      <c r="M303" s="18">
        <f t="shared" si="11"/>
        <v>0.6875</v>
      </c>
    </row>
    <row r="304" spans="3:13" x14ac:dyDescent="0.25">
      <c r="C304" s="37" t="s">
        <v>44</v>
      </c>
      <c r="D304" s="40">
        <v>8</v>
      </c>
      <c r="E304" s="32" t="s">
        <v>504</v>
      </c>
      <c r="F304" s="33">
        <v>10.9</v>
      </c>
      <c r="G304" s="18">
        <f t="shared" si="10"/>
        <v>0.26605504587155965</v>
      </c>
      <c r="I304" s="98" t="s">
        <v>173</v>
      </c>
      <c r="J304" s="52">
        <v>10.6</v>
      </c>
      <c r="K304" s="32" t="s">
        <v>322</v>
      </c>
      <c r="L304" s="33">
        <v>34.049999999999997</v>
      </c>
      <c r="M304" s="18">
        <f t="shared" si="11"/>
        <v>0.68869309838472825</v>
      </c>
    </row>
    <row r="305" spans="3:13" x14ac:dyDescent="0.25">
      <c r="C305" s="37" t="s">
        <v>272</v>
      </c>
      <c r="D305" s="40">
        <v>2.2000000000000002</v>
      </c>
      <c r="E305" s="32" t="s">
        <v>287</v>
      </c>
      <c r="F305" s="33">
        <v>3</v>
      </c>
      <c r="G305" s="18">
        <f t="shared" si="10"/>
        <v>0.26666666666666661</v>
      </c>
      <c r="I305" s="98" t="s">
        <v>119</v>
      </c>
      <c r="J305" s="52">
        <v>14.24</v>
      </c>
      <c r="K305" s="32" t="s">
        <v>320</v>
      </c>
      <c r="L305" s="33">
        <v>47.3</v>
      </c>
      <c r="M305" s="18">
        <f t="shared" si="11"/>
        <v>0.69894291754756865</v>
      </c>
    </row>
    <row r="306" spans="3:13" x14ac:dyDescent="0.25">
      <c r="C306" s="98" t="s">
        <v>35</v>
      </c>
      <c r="D306" s="52">
        <v>8</v>
      </c>
      <c r="E306" s="32" t="s">
        <v>136</v>
      </c>
      <c r="F306" s="33">
        <v>10.92</v>
      </c>
      <c r="G306" s="18">
        <f t="shared" si="10"/>
        <v>0.26739926739926739</v>
      </c>
      <c r="I306" s="37" t="s">
        <v>232</v>
      </c>
      <c r="J306" s="40">
        <v>1</v>
      </c>
      <c r="K306" s="32" t="s">
        <v>461</v>
      </c>
      <c r="L306" s="33">
        <v>3.72</v>
      </c>
      <c r="M306" s="18">
        <f t="shared" si="11"/>
        <v>0.73118279569892475</v>
      </c>
    </row>
    <row r="307" spans="3:13" x14ac:dyDescent="0.25">
      <c r="C307" s="37" t="s">
        <v>383</v>
      </c>
      <c r="D307" s="40">
        <v>2.7120000000000002</v>
      </c>
      <c r="E307" s="32" t="s">
        <v>489</v>
      </c>
      <c r="F307" s="33">
        <v>3.74</v>
      </c>
      <c r="G307" s="18">
        <f t="shared" si="10"/>
        <v>0.27486631016042778</v>
      </c>
      <c r="I307" s="37" t="s">
        <v>237</v>
      </c>
      <c r="J307" s="40">
        <v>1.27</v>
      </c>
      <c r="K307" s="32" t="s">
        <v>456</v>
      </c>
      <c r="L307" s="33">
        <v>4.9800000000000004</v>
      </c>
      <c r="M307" s="18">
        <f t="shared" si="11"/>
        <v>0.74497991967871491</v>
      </c>
    </row>
    <row r="308" spans="3:13" x14ac:dyDescent="0.25">
      <c r="C308" s="98" t="s">
        <v>116</v>
      </c>
      <c r="D308" s="52">
        <v>0.75</v>
      </c>
      <c r="E308" s="32" t="s">
        <v>58</v>
      </c>
      <c r="F308" s="33">
        <v>1.046</v>
      </c>
      <c r="G308" s="18">
        <f t="shared" si="10"/>
        <v>0.28298279158699813</v>
      </c>
      <c r="I308" s="37" t="s">
        <v>268</v>
      </c>
      <c r="J308" s="40">
        <v>0.84699999999999998</v>
      </c>
      <c r="K308" s="32" t="s">
        <v>467</v>
      </c>
      <c r="L308" s="33">
        <v>3.37</v>
      </c>
      <c r="M308" s="18">
        <f t="shared" si="11"/>
        <v>0.74866468842729972</v>
      </c>
    </row>
    <row r="309" spans="3:13" x14ac:dyDescent="0.25">
      <c r="C309" s="98" t="s">
        <v>74</v>
      </c>
      <c r="D309" s="52">
        <v>35.33</v>
      </c>
      <c r="E309" s="32" t="s">
        <v>318</v>
      </c>
      <c r="F309" s="33">
        <v>49.75</v>
      </c>
      <c r="G309" s="18">
        <f t="shared" si="10"/>
        <v>0.28984924623115582</v>
      </c>
      <c r="I309" s="37" t="s">
        <v>494</v>
      </c>
      <c r="J309" s="40">
        <v>8.6</v>
      </c>
      <c r="K309" s="32" t="s">
        <v>478</v>
      </c>
      <c r="L309" s="33">
        <v>34.64</v>
      </c>
      <c r="M309" s="18">
        <f t="shared" si="11"/>
        <v>0.75173210161662818</v>
      </c>
    </row>
    <row r="310" spans="3:13" x14ac:dyDescent="0.25">
      <c r="C310" s="98" t="s">
        <v>116</v>
      </c>
      <c r="D310" s="52">
        <v>0.75</v>
      </c>
      <c r="E310" s="32" t="s">
        <v>204</v>
      </c>
      <c r="F310" s="33">
        <v>1.07</v>
      </c>
      <c r="G310" s="18">
        <f t="shared" si="10"/>
        <v>0.2990654205607477</v>
      </c>
      <c r="I310" s="98" t="s">
        <v>327</v>
      </c>
      <c r="J310" s="52">
        <v>0.33300000000000002</v>
      </c>
      <c r="K310" s="32" t="s">
        <v>328</v>
      </c>
      <c r="L310" s="33">
        <v>1.36</v>
      </c>
      <c r="M310" s="18">
        <f t="shared" si="11"/>
        <v>0.7551470588235295</v>
      </c>
    </row>
    <row r="311" spans="3:13" x14ac:dyDescent="0.25">
      <c r="C311" s="37" t="s">
        <v>183</v>
      </c>
      <c r="D311" s="40">
        <v>0.42</v>
      </c>
      <c r="E311" s="32" t="s">
        <v>491</v>
      </c>
      <c r="F311" s="33">
        <v>0.6</v>
      </c>
      <c r="G311" s="18">
        <f t="shared" si="10"/>
        <v>0.3</v>
      </c>
      <c r="I311" s="99" t="s">
        <v>268</v>
      </c>
      <c r="J311" s="14">
        <v>4.2041398000000001</v>
      </c>
      <c r="K311" s="32" t="s">
        <v>388</v>
      </c>
      <c r="L311" s="33">
        <v>18.46</v>
      </c>
      <c r="M311" s="18">
        <f t="shared" si="11"/>
        <v>0.77225678223185268</v>
      </c>
    </row>
    <row r="312" spans="3:13" x14ac:dyDescent="0.25">
      <c r="C312" s="37" t="s">
        <v>501</v>
      </c>
      <c r="D312" s="40">
        <v>8.25</v>
      </c>
      <c r="E312" s="32" t="s">
        <v>502</v>
      </c>
      <c r="F312" s="33">
        <v>11.8</v>
      </c>
      <c r="G312" s="18">
        <f t="shared" si="10"/>
        <v>0.30084745762711868</v>
      </c>
      <c r="I312" s="37" t="s">
        <v>383</v>
      </c>
      <c r="J312" s="40">
        <v>0.83299999999999996</v>
      </c>
      <c r="K312" s="32" t="s">
        <v>489</v>
      </c>
      <c r="L312" s="33">
        <v>3.74</v>
      </c>
      <c r="M312" s="18">
        <f t="shared" si="11"/>
        <v>0.77727272727272723</v>
      </c>
    </row>
    <row r="313" spans="3:13" x14ac:dyDescent="0.25">
      <c r="C313" s="99" t="s">
        <v>232</v>
      </c>
      <c r="D313" s="14">
        <v>2.7</v>
      </c>
      <c r="E313" s="32" t="s">
        <v>428</v>
      </c>
      <c r="F313" s="33">
        <v>3.92</v>
      </c>
      <c r="G313" s="18">
        <f t="shared" si="10"/>
        <v>0.31122448979591832</v>
      </c>
      <c r="I313" s="99" t="s">
        <v>156</v>
      </c>
      <c r="J313" s="14">
        <v>1.3</v>
      </c>
      <c r="K313" s="32" t="s">
        <v>385</v>
      </c>
      <c r="L313" s="33">
        <v>5.86</v>
      </c>
      <c r="M313" s="18">
        <f t="shared" si="11"/>
        <v>0.77815699658703075</v>
      </c>
    </row>
    <row r="314" spans="3:13" x14ac:dyDescent="0.25">
      <c r="C314" s="99" t="s">
        <v>156</v>
      </c>
      <c r="D314" s="14">
        <v>2.8</v>
      </c>
      <c r="E314" s="32" t="s">
        <v>378</v>
      </c>
      <c r="F314" s="33">
        <v>4.2</v>
      </c>
      <c r="G314" s="18">
        <f t="shared" si="10"/>
        <v>0.33333333333333343</v>
      </c>
      <c r="I314" s="37" t="s">
        <v>173</v>
      </c>
      <c r="J314" s="40">
        <v>27.27</v>
      </c>
      <c r="K314" s="32" t="s">
        <v>432</v>
      </c>
      <c r="L314" s="33">
        <v>124</v>
      </c>
      <c r="M314" s="18">
        <f t="shared" si="11"/>
        <v>0.78008064516129039</v>
      </c>
    </row>
    <row r="315" spans="3:13" x14ac:dyDescent="0.25">
      <c r="C315" s="99" t="s">
        <v>27</v>
      </c>
      <c r="D315" s="14">
        <v>28.86</v>
      </c>
      <c r="E315" s="32" t="s">
        <v>351</v>
      </c>
      <c r="F315" s="33">
        <v>43.75</v>
      </c>
      <c r="G315" s="18">
        <f t="shared" si="10"/>
        <v>0.34034285714285717</v>
      </c>
      <c r="I315" s="99" t="s">
        <v>173</v>
      </c>
      <c r="J315" s="14">
        <v>19.5</v>
      </c>
      <c r="K315" s="32" t="s">
        <v>377</v>
      </c>
      <c r="L315" s="33">
        <v>90.8</v>
      </c>
      <c r="M315" s="18">
        <f t="shared" si="11"/>
        <v>0.78524229074889862</v>
      </c>
    </row>
    <row r="316" spans="3:13" x14ac:dyDescent="0.25">
      <c r="C316" s="97" t="s">
        <v>96</v>
      </c>
      <c r="D316" s="44">
        <v>63</v>
      </c>
      <c r="E316" s="32" t="s">
        <v>97</v>
      </c>
      <c r="F316" s="33">
        <v>96.18</v>
      </c>
      <c r="G316" s="18">
        <f t="shared" si="10"/>
        <v>0.34497816593886466</v>
      </c>
      <c r="I316" s="98" t="s">
        <v>301</v>
      </c>
      <c r="J316" s="52">
        <v>2.5</v>
      </c>
      <c r="K316" s="32" t="s">
        <v>120</v>
      </c>
      <c r="L316" s="33">
        <v>11.88</v>
      </c>
      <c r="M316" s="18">
        <f t="shared" si="11"/>
        <v>0.78956228956228958</v>
      </c>
    </row>
    <row r="317" spans="3:13" x14ac:dyDescent="0.25">
      <c r="C317" s="98" t="s">
        <v>307</v>
      </c>
      <c r="D317" s="52">
        <v>8.3559999999999999</v>
      </c>
      <c r="E317" s="32" t="s">
        <v>85</v>
      </c>
      <c r="F317" s="33">
        <v>12.94</v>
      </c>
      <c r="G317" s="18">
        <f t="shared" si="10"/>
        <v>0.35425038639876349</v>
      </c>
      <c r="I317" s="99" t="s">
        <v>237</v>
      </c>
      <c r="J317" s="14">
        <v>1.252</v>
      </c>
      <c r="K317" s="32" t="s">
        <v>363</v>
      </c>
      <c r="L317" s="33">
        <v>6.05</v>
      </c>
      <c r="M317" s="18">
        <f t="shared" si="11"/>
        <v>0.79305785123966943</v>
      </c>
    </row>
    <row r="318" spans="3:13" x14ac:dyDescent="0.25">
      <c r="C318" s="99" t="s">
        <v>156</v>
      </c>
      <c r="D318" s="14">
        <v>2</v>
      </c>
      <c r="E318" s="32" t="s">
        <v>448</v>
      </c>
      <c r="F318" s="33">
        <v>3.1</v>
      </c>
      <c r="G318" s="18">
        <f t="shared" si="10"/>
        <v>0.35483870967741937</v>
      </c>
      <c r="I318" s="147" t="s">
        <v>253</v>
      </c>
      <c r="J318" s="148">
        <v>0.1</v>
      </c>
      <c r="K318" s="69" t="s">
        <v>331</v>
      </c>
      <c r="L318" s="70">
        <v>0.5</v>
      </c>
      <c r="M318" s="102">
        <f t="shared" si="11"/>
        <v>0.8</v>
      </c>
    </row>
    <row r="319" spans="3:13" x14ac:dyDescent="0.25">
      <c r="C319" s="37" t="s">
        <v>156</v>
      </c>
      <c r="D319" s="40">
        <v>2</v>
      </c>
      <c r="E319" s="32" t="s">
        <v>219</v>
      </c>
      <c r="F319" s="33">
        <v>3.12</v>
      </c>
      <c r="G319" s="18">
        <f t="shared" si="10"/>
        <v>0.35897435897435898</v>
      </c>
      <c r="I319" s="101" t="s">
        <v>268</v>
      </c>
      <c r="J319" s="73">
        <v>0.82399999999999995</v>
      </c>
      <c r="K319" s="69" t="s">
        <v>464</v>
      </c>
      <c r="L319" s="70">
        <v>4.1500000000000004</v>
      </c>
      <c r="M319" s="102">
        <f t="shared" si="11"/>
        <v>0.80144578313253012</v>
      </c>
    </row>
    <row r="320" spans="3:13" x14ac:dyDescent="0.25">
      <c r="C320" s="98" t="s">
        <v>64</v>
      </c>
      <c r="D320" s="52">
        <v>185</v>
      </c>
      <c r="E320" s="32" t="s">
        <v>83</v>
      </c>
      <c r="F320" s="33">
        <v>290</v>
      </c>
      <c r="G320" s="18">
        <f t="shared" si="10"/>
        <v>0.36206896551724138</v>
      </c>
      <c r="I320" s="101" t="s">
        <v>173</v>
      </c>
      <c r="J320" s="73">
        <v>20.76</v>
      </c>
      <c r="K320" s="69" t="s">
        <v>463</v>
      </c>
      <c r="L320" s="70">
        <v>106</v>
      </c>
      <c r="M320" s="102">
        <f t="shared" si="11"/>
        <v>0.80415094339622639</v>
      </c>
    </row>
    <row r="321" spans="3:13" x14ac:dyDescent="0.25">
      <c r="C321" s="98" t="s">
        <v>119</v>
      </c>
      <c r="D321" s="52">
        <v>30</v>
      </c>
      <c r="E321" s="32" t="s">
        <v>320</v>
      </c>
      <c r="F321" s="33">
        <v>47.3</v>
      </c>
      <c r="G321" s="18">
        <f t="shared" si="10"/>
        <v>0.36575052854122619</v>
      </c>
      <c r="I321" s="101" t="s">
        <v>173</v>
      </c>
      <c r="J321" s="73">
        <v>14.19</v>
      </c>
      <c r="K321" s="69" t="s">
        <v>125</v>
      </c>
      <c r="L321" s="70">
        <v>75</v>
      </c>
      <c r="M321" s="102">
        <f t="shared" si="11"/>
        <v>0.81080000000000008</v>
      </c>
    </row>
    <row r="322" spans="3:13" x14ac:dyDescent="0.25">
      <c r="C322" s="99" t="s">
        <v>348</v>
      </c>
      <c r="D322" s="14">
        <v>35.816760000000002</v>
      </c>
      <c r="E322" s="32" t="s">
        <v>381</v>
      </c>
      <c r="F322" s="33">
        <v>57.25</v>
      </c>
      <c r="G322" s="18">
        <f t="shared" si="10"/>
        <v>0.37437973799126634</v>
      </c>
      <c r="I322" s="103" t="s">
        <v>383</v>
      </c>
      <c r="J322" s="69">
        <v>0.84</v>
      </c>
      <c r="K322" s="69" t="s">
        <v>426</v>
      </c>
      <c r="L322" s="70">
        <v>5.0999999999999996</v>
      </c>
      <c r="M322" s="102">
        <f t="shared" si="11"/>
        <v>0.83529411764705885</v>
      </c>
    </row>
    <row r="323" spans="3:13" x14ac:dyDescent="0.25">
      <c r="C323" s="99" t="s">
        <v>200</v>
      </c>
      <c r="D323" s="14">
        <v>0.125</v>
      </c>
      <c r="E323" s="32" t="s">
        <v>201</v>
      </c>
      <c r="F323" s="33">
        <v>0.2</v>
      </c>
      <c r="G323" s="18">
        <f t="shared" si="10"/>
        <v>0.37500000000000006</v>
      </c>
      <c r="I323" s="101" t="s">
        <v>55</v>
      </c>
      <c r="J323" s="69">
        <v>0.11</v>
      </c>
      <c r="K323" s="69" t="s">
        <v>140</v>
      </c>
      <c r="L323" s="70">
        <v>0.74</v>
      </c>
      <c r="M323" s="102">
        <f t="shared" si="11"/>
        <v>0.85135135135135132</v>
      </c>
    </row>
    <row r="324" spans="3:13" x14ac:dyDescent="0.25">
      <c r="C324" s="99" t="s">
        <v>232</v>
      </c>
      <c r="D324" s="14">
        <v>1.2</v>
      </c>
      <c r="E324" s="32" t="s">
        <v>255</v>
      </c>
      <c r="F324" s="33">
        <v>1.93</v>
      </c>
      <c r="G324" s="18">
        <f t="shared" si="10"/>
        <v>0.37823834196891193</v>
      </c>
      <c r="I324" s="101" t="s">
        <v>144</v>
      </c>
      <c r="J324" s="69">
        <v>0.1</v>
      </c>
      <c r="K324" s="69" t="s">
        <v>38</v>
      </c>
      <c r="L324" s="70">
        <v>0.7</v>
      </c>
      <c r="M324" s="102">
        <f t="shared" si="11"/>
        <v>0.85714285714285721</v>
      </c>
    </row>
    <row r="325" spans="3:13" x14ac:dyDescent="0.25">
      <c r="C325" s="99" t="s">
        <v>156</v>
      </c>
      <c r="D325" s="14">
        <v>2.8</v>
      </c>
      <c r="E325" s="32" t="s">
        <v>379</v>
      </c>
      <c r="F325" s="33">
        <v>4.71</v>
      </c>
      <c r="G325" s="18">
        <f t="shared" ref="G325:G388" si="12">(F325-D325)/F325</f>
        <v>0.40552016985138006</v>
      </c>
      <c r="I325" s="103" t="s">
        <v>173</v>
      </c>
      <c r="J325" s="69">
        <v>10.6</v>
      </c>
      <c r="K325" s="69" t="s">
        <v>377</v>
      </c>
      <c r="L325" s="70">
        <v>90.8</v>
      </c>
      <c r="M325" s="102">
        <f t="shared" ref="M325:M348" si="13">(L325-J325)/L325</f>
        <v>0.88325991189427322</v>
      </c>
    </row>
    <row r="326" spans="3:13" x14ac:dyDescent="0.25">
      <c r="C326" s="99" t="s">
        <v>156</v>
      </c>
      <c r="D326" s="14">
        <v>2.8</v>
      </c>
      <c r="E326" s="32" t="s">
        <v>160</v>
      </c>
      <c r="F326" s="33">
        <v>4.75</v>
      </c>
      <c r="G326" s="18">
        <f t="shared" si="12"/>
        <v>0.41052631578947374</v>
      </c>
      <c r="I326" s="101" t="s">
        <v>218</v>
      </c>
      <c r="J326" s="73">
        <v>0.08</v>
      </c>
      <c r="K326" s="69" t="s">
        <v>518</v>
      </c>
      <c r="L326" s="70">
        <v>0.8</v>
      </c>
      <c r="M326" s="102">
        <f t="shared" si="13"/>
        <v>0.9</v>
      </c>
    </row>
    <row r="327" spans="3:13" x14ac:dyDescent="0.25">
      <c r="C327" s="99" t="s">
        <v>20</v>
      </c>
      <c r="D327" s="14">
        <v>29.5</v>
      </c>
      <c r="E327" s="32" t="s">
        <v>395</v>
      </c>
      <c r="F327" s="33">
        <v>50.25</v>
      </c>
      <c r="G327" s="18">
        <f t="shared" si="12"/>
        <v>0.41293532338308458</v>
      </c>
      <c r="I327" s="101" t="s">
        <v>22</v>
      </c>
      <c r="J327" s="73">
        <v>0.2</v>
      </c>
      <c r="K327" s="69" t="s">
        <v>434</v>
      </c>
      <c r="L327" s="70">
        <v>2.1</v>
      </c>
      <c r="M327" s="102">
        <f t="shared" si="13"/>
        <v>0.90476190476190477</v>
      </c>
    </row>
    <row r="328" spans="3:13" x14ac:dyDescent="0.25">
      <c r="C328" s="99" t="s">
        <v>307</v>
      </c>
      <c r="D328" s="14">
        <v>10.55</v>
      </c>
      <c r="E328" s="32" t="s">
        <v>369</v>
      </c>
      <c r="F328" s="33">
        <v>18</v>
      </c>
      <c r="G328" s="18">
        <f t="shared" si="12"/>
        <v>0.41388888888888886</v>
      </c>
      <c r="I328" s="103" t="s">
        <v>383</v>
      </c>
      <c r="J328" s="69">
        <v>1.87</v>
      </c>
      <c r="K328" s="69" t="s">
        <v>384</v>
      </c>
      <c r="L328" s="70">
        <v>22.69</v>
      </c>
      <c r="M328" s="102">
        <f t="shared" si="13"/>
        <v>0.91758483913618327</v>
      </c>
    </row>
    <row r="329" spans="3:13" x14ac:dyDescent="0.25">
      <c r="C329" s="99" t="s">
        <v>25</v>
      </c>
      <c r="D329" s="14">
        <v>155</v>
      </c>
      <c r="E329" s="32" t="s">
        <v>158</v>
      </c>
      <c r="F329" s="33">
        <v>265</v>
      </c>
      <c r="G329" s="18">
        <f t="shared" si="12"/>
        <v>0.41509433962264153</v>
      </c>
      <c r="I329" s="147" t="s">
        <v>133</v>
      </c>
      <c r="J329" s="148">
        <v>0.02</v>
      </c>
      <c r="K329" s="69" t="s">
        <v>333</v>
      </c>
      <c r="L329" s="70">
        <v>0.41799999999999998</v>
      </c>
      <c r="M329" s="102">
        <f t="shared" si="13"/>
        <v>0.95215311004784686</v>
      </c>
    </row>
    <row r="330" spans="3:13" x14ac:dyDescent="0.25">
      <c r="C330" s="99" t="s">
        <v>268</v>
      </c>
      <c r="D330" s="14">
        <v>11</v>
      </c>
      <c r="E330" s="32" t="s">
        <v>382</v>
      </c>
      <c r="F330" s="33">
        <v>19</v>
      </c>
      <c r="G330" s="18">
        <f t="shared" si="12"/>
        <v>0.42105263157894735</v>
      </c>
      <c r="I330" s="101" t="s">
        <v>241</v>
      </c>
      <c r="J330" s="73">
        <v>8.9800000000000001E-3</v>
      </c>
      <c r="K330" s="69" t="s">
        <v>490</v>
      </c>
      <c r="L330" s="70">
        <v>0.25</v>
      </c>
      <c r="M330" s="102">
        <f t="shared" si="13"/>
        <v>0.96408000000000005</v>
      </c>
    </row>
    <row r="331" spans="3:13" x14ac:dyDescent="0.25">
      <c r="C331" s="37" t="s">
        <v>61</v>
      </c>
      <c r="D331" s="40">
        <v>7.75</v>
      </c>
      <c r="E331" s="32" t="s">
        <v>236</v>
      </c>
      <c r="F331" s="33">
        <v>13.55</v>
      </c>
      <c r="G331" s="18">
        <f t="shared" si="12"/>
        <v>0.42804428044280446</v>
      </c>
      <c r="I331" s="103" t="s">
        <v>183</v>
      </c>
      <c r="J331" s="69">
        <v>0.55000000000000004</v>
      </c>
      <c r="K331" s="69" t="s">
        <v>195</v>
      </c>
      <c r="L331" s="70">
        <v>15.8</v>
      </c>
      <c r="M331" s="102">
        <f t="shared" si="13"/>
        <v>0.96518987341772144</v>
      </c>
    </row>
    <row r="332" spans="3:13" x14ac:dyDescent="0.25">
      <c r="C332" s="98" t="s">
        <v>119</v>
      </c>
      <c r="D332" s="52">
        <v>25</v>
      </c>
      <c r="E332" s="32" t="s">
        <v>309</v>
      </c>
      <c r="F332" s="33">
        <v>44.04</v>
      </c>
      <c r="G332" s="18">
        <f t="shared" si="12"/>
        <v>0.43233424159854678</v>
      </c>
      <c r="I332" s="101" t="s">
        <v>241</v>
      </c>
      <c r="J332" s="73">
        <v>0.95</v>
      </c>
      <c r="K332" s="69" t="s">
        <v>459</v>
      </c>
      <c r="L332" s="70">
        <v>28.5</v>
      </c>
      <c r="M332" s="102">
        <f t="shared" si="13"/>
        <v>0.96666666666666667</v>
      </c>
    </row>
    <row r="333" spans="3:13" x14ac:dyDescent="0.25">
      <c r="C333" s="98" t="s">
        <v>27</v>
      </c>
      <c r="D333" s="52">
        <v>47.65</v>
      </c>
      <c r="E333" s="32" t="s">
        <v>308</v>
      </c>
      <c r="F333" s="33">
        <v>84</v>
      </c>
      <c r="G333" s="18">
        <f t="shared" si="12"/>
        <v>0.43273809523809526</v>
      </c>
      <c r="I333" s="103" t="s">
        <v>241</v>
      </c>
      <c r="J333" s="69">
        <v>0.94</v>
      </c>
      <c r="K333" s="69" t="s">
        <v>449</v>
      </c>
      <c r="L333" s="70">
        <v>29.9</v>
      </c>
      <c r="M333" s="102">
        <f t="shared" si="13"/>
        <v>0.96856187290969897</v>
      </c>
    </row>
    <row r="334" spans="3:13" x14ac:dyDescent="0.25">
      <c r="C334" s="99" t="s">
        <v>137</v>
      </c>
      <c r="D334" s="14">
        <v>0.5</v>
      </c>
      <c r="E334" s="32" t="s">
        <v>375</v>
      </c>
      <c r="F334" s="33">
        <v>0.88500000000000001</v>
      </c>
      <c r="G334" s="18">
        <f t="shared" si="12"/>
        <v>0.43502824858757061</v>
      </c>
      <c r="I334" s="101" t="s">
        <v>241</v>
      </c>
      <c r="J334" s="73">
        <v>0.94</v>
      </c>
      <c r="K334" s="69" t="s">
        <v>430</v>
      </c>
      <c r="L334" s="70">
        <v>30.2</v>
      </c>
      <c r="M334" s="102">
        <f t="shared" si="13"/>
        <v>0.96887417218543037</v>
      </c>
    </row>
    <row r="335" spans="3:13" x14ac:dyDescent="0.25">
      <c r="C335" s="99" t="s">
        <v>357</v>
      </c>
      <c r="D335" s="14">
        <v>0.57299999999999995</v>
      </c>
      <c r="E335" s="32" t="s">
        <v>358</v>
      </c>
      <c r="F335" s="33">
        <v>1.03</v>
      </c>
      <c r="G335" s="18">
        <f t="shared" si="12"/>
        <v>0.44368932038834957</v>
      </c>
      <c r="I335" s="101" t="s">
        <v>50</v>
      </c>
      <c r="J335" s="73">
        <v>3.3999999999999998E-3</v>
      </c>
      <c r="K335" s="69" t="s">
        <v>161</v>
      </c>
      <c r="L335" s="70">
        <v>0.11</v>
      </c>
      <c r="M335" s="102">
        <f t="shared" si="13"/>
        <v>0.96909090909090911</v>
      </c>
    </row>
    <row r="336" spans="3:13" x14ac:dyDescent="0.25">
      <c r="C336" s="37" t="s">
        <v>272</v>
      </c>
      <c r="D336" s="40">
        <v>2.2000000000000002</v>
      </c>
      <c r="E336" s="32" t="s">
        <v>488</v>
      </c>
      <c r="F336" s="33">
        <v>4.0199999999999996</v>
      </c>
      <c r="G336" s="18">
        <f t="shared" si="12"/>
        <v>0.45273631840796008</v>
      </c>
      <c r="I336" s="101" t="s">
        <v>241</v>
      </c>
      <c r="J336" s="73">
        <v>0.93023</v>
      </c>
      <c r="K336" s="69" t="s">
        <v>460</v>
      </c>
      <c r="L336" s="70">
        <v>41.9</v>
      </c>
      <c r="M336" s="102">
        <f t="shared" si="13"/>
        <v>0.97779880668257757</v>
      </c>
    </row>
    <row r="337" spans="3:13" x14ac:dyDescent="0.25">
      <c r="C337" s="97" t="s">
        <v>173</v>
      </c>
      <c r="D337" s="44">
        <v>31.59</v>
      </c>
      <c r="E337" s="32" t="s">
        <v>174</v>
      </c>
      <c r="F337" s="33">
        <v>57.8</v>
      </c>
      <c r="G337" s="18">
        <f t="shared" si="12"/>
        <v>0.4534602076124567</v>
      </c>
      <c r="I337" s="103" t="s">
        <v>35</v>
      </c>
      <c r="J337" s="69">
        <v>1</v>
      </c>
      <c r="K337" s="69" t="s">
        <v>386</v>
      </c>
      <c r="L337" s="70">
        <v>48.8</v>
      </c>
      <c r="M337" s="102">
        <f t="shared" si="13"/>
        <v>0.97950819672131151</v>
      </c>
    </row>
    <row r="338" spans="3:13" x14ac:dyDescent="0.25">
      <c r="C338" s="97" t="s">
        <v>156</v>
      </c>
      <c r="D338" s="44">
        <v>3.1</v>
      </c>
      <c r="E338" s="32" t="s">
        <v>157</v>
      </c>
      <c r="F338" s="33">
        <v>5.97</v>
      </c>
      <c r="G338" s="18">
        <f t="shared" si="12"/>
        <v>0.48073701842546063</v>
      </c>
      <c r="I338" s="101" t="s">
        <v>241</v>
      </c>
      <c r="J338" s="73">
        <v>0.92900000000000005</v>
      </c>
      <c r="K338" s="69" t="s">
        <v>469</v>
      </c>
      <c r="L338" s="70">
        <v>46</v>
      </c>
      <c r="M338" s="102">
        <f t="shared" si="13"/>
        <v>0.97980434782608694</v>
      </c>
    </row>
    <row r="339" spans="3:13" x14ac:dyDescent="0.25">
      <c r="C339" s="99" t="s">
        <v>156</v>
      </c>
      <c r="D339" s="14">
        <v>2.8</v>
      </c>
      <c r="E339" s="32" t="s">
        <v>380</v>
      </c>
      <c r="F339" s="33">
        <v>5.56</v>
      </c>
      <c r="G339" s="18">
        <f t="shared" si="12"/>
        <v>0.49640287769784175</v>
      </c>
      <c r="I339" s="147" t="s">
        <v>122</v>
      </c>
      <c r="J339" s="148">
        <v>0.1</v>
      </c>
      <c r="K339" s="69" t="s">
        <v>323</v>
      </c>
      <c r="L339" s="70">
        <v>5.17</v>
      </c>
      <c r="M339" s="102">
        <f t="shared" si="13"/>
        <v>0.98065764023210844</v>
      </c>
    </row>
    <row r="340" spans="3:13" x14ac:dyDescent="0.25">
      <c r="C340" s="98" t="s">
        <v>50</v>
      </c>
      <c r="D340" s="52">
        <v>0.05</v>
      </c>
      <c r="E340" s="32" t="s">
        <v>329</v>
      </c>
      <c r="F340" s="33">
        <v>0.1</v>
      </c>
      <c r="G340" s="18">
        <f t="shared" si="12"/>
        <v>0.5</v>
      </c>
      <c r="I340" s="101" t="s">
        <v>241</v>
      </c>
      <c r="J340" s="73">
        <v>0.93020000000000003</v>
      </c>
      <c r="K340" s="69" t="s">
        <v>468</v>
      </c>
      <c r="L340" s="70">
        <v>50</v>
      </c>
      <c r="M340" s="102">
        <f t="shared" si="13"/>
        <v>0.98139600000000005</v>
      </c>
    </row>
    <row r="341" spans="3:13" x14ac:dyDescent="0.25">
      <c r="C341" s="37" t="s">
        <v>244</v>
      </c>
      <c r="D341" s="40">
        <v>0.25</v>
      </c>
      <c r="E341" s="32" t="s">
        <v>267</v>
      </c>
      <c r="F341" s="33">
        <v>0.5</v>
      </c>
      <c r="G341" s="18">
        <f t="shared" si="12"/>
        <v>0.5</v>
      </c>
      <c r="I341" s="101" t="s">
        <v>241</v>
      </c>
      <c r="J341" s="73">
        <v>0.9486</v>
      </c>
      <c r="K341" s="69" t="s">
        <v>470</v>
      </c>
      <c r="L341" s="70">
        <v>56</v>
      </c>
      <c r="M341" s="102">
        <f t="shared" si="13"/>
        <v>0.98306071428571429</v>
      </c>
    </row>
    <row r="342" spans="3:13" x14ac:dyDescent="0.25">
      <c r="C342" s="98" t="s">
        <v>72</v>
      </c>
      <c r="D342" s="52">
        <v>12.955</v>
      </c>
      <c r="E342" s="32" t="s">
        <v>316</v>
      </c>
      <c r="F342" s="33">
        <v>26.95</v>
      </c>
      <c r="G342" s="18">
        <f t="shared" si="12"/>
        <v>0.51929499072356211</v>
      </c>
      <c r="I342" s="101" t="s">
        <v>241</v>
      </c>
      <c r="J342" s="73">
        <v>0.94120000000000004</v>
      </c>
      <c r="K342" s="69" t="s">
        <v>462</v>
      </c>
      <c r="L342" s="70">
        <v>57</v>
      </c>
      <c r="M342" s="102">
        <f t="shared" si="13"/>
        <v>0.98348771929824563</v>
      </c>
    </row>
    <row r="343" spans="3:13" x14ac:dyDescent="0.25">
      <c r="C343" s="37" t="s">
        <v>268</v>
      </c>
      <c r="D343" s="40">
        <v>0.55000000000000004</v>
      </c>
      <c r="E343" s="32" t="s">
        <v>286</v>
      </c>
      <c r="F343" s="33">
        <v>1.1499999999999999</v>
      </c>
      <c r="G343" s="18">
        <f t="shared" si="12"/>
        <v>0.52173913043478248</v>
      </c>
      <c r="I343" s="101" t="s">
        <v>241</v>
      </c>
      <c r="J343" s="73">
        <v>0.98219999999999996</v>
      </c>
      <c r="K343" s="69" t="s">
        <v>214</v>
      </c>
      <c r="L343" s="70">
        <v>61</v>
      </c>
      <c r="M343" s="102">
        <f t="shared" si="13"/>
        <v>0.98389836065573777</v>
      </c>
    </row>
    <row r="344" spans="3:13" x14ac:dyDescent="0.25">
      <c r="C344" s="99" t="s">
        <v>156</v>
      </c>
      <c r="D344" s="14">
        <v>2.37</v>
      </c>
      <c r="E344" s="32" t="s">
        <v>376</v>
      </c>
      <c r="F344" s="33">
        <v>5.2</v>
      </c>
      <c r="G344" s="18">
        <f t="shared" si="12"/>
        <v>0.54423076923076918</v>
      </c>
      <c r="I344" s="101" t="s">
        <v>183</v>
      </c>
      <c r="J344" s="73">
        <v>5.0000000000000001E-3</v>
      </c>
      <c r="K344" s="69" t="s">
        <v>519</v>
      </c>
      <c r="L344" s="70">
        <v>0.48</v>
      </c>
      <c r="M344" s="102">
        <f t="shared" si="13"/>
        <v>0.98958333333333337</v>
      </c>
    </row>
    <row r="345" spans="3:13" x14ac:dyDescent="0.25">
      <c r="C345" s="98" t="s">
        <v>29</v>
      </c>
      <c r="D345" s="52">
        <v>10.62</v>
      </c>
      <c r="E345" s="32" t="s">
        <v>313</v>
      </c>
      <c r="F345" s="33">
        <v>24.8</v>
      </c>
      <c r="G345" s="18">
        <f t="shared" si="12"/>
        <v>0.5717741935483871</v>
      </c>
      <c r="I345" s="147" t="s">
        <v>315</v>
      </c>
      <c r="J345" s="148">
        <v>0.01</v>
      </c>
      <c r="K345" s="69" t="s">
        <v>316</v>
      </c>
      <c r="L345" s="70">
        <v>1.3720000000000001</v>
      </c>
      <c r="M345" s="102">
        <f t="shared" si="13"/>
        <v>0.99271137026239065</v>
      </c>
    </row>
    <row r="346" spans="3:13" x14ac:dyDescent="0.25">
      <c r="C346" s="98" t="s">
        <v>119</v>
      </c>
      <c r="D346" s="52">
        <v>14.24</v>
      </c>
      <c r="E346" s="32" t="s">
        <v>305</v>
      </c>
      <c r="F346" s="33">
        <v>33.619999999999997</v>
      </c>
      <c r="G346" s="18">
        <f t="shared" si="12"/>
        <v>0.57644259369422957</v>
      </c>
      <c r="I346" s="147" t="s">
        <v>119</v>
      </c>
      <c r="J346" s="148">
        <v>0.2</v>
      </c>
      <c r="K346" s="69" t="s">
        <v>305</v>
      </c>
      <c r="L346" s="70">
        <v>33.619999999999997</v>
      </c>
      <c r="M346" s="102">
        <f t="shared" si="13"/>
        <v>0.99405116002379523</v>
      </c>
    </row>
    <row r="347" spans="3:13" x14ac:dyDescent="0.25">
      <c r="C347" s="98" t="s">
        <v>68</v>
      </c>
      <c r="D347" s="52">
        <v>35.03</v>
      </c>
      <c r="E347" s="32" t="s">
        <v>246</v>
      </c>
      <c r="F347" s="33">
        <v>85.06</v>
      </c>
      <c r="G347" s="18">
        <f t="shared" si="12"/>
        <v>0.58817305431460143</v>
      </c>
      <c r="I347" s="103" t="s">
        <v>119</v>
      </c>
      <c r="J347" s="69">
        <v>0.2</v>
      </c>
      <c r="K347" s="69" t="s">
        <v>387</v>
      </c>
      <c r="L347" s="70">
        <v>62.15</v>
      </c>
      <c r="M347" s="102">
        <f t="shared" si="13"/>
        <v>0.99678197908286403</v>
      </c>
    </row>
    <row r="348" spans="3:13" x14ac:dyDescent="0.25">
      <c r="C348" s="99" t="s">
        <v>173</v>
      </c>
      <c r="D348" s="14">
        <v>36.5</v>
      </c>
      <c r="E348" s="32" t="s">
        <v>377</v>
      </c>
      <c r="F348" s="33">
        <v>90.8</v>
      </c>
      <c r="G348" s="18">
        <f t="shared" si="12"/>
        <v>0.59801762114537449</v>
      </c>
      <c r="I348" s="147" t="s">
        <v>183</v>
      </c>
      <c r="J348" s="148">
        <v>0.05</v>
      </c>
      <c r="K348" s="69" t="s">
        <v>324</v>
      </c>
      <c r="L348" s="70">
        <v>16.399999999999999</v>
      </c>
      <c r="M348" s="102">
        <f t="shared" si="13"/>
        <v>0.99695121951219512</v>
      </c>
    </row>
    <row r="349" spans="3:13" x14ac:dyDescent="0.25">
      <c r="C349" s="37" t="s">
        <v>173</v>
      </c>
      <c r="D349" s="40">
        <v>31.93</v>
      </c>
      <c r="E349" s="32" t="s">
        <v>465</v>
      </c>
      <c r="F349" s="33">
        <v>84.5</v>
      </c>
      <c r="G349" s="18">
        <f t="shared" si="12"/>
        <v>0.62213017751479294</v>
      </c>
      <c r="I349" s="15"/>
      <c r="J349" s="16"/>
      <c r="K349" s="16"/>
      <c r="L349" s="16"/>
      <c r="M349" s="22"/>
    </row>
    <row r="350" spans="3:13" x14ac:dyDescent="0.25">
      <c r="C350" s="37" t="s">
        <v>272</v>
      </c>
      <c r="D350" s="40">
        <v>0.1</v>
      </c>
      <c r="E350" s="32" t="s">
        <v>517</v>
      </c>
      <c r="F350" s="33">
        <v>0.27</v>
      </c>
      <c r="G350" s="18">
        <f t="shared" si="12"/>
        <v>0.62962962962962965</v>
      </c>
      <c r="I350" s="4" t="s">
        <v>198</v>
      </c>
      <c r="J350" s="25">
        <f>AVERAGE(M13:M317)</f>
        <v>8.5371379432196734E-2</v>
      </c>
      <c r="K350" s="39"/>
      <c r="L350" s="3"/>
      <c r="M350" s="5"/>
    </row>
    <row r="351" spans="3:13" x14ac:dyDescent="0.25">
      <c r="C351" s="99" t="s">
        <v>272</v>
      </c>
      <c r="D351" s="14">
        <v>1</v>
      </c>
      <c r="E351" s="32" t="s">
        <v>369</v>
      </c>
      <c r="F351" s="33">
        <v>2.78</v>
      </c>
      <c r="G351" s="18">
        <f t="shared" si="12"/>
        <v>0.64028776978417268</v>
      </c>
      <c r="I351" s="101" t="s">
        <v>524</v>
      </c>
      <c r="J351" s="135">
        <f>AVERAGE(M5:M348)</f>
        <v>-0.51170232766549406</v>
      </c>
      <c r="K351" s="39"/>
      <c r="L351" s="3"/>
      <c r="M351" s="5"/>
    </row>
    <row r="352" spans="3:13" x14ac:dyDescent="0.25">
      <c r="C352" s="37" t="s">
        <v>383</v>
      </c>
      <c r="D352" s="40">
        <v>1.3</v>
      </c>
      <c r="E352" s="32" t="s">
        <v>489</v>
      </c>
      <c r="F352" s="33">
        <v>3.74</v>
      </c>
      <c r="G352" s="18">
        <f t="shared" si="12"/>
        <v>0.65240641711229952</v>
      </c>
      <c r="I352" s="4" t="s">
        <v>202</v>
      </c>
      <c r="J352" s="3">
        <f>STDEV(M13:M317)</f>
        <v>0.27615346371725802</v>
      </c>
      <c r="K352" s="3"/>
      <c r="L352" s="3"/>
      <c r="M352" s="5"/>
    </row>
    <row r="353" spans="3:13" x14ac:dyDescent="0.25">
      <c r="C353" s="98" t="s">
        <v>27</v>
      </c>
      <c r="D353" s="52">
        <v>28.08</v>
      </c>
      <c r="E353" s="32" t="s">
        <v>308</v>
      </c>
      <c r="F353" s="33">
        <v>84</v>
      </c>
      <c r="G353" s="18">
        <f t="shared" si="12"/>
        <v>0.6657142857142857</v>
      </c>
      <c r="I353" s="4" t="s">
        <v>207</v>
      </c>
      <c r="J353" s="3">
        <f>J352^2</f>
        <v>7.6260735523038942E-2</v>
      </c>
      <c r="K353" s="3"/>
      <c r="L353" s="3"/>
      <c r="M353" s="5"/>
    </row>
    <row r="354" spans="3:13" x14ac:dyDescent="0.25">
      <c r="C354" s="37" t="s">
        <v>515</v>
      </c>
      <c r="D354" s="40">
        <v>0.3</v>
      </c>
      <c r="E354" s="32" t="s">
        <v>516</v>
      </c>
      <c r="F354" s="33">
        <v>0.92</v>
      </c>
      <c r="G354" s="18">
        <f t="shared" si="12"/>
        <v>0.67391304347826098</v>
      </c>
      <c r="I354" s="4" t="s">
        <v>211</v>
      </c>
      <c r="J354" s="3">
        <f>COUNT(M13:M317)</f>
        <v>305</v>
      </c>
      <c r="K354" s="3"/>
      <c r="L354" s="3"/>
      <c r="M354" s="5"/>
    </row>
    <row r="355" spans="3:13" x14ac:dyDescent="0.25">
      <c r="C355" s="99" t="s">
        <v>50</v>
      </c>
      <c r="D355" s="14">
        <v>2.89</v>
      </c>
      <c r="E355" s="32" t="s">
        <v>453</v>
      </c>
      <c r="F355" s="33">
        <v>9.0500000000000007</v>
      </c>
      <c r="G355" s="18">
        <f t="shared" si="12"/>
        <v>0.68066298342541431</v>
      </c>
      <c r="I355" s="4" t="s">
        <v>215</v>
      </c>
      <c r="J355" s="47">
        <f>MEDIAN(M13:M317)</f>
        <v>2.1428571428571481E-2</v>
      </c>
      <c r="K355" s="3"/>
      <c r="L355" s="3"/>
      <c r="M355" s="5"/>
    </row>
    <row r="356" spans="3:13" x14ac:dyDescent="0.25">
      <c r="C356" s="98" t="s">
        <v>156</v>
      </c>
      <c r="D356" s="52">
        <v>0.08</v>
      </c>
      <c r="E356" s="32" t="s">
        <v>330</v>
      </c>
      <c r="F356" s="33">
        <v>0.25119999999999998</v>
      </c>
      <c r="G356" s="18">
        <f t="shared" si="12"/>
        <v>0.68152866242038213</v>
      </c>
      <c r="I356" s="19" t="s">
        <v>220</v>
      </c>
      <c r="J356" s="68">
        <f>CONFIDENCE(0.05,J352,J354)</f>
        <v>3.0991933120034967E-2</v>
      </c>
      <c r="K356" s="20"/>
      <c r="L356" s="20"/>
      <c r="M356" s="23"/>
    </row>
    <row r="357" spans="3:13" x14ac:dyDescent="0.25">
      <c r="C357" s="99" t="s">
        <v>164</v>
      </c>
      <c r="D357" s="14">
        <v>0.1</v>
      </c>
      <c r="E357" s="32" t="s">
        <v>351</v>
      </c>
      <c r="F357" s="33">
        <v>0.315</v>
      </c>
      <c r="G357" s="18">
        <f t="shared" si="12"/>
        <v>0.68253968253968256</v>
      </c>
      <c r="I357" s="3"/>
      <c r="J357" s="3"/>
      <c r="K357" s="3"/>
      <c r="L357" s="3"/>
      <c r="M357" s="3"/>
    </row>
    <row r="358" spans="3:13" x14ac:dyDescent="0.25">
      <c r="C358" s="37" t="s">
        <v>81</v>
      </c>
      <c r="D358" s="40">
        <v>0.1</v>
      </c>
      <c r="E358" s="32" t="s">
        <v>476</v>
      </c>
      <c r="F358" s="33">
        <v>0.32</v>
      </c>
      <c r="G358" s="18">
        <f t="shared" si="12"/>
        <v>0.6875</v>
      </c>
      <c r="I358" s="3"/>
      <c r="J358" s="3"/>
      <c r="K358" s="3"/>
      <c r="L358" s="3"/>
      <c r="M358" s="3"/>
    </row>
    <row r="359" spans="3:13" x14ac:dyDescent="0.25">
      <c r="C359" s="98" t="s">
        <v>173</v>
      </c>
      <c r="D359" s="52">
        <v>10.6</v>
      </c>
      <c r="E359" s="32" t="s">
        <v>322</v>
      </c>
      <c r="F359" s="33">
        <v>34.049999999999997</v>
      </c>
      <c r="G359" s="18">
        <f t="shared" si="12"/>
        <v>0.68869309838472825</v>
      </c>
      <c r="I359" s="3"/>
      <c r="J359" s="3"/>
      <c r="K359" s="3"/>
      <c r="L359" s="3"/>
      <c r="M359" s="3"/>
    </row>
    <row r="360" spans="3:13" x14ac:dyDescent="0.25">
      <c r="C360" s="98" t="s">
        <v>119</v>
      </c>
      <c r="D360" s="52">
        <v>14.24</v>
      </c>
      <c r="E360" s="32" t="s">
        <v>320</v>
      </c>
      <c r="F360" s="33">
        <v>47.3</v>
      </c>
      <c r="G360" s="18">
        <f t="shared" si="12"/>
        <v>0.69894291754756865</v>
      </c>
    </row>
    <row r="361" spans="3:13" x14ac:dyDescent="0.25">
      <c r="C361" s="37" t="s">
        <v>232</v>
      </c>
      <c r="D361" s="40">
        <v>1</v>
      </c>
      <c r="E361" s="32" t="s">
        <v>461</v>
      </c>
      <c r="F361" s="33">
        <v>3.72</v>
      </c>
      <c r="G361" s="18">
        <f t="shared" si="12"/>
        <v>0.73118279569892475</v>
      </c>
    </row>
    <row r="362" spans="3:13" x14ac:dyDescent="0.25">
      <c r="C362" s="37" t="s">
        <v>237</v>
      </c>
      <c r="D362" s="40">
        <v>1.27</v>
      </c>
      <c r="E362" s="32" t="s">
        <v>456</v>
      </c>
      <c r="F362" s="33">
        <v>4.9800000000000004</v>
      </c>
      <c r="G362" s="18">
        <f t="shared" si="12"/>
        <v>0.74497991967871491</v>
      </c>
    </row>
    <row r="363" spans="3:13" x14ac:dyDescent="0.25">
      <c r="C363" s="37" t="s">
        <v>268</v>
      </c>
      <c r="D363" s="40">
        <v>0.84699999999999998</v>
      </c>
      <c r="E363" s="32" t="s">
        <v>467</v>
      </c>
      <c r="F363" s="33">
        <v>3.37</v>
      </c>
      <c r="G363" s="18">
        <f t="shared" si="12"/>
        <v>0.74866468842729972</v>
      </c>
    </row>
    <row r="364" spans="3:13" x14ac:dyDescent="0.25">
      <c r="C364" s="37" t="s">
        <v>494</v>
      </c>
      <c r="D364" s="40">
        <v>8.6</v>
      </c>
      <c r="E364" s="32" t="s">
        <v>478</v>
      </c>
      <c r="F364" s="33">
        <v>34.64</v>
      </c>
      <c r="G364" s="18">
        <f t="shared" si="12"/>
        <v>0.75173210161662818</v>
      </c>
    </row>
    <row r="365" spans="3:13" x14ac:dyDescent="0.25">
      <c r="C365" s="98" t="s">
        <v>327</v>
      </c>
      <c r="D365" s="52">
        <v>0.33300000000000002</v>
      </c>
      <c r="E365" s="32" t="s">
        <v>328</v>
      </c>
      <c r="F365" s="33">
        <v>1.36</v>
      </c>
      <c r="G365" s="18">
        <f t="shared" si="12"/>
        <v>0.7551470588235295</v>
      </c>
    </row>
    <row r="366" spans="3:13" x14ac:dyDescent="0.25">
      <c r="C366" s="99" t="s">
        <v>268</v>
      </c>
      <c r="D366" s="14">
        <v>4.2041398000000001</v>
      </c>
      <c r="E366" s="32" t="s">
        <v>388</v>
      </c>
      <c r="F366" s="33">
        <v>18.46</v>
      </c>
      <c r="G366" s="18">
        <f t="shared" si="12"/>
        <v>0.77225678223185268</v>
      </c>
    </row>
    <row r="367" spans="3:13" x14ac:dyDescent="0.25">
      <c r="C367" s="37" t="s">
        <v>383</v>
      </c>
      <c r="D367" s="40">
        <v>0.83299999999999996</v>
      </c>
      <c r="E367" s="32" t="s">
        <v>489</v>
      </c>
      <c r="F367" s="33">
        <v>3.74</v>
      </c>
      <c r="G367" s="18">
        <f t="shared" si="12"/>
        <v>0.77727272727272723</v>
      </c>
    </row>
    <row r="368" spans="3:13" x14ac:dyDescent="0.25">
      <c r="C368" s="99" t="s">
        <v>156</v>
      </c>
      <c r="D368" s="14">
        <v>1.3</v>
      </c>
      <c r="E368" s="32" t="s">
        <v>385</v>
      </c>
      <c r="F368" s="33">
        <v>5.86</v>
      </c>
      <c r="G368" s="18">
        <f t="shared" si="12"/>
        <v>0.77815699658703075</v>
      </c>
    </row>
    <row r="369" spans="3:7" x14ac:dyDescent="0.25">
      <c r="C369" s="37" t="s">
        <v>173</v>
      </c>
      <c r="D369" s="40">
        <v>27.27</v>
      </c>
      <c r="E369" s="32" t="s">
        <v>432</v>
      </c>
      <c r="F369" s="33">
        <v>124</v>
      </c>
      <c r="G369" s="18">
        <f t="shared" si="12"/>
        <v>0.78008064516129039</v>
      </c>
    </row>
    <row r="370" spans="3:7" x14ac:dyDescent="0.25">
      <c r="C370" s="99" t="s">
        <v>173</v>
      </c>
      <c r="D370" s="14">
        <v>19.5</v>
      </c>
      <c r="E370" s="32" t="s">
        <v>377</v>
      </c>
      <c r="F370" s="33">
        <v>90.8</v>
      </c>
      <c r="G370" s="18">
        <f t="shared" si="12"/>
        <v>0.78524229074889862</v>
      </c>
    </row>
    <row r="371" spans="3:7" x14ac:dyDescent="0.25">
      <c r="C371" s="98" t="s">
        <v>301</v>
      </c>
      <c r="D371" s="52">
        <v>2.5</v>
      </c>
      <c r="E371" s="32" t="s">
        <v>120</v>
      </c>
      <c r="F371" s="33">
        <v>11.88</v>
      </c>
      <c r="G371" s="18">
        <f t="shared" si="12"/>
        <v>0.78956228956228958</v>
      </c>
    </row>
    <row r="372" spans="3:7" x14ac:dyDescent="0.25">
      <c r="C372" s="99" t="s">
        <v>237</v>
      </c>
      <c r="D372" s="14">
        <v>1.252</v>
      </c>
      <c r="E372" s="32" t="s">
        <v>363</v>
      </c>
      <c r="F372" s="33">
        <v>6.05</v>
      </c>
      <c r="G372" s="18">
        <f t="shared" si="12"/>
        <v>0.79305785123966943</v>
      </c>
    </row>
    <row r="373" spans="3:7" x14ac:dyDescent="0.25">
      <c r="C373" s="147" t="s">
        <v>253</v>
      </c>
      <c r="D373" s="148">
        <v>0.1</v>
      </c>
      <c r="E373" s="69" t="s">
        <v>331</v>
      </c>
      <c r="F373" s="70">
        <v>0.5</v>
      </c>
      <c r="G373" s="102">
        <f t="shared" si="12"/>
        <v>0.8</v>
      </c>
    </row>
    <row r="374" spans="3:7" x14ac:dyDescent="0.25">
      <c r="C374" s="101" t="s">
        <v>268</v>
      </c>
      <c r="D374" s="73">
        <v>0.82399999999999995</v>
      </c>
      <c r="E374" s="69" t="s">
        <v>464</v>
      </c>
      <c r="F374" s="70">
        <v>4.1500000000000004</v>
      </c>
      <c r="G374" s="102">
        <f t="shared" si="12"/>
        <v>0.80144578313253012</v>
      </c>
    </row>
    <row r="375" spans="3:7" x14ac:dyDescent="0.25">
      <c r="C375" s="101" t="s">
        <v>173</v>
      </c>
      <c r="D375" s="73">
        <v>20.76</v>
      </c>
      <c r="E375" s="69" t="s">
        <v>463</v>
      </c>
      <c r="F375" s="70">
        <v>106</v>
      </c>
      <c r="G375" s="102">
        <f t="shared" si="12"/>
        <v>0.80415094339622639</v>
      </c>
    </row>
    <row r="376" spans="3:7" x14ac:dyDescent="0.25">
      <c r="C376" s="101" t="s">
        <v>173</v>
      </c>
      <c r="D376" s="73">
        <v>14.19</v>
      </c>
      <c r="E376" s="69" t="s">
        <v>125</v>
      </c>
      <c r="F376" s="70">
        <v>75</v>
      </c>
      <c r="G376" s="102">
        <f t="shared" si="12"/>
        <v>0.81080000000000008</v>
      </c>
    </row>
    <row r="377" spans="3:7" x14ac:dyDescent="0.25">
      <c r="C377" s="103" t="s">
        <v>383</v>
      </c>
      <c r="D377" s="69">
        <v>0.84</v>
      </c>
      <c r="E377" s="69" t="s">
        <v>426</v>
      </c>
      <c r="F377" s="70">
        <v>5.0999999999999996</v>
      </c>
      <c r="G377" s="102">
        <f t="shared" si="12"/>
        <v>0.83529411764705885</v>
      </c>
    </row>
    <row r="378" spans="3:7" x14ac:dyDescent="0.25">
      <c r="C378" s="101" t="s">
        <v>55</v>
      </c>
      <c r="D378" s="69">
        <v>0.11</v>
      </c>
      <c r="E378" s="69" t="s">
        <v>140</v>
      </c>
      <c r="F378" s="70">
        <v>0.74</v>
      </c>
      <c r="G378" s="102">
        <f t="shared" si="12"/>
        <v>0.85135135135135132</v>
      </c>
    </row>
    <row r="379" spans="3:7" x14ac:dyDescent="0.25">
      <c r="C379" s="101" t="s">
        <v>144</v>
      </c>
      <c r="D379" s="69">
        <v>0.1</v>
      </c>
      <c r="E379" s="69" t="s">
        <v>38</v>
      </c>
      <c r="F379" s="70">
        <v>0.7</v>
      </c>
      <c r="G379" s="102">
        <f t="shared" si="12"/>
        <v>0.85714285714285721</v>
      </c>
    </row>
    <row r="380" spans="3:7" x14ac:dyDescent="0.25">
      <c r="C380" s="101" t="s">
        <v>55</v>
      </c>
      <c r="D380" s="149">
        <v>0.11</v>
      </c>
      <c r="E380" s="69" t="s">
        <v>56</v>
      </c>
      <c r="F380" s="70">
        <v>0.86</v>
      </c>
      <c r="G380" s="102">
        <f t="shared" si="12"/>
        <v>0.87209302325581395</v>
      </c>
    </row>
    <row r="381" spans="3:7" x14ac:dyDescent="0.25">
      <c r="C381" s="103" t="s">
        <v>173</v>
      </c>
      <c r="D381" s="69">
        <v>10.6</v>
      </c>
      <c r="E381" s="69" t="s">
        <v>377</v>
      </c>
      <c r="F381" s="70">
        <v>90.8</v>
      </c>
      <c r="G381" s="102">
        <f t="shared" si="12"/>
        <v>0.88325991189427322</v>
      </c>
    </row>
    <row r="382" spans="3:7" x14ac:dyDescent="0.25">
      <c r="C382" s="101" t="s">
        <v>218</v>
      </c>
      <c r="D382" s="73">
        <v>0.08</v>
      </c>
      <c r="E382" s="69" t="s">
        <v>518</v>
      </c>
      <c r="F382" s="70">
        <v>0.8</v>
      </c>
      <c r="G382" s="102">
        <f t="shared" si="12"/>
        <v>0.9</v>
      </c>
    </row>
    <row r="383" spans="3:7" x14ac:dyDescent="0.25">
      <c r="C383" s="101" t="s">
        <v>22</v>
      </c>
      <c r="D383" s="73">
        <v>0.2</v>
      </c>
      <c r="E383" s="69" t="s">
        <v>434</v>
      </c>
      <c r="F383" s="70">
        <v>2.1</v>
      </c>
      <c r="G383" s="102">
        <f t="shared" si="12"/>
        <v>0.90476190476190477</v>
      </c>
    </row>
    <row r="384" spans="3:7" x14ac:dyDescent="0.25">
      <c r="C384" s="103" t="s">
        <v>383</v>
      </c>
      <c r="D384" s="69">
        <v>1.87</v>
      </c>
      <c r="E384" s="69" t="s">
        <v>384</v>
      </c>
      <c r="F384" s="70">
        <v>22.69</v>
      </c>
      <c r="G384" s="102">
        <f t="shared" si="12"/>
        <v>0.91758483913618327</v>
      </c>
    </row>
    <row r="385" spans="3:7" x14ac:dyDescent="0.25">
      <c r="C385" s="103" t="s">
        <v>200</v>
      </c>
      <c r="D385" s="69">
        <v>0.125</v>
      </c>
      <c r="E385" s="69" t="s">
        <v>217</v>
      </c>
      <c r="F385" s="70">
        <v>2</v>
      </c>
      <c r="G385" s="102">
        <f t="shared" si="12"/>
        <v>0.9375</v>
      </c>
    </row>
    <row r="386" spans="3:7" x14ac:dyDescent="0.25">
      <c r="C386" s="147" t="s">
        <v>133</v>
      </c>
      <c r="D386" s="148">
        <v>0.02</v>
      </c>
      <c r="E386" s="69" t="s">
        <v>333</v>
      </c>
      <c r="F386" s="70">
        <v>0.41799999999999998</v>
      </c>
      <c r="G386" s="102">
        <f t="shared" si="12"/>
        <v>0.95215311004784686</v>
      </c>
    </row>
    <row r="387" spans="3:7" x14ac:dyDescent="0.25">
      <c r="C387" s="101" t="s">
        <v>241</v>
      </c>
      <c r="D387" s="73">
        <v>8.9800000000000001E-3</v>
      </c>
      <c r="E387" s="69" t="s">
        <v>490</v>
      </c>
      <c r="F387" s="70">
        <v>0.25</v>
      </c>
      <c r="G387" s="102">
        <f t="shared" si="12"/>
        <v>0.96408000000000005</v>
      </c>
    </row>
    <row r="388" spans="3:7" x14ac:dyDescent="0.25">
      <c r="C388" s="103" t="s">
        <v>183</v>
      </c>
      <c r="D388" s="69">
        <v>0.55000000000000004</v>
      </c>
      <c r="E388" s="69" t="s">
        <v>195</v>
      </c>
      <c r="F388" s="70">
        <v>15.8</v>
      </c>
      <c r="G388" s="102">
        <f t="shared" si="12"/>
        <v>0.96518987341772144</v>
      </c>
    </row>
    <row r="389" spans="3:7" x14ac:dyDescent="0.25">
      <c r="C389" s="101" t="s">
        <v>241</v>
      </c>
      <c r="D389" s="73">
        <v>0.95</v>
      </c>
      <c r="E389" s="69" t="s">
        <v>459</v>
      </c>
      <c r="F389" s="70">
        <v>28.5</v>
      </c>
      <c r="G389" s="102">
        <f t="shared" ref="G389:G405" si="14">(F389-D389)/F389</f>
        <v>0.96666666666666667</v>
      </c>
    </row>
    <row r="390" spans="3:7" x14ac:dyDescent="0.25">
      <c r="C390" s="103" t="s">
        <v>241</v>
      </c>
      <c r="D390" s="69">
        <v>0.94</v>
      </c>
      <c r="E390" s="69" t="s">
        <v>449</v>
      </c>
      <c r="F390" s="70">
        <v>29.9</v>
      </c>
      <c r="G390" s="102">
        <f t="shared" si="14"/>
        <v>0.96856187290969897</v>
      </c>
    </row>
    <row r="391" spans="3:7" x14ac:dyDescent="0.25">
      <c r="C391" s="101" t="s">
        <v>241</v>
      </c>
      <c r="D391" s="73">
        <v>0.94</v>
      </c>
      <c r="E391" s="69" t="s">
        <v>430</v>
      </c>
      <c r="F391" s="70">
        <v>30.2</v>
      </c>
      <c r="G391" s="102">
        <f t="shared" si="14"/>
        <v>0.96887417218543037</v>
      </c>
    </row>
    <row r="392" spans="3:7" x14ac:dyDescent="0.25">
      <c r="C392" s="101" t="s">
        <v>50</v>
      </c>
      <c r="D392" s="73">
        <v>3.3999999999999998E-3</v>
      </c>
      <c r="E392" s="69" t="s">
        <v>161</v>
      </c>
      <c r="F392" s="70">
        <v>0.11</v>
      </c>
      <c r="G392" s="102">
        <f t="shared" si="14"/>
        <v>0.96909090909090911</v>
      </c>
    </row>
    <row r="393" spans="3:7" x14ac:dyDescent="0.25">
      <c r="C393" s="101" t="s">
        <v>241</v>
      </c>
      <c r="D393" s="73">
        <v>0.93023</v>
      </c>
      <c r="E393" s="69" t="s">
        <v>460</v>
      </c>
      <c r="F393" s="70">
        <v>41.9</v>
      </c>
      <c r="G393" s="102">
        <f t="shared" si="14"/>
        <v>0.97779880668257757</v>
      </c>
    </row>
    <row r="394" spans="3:7" x14ac:dyDescent="0.25">
      <c r="C394" s="103" t="s">
        <v>35</v>
      </c>
      <c r="D394" s="69">
        <v>1</v>
      </c>
      <c r="E394" s="69" t="s">
        <v>386</v>
      </c>
      <c r="F394" s="70">
        <v>48.8</v>
      </c>
      <c r="G394" s="102">
        <f t="shared" si="14"/>
        <v>0.97950819672131151</v>
      </c>
    </row>
    <row r="395" spans="3:7" x14ac:dyDescent="0.25">
      <c r="C395" s="101" t="s">
        <v>241</v>
      </c>
      <c r="D395" s="73">
        <v>0.92900000000000005</v>
      </c>
      <c r="E395" s="69" t="s">
        <v>469</v>
      </c>
      <c r="F395" s="70">
        <v>46</v>
      </c>
      <c r="G395" s="102">
        <f t="shared" si="14"/>
        <v>0.97980434782608694</v>
      </c>
    </row>
    <row r="396" spans="3:7" x14ac:dyDescent="0.25">
      <c r="C396" s="147" t="s">
        <v>122</v>
      </c>
      <c r="D396" s="148">
        <v>0.1</v>
      </c>
      <c r="E396" s="69" t="s">
        <v>323</v>
      </c>
      <c r="F396" s="70">
        <v>5.17</v>
      </c>
      <c r="G396" s="102">
        <f t="shared" si="14"/>
        <v>0.98065764023210844</v>
      </c>
    </row>
    <row r="397" spans="3:7" x14ac:dyDescent="0.25">
      <c r="C397" s="101" t="s">
        <v>241</v>
      </c>
      <c r="D397" s="73">
        <v>0.93020000000000003</v>
      </c>
      <c r="E397" s="69" t="s">
        <v>468</v>
      </c>
      <c r="F397" s="70">
        <v>50</v>
      </c>
      <c r="G397" s="102">
        <f t="shared" si="14"/>
        <v>0.98139600000000005</v>
      </c>
    </row>
    <row r="398" spans="3:7" x14ac:dyDescent="0.25">
      <c r="C398" s="101" t="s">
        <v>241</v>
      </c>
      <c r="D398" s="73">
        <v>0.9486</v>
      </c>
      <c r="E398" s="69" t="s">
        <v>470</v>
      </c>
      <c r="F398" s="70">
        <v>56</v>
      </c>
      <c r="G398" s="102">
        <f t="shared" si="14"/>
        <v>0.98306071428571429</v>
      </c>
    </row>
    <row r="399" spans="3:7" x14ac:dyDescent="0.25">
      <c r="C399" s="101" t="s">
        <v>241</v>
      </c>
      <c r="D399" s="73">
        <v>0.94120000000000004</v>
      </c>
      <c r="E399" s="69" t="s">
        <v>462</v>
      </c>
      <c r="F399" s="70">
        <v>57</v>
      </c>
      <c r="G399" s="102">
        <f t="shared" si="14"/>
        <v>0.98348771929824563</v>
      </c>
    </row>
    <row r="400" spans="3:7" x14ac:dyDescent="0.25">
      <c r="C400" s="101" t="s">
        <v>241</v>
      </c>
      <c r="D400" s="73">
        <v>0.98219999999999996</v>
      </c>
      <c r="E400" s="69" t="s">
        <v>214</v>
      </c>
      <c r="F400" s="70">
        <v>61</v>
      </c>
      <c r="G400" s="102">
        <f t="shared" si="14"/>
        <v>0.98389836065573777</v>
      </c>
    </row>
    <row r="401" spans="3:7" x14ac:dyDescent="0.25">
      <c r="C401" s="101" t="s">
        <v>183</v>
      </c>
      <c r="D401" s="73">
        <v>5.0000000000000001E-3</v>
      </c>
      <c r="E401" s="69" t="s">
        <v>519</v>
      </c>
      <c r="F401" s="70">
        <v>0.48</v>
      </c>
      <c r="G401" s="102">
        <f t="shared" si="14"/>
        <v>0.98958333333333337</v>
      </c>
    </row>
    <row r="402" spans="3:7" x14ac:dyDescent="0.25">
      <c r="C402" s="147" t="s">
        <v>315</v>
      </c>
      <c r="D402" s="148">
        <v>0.01</v>
      </c>
      <c r="E402" s="69" t="s">
        <v>316</v>
      </c>
      <c r="F402" s="70">
        <v>1.3720000000000001</v>
      </c>
      <c r="G402" s="102">
        <f t="shared" si="14"/>
        <v>0.99271137026239065</v>
      </c>
    </row>
    <row r="403" spans="3:7" x14ac:dyDescent="0.25">
      <c r="C403" s="147" t="s">
        <v>119</v>
      </c>
      <c r="D403" s="148">
        <v>0.2</v>
      </c>
      <c r="E403" s="69" t="s">
        <v>305</v>
      </c>
      <c r="F403" s="70">
        <v>33.619999999999997</v>
      </c>
      <c r="G403" s="102">
        <f t="shared" si="14"/>
        <v>0.99405116002379523</v>
      </c>
    </row>
    <row r="404" spans="3:7" x14ac:dyDescent="0.25">
      <c r="C404" s="103" t="s">
        <v>119</v>
      </c>
      <c r="D404" s="69">
        <v>0.2</v>
      </c>
      <c r="E404" s="69" t="s">
        <v>387</v>
      </c>
      <c r="F404" s="70">
        <v>62.15</v>
      </c>
      <c r="G404" s="102">
        <f t="shared" si="14"/>
        <v>0.99678197908286403</v>
      </c>
    </row>
    <row r="405" spans="3:7" x14ac:dyDescent="0.25">
      <c r="C405" s="150" t="s">
        <v>183</v>
      </c>
      <c r="D405" s="151">
        <v>0.05</v>
      </c>
      <c r="E405" s="142" t="s">
        <v>324</v>
      </c>
      <c r="F405" s="143">
        <v>16.399999999999999</v>
      </c>
      <c r="G405" s="144">
        <f t="shared" si="14"/>
        <v>0.99695121951219512</v>
      </c>
    </row>
    <row r="406" spans="3:7" x14ac:dyDescent="0.25">
      <c r="C406" s="15"/>
      <c r="D406" s="16"/>
      <c r="E406" s="16"/>
      <c r="F406" s="16"/>
      <c r="G406" s="22"/>
    </row>
    <row r="407" spans="3:7" x14ac:dyDescent="0.25">
      <c r="C407" s="4" t="s">
        <v>198</v>
      </c>
      <c r="D407" s="25">
        <f>AVERAGE(G13:G372)</f>
        <v>8.9944291644985602E-2</v>
      </c>
      <c r="E407" s="39"/>
      <c r="F407" s="3"/>
      <c r="G407" s="5"/>
    </row>
    <row r="408" spans="3:7" x14ac:dyDescent="0.25">
      <c r="C408" s="101" t="s">
        <v>524</v>
      </c>
      <c r="D408" s="135">
        <f>AVERAGE(G5:G405)</f>
        <v>-0.41863923548204324</v>
      </c>
      <c r="E408" s="39"/>
      <c r="F408" s="3"/>
      <c r="G408" s="5"/>
    </row>
    <row r="409" spans="3:7" x14ac:dyDescent="0.25">
      <c r="C409" s="4" t="s">
        <v>202</v>
      </c>
      <c r="D409" s="3">
        <f>STDEV(G13:G372)</f>
        <v>0.26051766330408915</v>
      </c>
      <c r="E409" s="3"/>
      <c r="F409" s="3"/>
      <c r="G409" s="5"/>
    </row>
    <row r="410" spans="3:7" x14ac:dyDescent="0.25">
      <c r="C410" s="4" t="s">
        <v>207</v>
      </c>
      <c r="D410" s="3">
        <f>D409^2</f>
        <v>6.7869452893422763E-2</v>
      </c>
      <c r="E410" s="3"/>
      <c r="F410" s="3"/>
      <c r="G410" s="5"/>
    </row>
    <row r="411" spans="3:7" x14ac:dyDescent="0.25">
      <c r="C411" s="4" t="s">
        <v>211</v>
      </c>
      <c r="D411" s="3">
        <f>COUNT(G13:G372)</f>
        <v>360</v>
      </c>
      <c r="E411" s="3"/>
      <c r="F411" s="3"/>
      <c r="G411" s="5"/>
    </row>
    <row r="412" spans="3:7" x14ac:dyDescent="0.25">
      <c r="C412" s="4" t="s">
        <v>215</v>
      </c>
      <c r="D412" s="47">
        <f>MEDIAN(G13:G372)</f>
        <v>2.8719089702099399E-2</v>
      </c>
      <c r="E412" s="3"/>
      <c r="F412" s="3"/>
      <c r="G412" s="5"/>
    </row>
    <row r="413" spans="3:7" x14ac:dyDescent="0.25">
      <c r="C413" s="19" t="s">
        <v>220</v>
      </c>
      <c r="D413" s="68">
        <f>CONFIDENCE(0.05,D409,D411)</f>
        <v>2.6911258923911132E-2</v>
      </c>
      <c r="E413" s="20"/>
      <c r="F413" s="20"/>
      <c r="G413" s="23"/>
    </row>
  </sheetData>
  <sortState ref="O5:S61">
    <sortCondition ref="S5:S6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92"/>
  <sheetViews>
    <sheetView workbookViewId="0">
      <selection activeCell="F90" sqref="F90"/>
    </sheetView>
  </sheetViews>
  <sheetFormatPr defaultColWidth="11" defaultRowHeight="15.75" x14ac:dyDescent="0.25"/>
  <cols>
    <col min="3" max="3" width="21.125" customWidth="1"/>
    <col min="4" max="4" width="22.625" customWidth="1"/>
    <col min="5" max="5" width="23.125" customWidth="1"/>
    <col min="6" max="6" width="23" customWidth="1"/>
    <col min="7" max="7" width="33.5" customWidth="1"/>
    <col min="8" max="8" width="27" customWidth="1"/>
    <col min="9" max="9" width="25.875" customWidth="1"/>
    <col min="10" max="10" width="26.375" customWidth="1"/>
    <col min="11" max="11" width="21" customWidth="1"/>
  </cols>
  <sheetData>
    <row r="3" spans="3:11" x14ac:dyDescent="0.25">
      <c r="C3" s="60"/>
      <c r="D3" s="60" t="s">
        <v>9</v>
      </c>
      <c r="E3" s="60" t="s">
        <v>525</v>
      </c>
      <c r="F3" s="60" t="s">
        <v>3</v>
      </c>
      <c r="G3" s="60" t="s">
        <v>1</v>
      </c>
      <c r="H3" s="55"/>
      <c r="I3" s="55"/>
      <c r="J3" s="55"/>
      <c r="K3" s="55"/>
    </row>
    <row r="4" spans="3:11" x14ac:dyDescent="0.25">
      <c r="C4" s="57" t="s">
        <v>526</v>
      </c>
      <c r="D4" s="9">
        <f>'Rabatt og konfidensintervaller'!P354</f>
        <v>337</v>
      </c>
      <c r="E4" s="9">
        <f>'Rabatt og konfidensintervaller'!V66</f>
        <v>57</v>
      </c>
      <c r="F4" s="9">
        <f>'Rabatt og konfidensintervaller'!AB60</f>
        <v>51</v>
      </c>
      <c r="G4" s="8">
        <f>'Rabatt og konfidensintervaller'!D40</f>
        <v>30</v>
      </c>
      <c r="H4" s="55"/>
      <c r="I4" s="55"/>
      <c r="J4" s="55"/>
      <c r="K4" s="55"/>
    </row>
    <row r="5" spans="3:11" x14ac:dyDescent="0.25">
      <c r="C5" s="61" t="s">
        <v>527</v>
      </c>
      <c r="D5" s="62">
        <f>'Rabatt og konfidensintervaller'!P350</f>
        <v>0.16062094202220023</v>
      </c>
      <c r="E5" s="62">
        <f>'Rabatt og konfidensintervaller'!V63</f>
        <v>0.14300468927422161</v>
      </c>
      <c r="F5" s="63">
        <f>'Rabatt og konfidensintervaller'!AB57</f>
        <v>0.12084143200495724</v>
      </c>
      <c r="G5" s="130">
        <f>'Rabatt og konfidensintervaller'!D37</f>
        <v>0.20149414280755604</v>
      </c>
      <c r="H5" s="56"/>
      <c r="I5" s="55"/>
      <c r="J5" s="55"/>
      <c r="K5" s="55"/>
    </row>
    <row r="6" spans="3:11" x14ac:dyDescent="0.25">
      <c r="C6" s="28" t="s">
        <v>528</v>
      </c>
      <c r="D6" s="58">
        <f>'Rabatt og konfidensintervaller'!S110</f>
        <v>0.99695121951219512</v>
      </c>
      <c r="E6" s="58">
        <f>'Rabatt og konfidensintervaller'!Y41</f>
        <v>0.9375</v>
      </c>
      <c r="F6" s="58">
        <f>'Rabatt og konfidensintervaller'!AE32</f>
        <v>0.8971861471861472</v>
      </c>
      <c r="G6" s="129">
        <f>'Rabatt og konfidensintervaller'!G26</f>
        <v>0.70588235294117652</v>
      </c>
      <c r="H6" s="56"/>
      <c r="I6" s="55"/>
      <c r="J6" s="55"/>
      <c r="K6" s="55"/>
    </row>
    <row r="7" spans="3:11" x14ac:dyDescent="0.25">
      <c r="C7" s="64" t="s">
        <v>529</v>
      </c>
      <c r="D7" s="65">
        <f>'Rabatt og konfidensintervaller'!S95</f>
        <v>-0.84911242603550297</v>
      </c>
      <c r="E7" s="65">
        <f>'Rabatt og konfidensintervaller'!Y55</f>
        <v>-0.14871794871794886</v>
      </c>
      <c r="F7" s="65">
        <f>'Rabatt og konfidensintervaller'!AE6</f>
        <v>-0.52027027027027029</v>
      </c>
      <c r="G7" s="130">
        <f>'Rabatt og konfidensintervaller'!G34</f>
        <v>-0.30434782608695643</v>
      </c>
      <c r="H7" s="56"/>
      <c r="I7" s="55"/>
      <c r="J7" s="55"/>
      <c r="K7" s="55"/>
    </row>
    <row r="8" spans="3:11" x14ac:dyDescent="0.25">
      <c r="C8" s="59" t="s">
        <v>215</v>
      </c>
      <c r="D8" s="58">
        <f>'Rabatt og konfidensintervaller'!P355</f>
        <v>3.4831460674157294E-2</v>
      </c>
      <c r="E8" s="58">
        <f>'Rabatt og konfidensintervaller'!V67</f>
        <v>9.6736596736596708E-2</v>
      </c>
      <c r="F8" s="58">
        <f>'Rabatt og konfidensintervaller'!AB61</f>
        <v>8.3969465648855032E-2</v>
      </c>
      <c r="G8" s="129">
        <f>'Rabatt og konfidensintervaller'!D41</f>
        <v>0.15927601809954753</v>
      </c>
      <c r="H8" s="76"/>
      <c r="I8" s="74"/>
      <c r="J8" s="74"/>
      <c r="K8" s="74"/>
    </row>
    <row r="9" spans="3:11" x14ac:dyDescent="0.25">
      <c r="C9" s="59"/>
      <c r="D9" s="113"/>
      <c r="E9" s="113"/>
      <c r="F9" s="113"/>
      <c r="G9" s="8"/>
    </row>
    <row r="10" spans="3:11" x14ac:dyDescent="0.25">
      <c r="G10" s="8"/>
    </row>
    <row r="11" spans="3:11" x14ac:dyDescent="0.25">
      <c r="C11" s="60"/>
      <c r="D11" s="60" t="s">
        <v>9</v>
      </c>
      <c r="E11" s="60" t="s">
        <v>525</v>
      </c>
      <c r="F11" s="60" t="s">
        <v>3</v>
      </c>
      <c r="G11" s="60" t="s">
        <v>1</v>
      </c>
    </row>
    <row r="12" spans="3:11" x14ac:dyDescent="0.25">
      <c r="C12" s="57" t="s">
        <v>526</v>
      </c>
      <c r="D12" s="9">
        <v>337</v>
      </c>
      <c r="E12" s="9">
        <v>57</v>
      </c>
      <c r="F12" s="9">
        <v>51</v>
      </c>
      <c r="G12" s="74">
        <v>30</v>
      </c>
      <c r="H12" s="74"/>
      <c r="I12" s="76"/>
    </row>
    <row r="13" spans="3:11" x14ac:dyDescent="0.25">
      <c r="C13" s="77" t="s">
        <v>527</v>
      </c>
      <c r="D13" s="78">
        <v>0.16059999999999999</v>
      </c>
      <c r="E13" s="78">
        <v>0.14299999999999999</v>
      </c>
      <c r="F13" s="80">
        <v>0.12</v>
      </c>
      <c r="G13" s="131">
        <v>0.20150000000000001</v>
      </c>
      <c r="H13" s="76"/>
      <c r="I13" s="76"/>
    </row>
    <row r="14" spans="3:11" x14ac:dyDescent="0.25">
      <c r="C14" t="s">
        <v>530</v>
      </c>
      <c r="D14" s="8">
        <f>'Rabatt og konfidensintervaller'!P352</f>
        <v>0.36428205928436425</v>
      </c>
      <c r="E14" s="8">
        <f>'Rabatt og konfidensintervaller'!V63</f>
        <v>0.14300468927422161</v>
      </c>
      <c r="F14" s="8">
        <f>'Rabatt og konfidensintervaller'!AB57</f>
        <v>0.12084143200495724</v>
      </c>
      <c r="G14" s="8">
        <f>'Rabatt og konfidensintervaller'!D38</f>
        <v>0.22551791202187102</v>
      </c>
      <c r="H14" s="76"/>
      <c r="I14" s="76"/>
    </row>
    <row r="15" spans="3:11" x14ac:dyDescent="0.25">
      <c r="C15" s="77" t="s">
        <v>531</v>
      </c>
      <c r="D15" s="79">
        <f>'Rabatt og konfidensintervaller'!P353</f>
        <v>0.13270141871645708</v>
      </c>
      <c r="E15" s="79">
        <f>'Rabatt og konfidensintervaller'!V64</f>
        <v>0.20463910571826541</v>
      </c>
      <c r="F15" s="79">
        <f>'Rabatt og konfidensintervaller'!AB58</f>
        <v>0.21690678718285913</v>
      </c>
      <c r="G15" s="79">
        <f>'Rabatt og konfidensintervaller'!D39</f>
        <v>5.0858328642704356E-2</v>
      </c>
      <c r="H15" s="76"/>
      <c r="I15" s="76"/>
    </row>
    <row r="16" spans="3:11" x14ac:dyDescent="0.25">
      <c r="C16" t="s">
        <v>532</v>
      </c>
      <c r="D16" s="81">
        <v>0.05</v>
      </c>
      <c r="E16" s="8">
        <v>0.05</v>
      </c>
      <c r="F16" s="8">
        <v>0.05</v>
      </c>
      <c r="G16" s="8">
        <v>0.05</v>
      </c>
      <c r="H16" s="76"/>
      <c r="I16" s="76"/>
    </row>
    <row r="17" spans="2:13" x14ac:dyDescent="0.25">
      <c r="C17" s="77" t="s">
        <v>533</v>
      </c>
      <c r="D17" s="78">
        <f>'Rabatt og konfidensintervaller'!P356</f>
        <v>3.8892953426708309E-2</v>
      </c>
      <c r="E17" s="78">
        <f>'Rabatt og konfidensintervaller'!V68</f>
        <v>5.3125042737695631E-2</v>
      </c>
      <c r="F17" s="78">
        <f>'Rabatt og konfidensintervaller'!AB62</f>
        <v>5.9530035921320883E-2</v>
      </c>
      <c r="G17" s="130">
        <f>'Rabatt og konfidensintervaller'!D42</f>
        <v>8.0699065498570519E-2</v>
      </c>
      <c r="H17" s="76"/>
      <c r="I17" s="76"/>
      <c r="J17" s="74"/>
      <c r="K17" s="74"/>
      <c r="L17" s="74"/>
      <c r="M17" s="76"/>
    </row>
    <row r="18" spans="2:13" x14ac:dyDescent="0.25">
      <c r="H18" s="76"/>
      <c r="I18" s="76"/>
      <c r="J18" s="76"/>
      <c r="K18" s="76"/>
      <c r="L18" s="76"/>
      <c r="M18" s="76"/>
    </row>
    <row r="20" spans="2:13" x14ac:dyDescent="0.25">
      <c r="C20" s="60"/>
      <c r="D20" s="60" t="s">
        <v>9</v>
      </c>
      <c r="E20" s="60" t="s">
        <v>525</v>
      </c>
      <c r="F20" s="60" t="s">
        <v>3</v>
      </c>
      <c r="G20" s="60" t="s">
        <v>1</v>
      </c>
    </row>
    <row r="21" spans="2:13" x14ac:dyDescent="0.25">
      <c r="C21" t="s">
        <v>532</v>
      </c>
      <c r="D21" s="8">
        <v>0.01</v>
      </c>
      <c r="E21" s="8">
        <v>0.01</v>
      </c>
      <c r="F21" s="8">
        <v>0.01</v>
      </c>
      <c r="G21" s="8">
        <v>0.01</v>
      </c>
      <c r="J21" s="46"/>
    </row>
    <row r="22" spans="2:13" x14ac:dyDescent="0.25">
      <c r="C22" s="77" t="s">
        <v>533</v>
      </c>
      <c r="D22" s="130">
        <v>5.11E-2</v>
      </c>
      <c r="E22" s="130">
        <v>6.9800000000000001E-2</v>
      </c>
      <c r="F22" s="130">
        <v>7.8200000000000006E-2</v>
      </c>
      <c r="G22" s="130">
        <v>0.1061</v>
      </c>
      <c r="I22" s="74"/>
    </row>
    <row r="25" spans="2:13" x14ac:dyDescent="0.25">
      <c r="B25" t="s">
        <v>534</v>
      </c>
      <c r="C25" s="60"/>
      <c r="D25" s="156" t="s">
        <v>8</v>
      </c>
      <c r="E25" s="156" t="str">
        <f t="shared" ref="E25:E30" si="0">G3</f>
        <v>Fortrinnsrettsemisjoner</v>
      </c>
    </row>
    <row r="26" spans="2:13" x14ac:dyDescent="0.25">
      <c r="C26" s="57" t="s">
        <v>526</v>
      </c>
      <c r="D26" s="9">
        <f>D4+E4</f>
        <v>394</v>
      </c>
      <c r="E26" s="9">
        <f t="shared" si="0"/>
        <v>30</v>
      </c>
    </row>
    <row r="27" spans="2:13" x14ac:dyDescent="0.25">
      <c r="C27" s="61" t="s">
        <v>527</v>
      </c>
      <c r="D27" s="65">
        <f>D5+E5/2</f>
        <v>0.23212328665931103</v>
      </c>
      <c r="E27" s="153">
        <f t="shared" si="0"/>
        <v>0.20149414280755604</v>
      </c>
    </row>
    <row r="28" spans="2:13" x14ac:dyDescent="0.25">
      <c r="C28" s="28" t="s">
        <v>528</v>
      </c>
      <c r="D28" s="58">
        <f>D6</f>
        <v>0.99695121951219512</v>
      </c>
      <c r="E28" s="157">
        <f t="shared" si="0"/>
        <v>0.70588235294117652</v>
      </c>
    </row>
    <row r="29" spans="2:13" x14ac:dyDescent="0.25">
      <c r="C29" s="64" t="s">
        <v>529</v>
      </c>
      <c r="D29" s="65">
        <f>D7</f>
        <v>-0.84911242603550297</v>
      </c>
      <c r="E29" s="153">
        <f t="shared" si="0"/>
        <v>-0.30434782608695643</v>
      </c>
    </row>
    <row r="30" spans="2:13" x14ac:dyDescent="0.25">
      <c r="C30" s="59" t="s">
        <v>215</v>
      </c>
      <c r="D30" s="58">
        <f>D8+E8/2</f>
        <v>8.3199759042455648E-2</v>
      </c>
      <c r="E30" s="157">
        <f t="shared" si="0"/>
        <v>0.15927601809954753</v>
      </c>
    </row>
    <row r="33" spans="2:5" x14ac:dyDescent="0.25">
      <c r="B33" t="s">
        <v>535</v>
      </c>
      <c r="C33" s="60"/>
      <c r="D33" s="134" t="s">
        <v>8</v>
      </c>
      <c r="E33" s="134" t="str">
        <f t="shared" ref="E33:E39" si="1">G11</f>
        <v>Fortrinnsrettsemisjoner</v>
      </c>
    </row>
    <row r="34" spans="2:5" x14ac:dyDescent="0.25">
      <c r="C34" s="57" t="s">
        <v>526</v>
      </c>
      <c r="D34" s="8">
        <f>D26</f>
        <v>394</v>
      </c>
      <c r="E34" s="8">
        <f t="shared" si="1"/>
        <v>30</v>
      </c>
    </row>
    <row r="35" spans="2:5" x14ac:dyDescent="0.25">
      <c r="C35" s="77" t="s">
        <v>527</v>
      </c>
      <c r="D35" s="133">
        <f>D27</f>
        <v>0.23212328665931103</v>
      </c>
      <c r="E35" s="133">
        <f t="shared" si="1"/>
        <v>0.20150000000000001</v>
      </c>
    </row>
    <row r="36" spans="2:5" x14ac:dyDescent="0.25">
      <c r="C36" t="s">
        <v>530</v>
      </c>
      <c r="D36" s="8">
        <f>'Rabatt og konfidensintervaller'!J409</f>
        <v>0.3456304036292781</v>
      </c>
      <c r="E36" s="8">
        <f t="shared" si="1"/>
        <v>0.22551791202187102</v>
      </c>
    </row>
    <row r="37" spans="2:5" x14ac:dyDescent="0.25">
      <c r="C37" s="77" t="s">
        <v>531</v>
      </c>
      <c r="D37" s="79">
        <f>'Rabatt og konfidensintervaller'!J410</f>
        <v>0.11946037591293771</v>
      </c>
      <c r="E37" s="79">
        <f t="shared" si="1"/>
        <v>5.0858328642704356E-2</v>
      </c>
    </row>
    <row r="38" spans="2:5" x14ac:dyDescent="0.25">
      <c r="C38" t="s">
        <v>532</v>
      </c>
      <c r="D38" s="8">
        <v>0.05</v>
      </c>
      <c r="E38" s="8">
        <f t="shared" si="1"/>
        <v>0.05</v>
      </c>
    </row>
    <row r="39" spans="2:5" x14ac:dyDescent="0.25">
      <c r="C39" s="77" t="s">
        <v>533</v>
      </c>
      <c r="D39" s="133">
        <f>'Rabatt og konfidensintervaller'!J413</f>
        <v>3.412808491008431E-2</v>
      </c>
      <c r="E39" s="133">
        <f t="shared" si="1"/>
        <v>8.0699065498570519E-2</v>
      </c>
    </row>
    <row r="42" spans="2:5" x14ac:dyDescent="0.25">
      <c r="B42" t="s">
        <v>536</v>
      </c>
      <c r="C42" s="60"/>
      <c r="D42" s="134" t="s">
        <v>8</v>
      </c>
      <c r="E42" s="134" t="str">
        <f>G20</f>
        <v>Fortrinnsrettsemisjoner</v>
      </c>
    </row>
    <row r="43" spans="2:5" x14ac:dyDescent="0.25">
      <c r="C43" t="s">
        <v>532</v>
      </c>
      <c r="D43" s="8">
        <v>0.01</v>
      </c>
      <c r="E43" s="8">
        <v>0.01</v>
      </c>
    </row>
    <row r="44" spans="2:5" x14ac:dyDescent="0.25">
      <c r="C44" s="77" t="s">
        <v>533</v>
      </c>
      <c r="D44" s="130">
        <v>4.4900000000000002E-2</v>
      </c>
      <c r="E44" s="145">
        <v>0.1061</v>
      </c>
    </row>
    <row r="47" spans="2:5" x14ac:dyDescent="0.25">
      <c r="B47" t="s">
        <v>537</v>
      </c>
      <c r="C47" s="159"/>
      <c r="D47" s="146" t="str">
        <f t="shared" ref="D47:E52" si="2">D3</f>
        <v>Rettede emisjoner u/ rep</v>
      </c>
      <c r="E47" s="146" t="str">
        <f t="shared" si="2"/>
        <v>Rettede emisjoner m/rep</v>
      </c>
    </row>
    <row r="48" spans="2:5" x14ac:dyDescent="0.25">
      <c r="C48" t="str">
        <f>C4</f>
        <v>Observasjoner</v>
      </c>
      <c r="D48" s="8">
        <f t="shared" si="2"/>
        <v>337</v>
      </c>
      <c r="E48" s="8">
        <f t="shared" si="2"/>
        <v>57</v>
      </c>
    </row>
    <row r="49" spans="2:6" x14ac:dyDescent="0.25">
      <c r="C49" s="77" t="str">
        <f>C5</f>
        <v>Gjennomsnitt</v>
      </c>
      <c r="D49" s="133">
        <f t="shared" si="2"/>
        <v>0.16062094202220023</v>
      </c>
      <c r="E49" s="133">
        <f t="shared" si="2"/>
        <v>0.14300468927422161</v>
      </c>
    </row>
    <row r="50" spans="2:6" x14ac:dyDescent="0.25">
      <c r="C50" t="str">
        <f>C6</f>
        <v>Høyeste rabatt</v>
      </c>
      <c r="D50" s="132">
        <f t="shared" si="2"/>
        <v>0.99695121951219512</v>
      </c>
      <c r="E50" s="132">
        <f t="shared" si="2"/>
        <v>0.9375</v>
      </c>
    </row>
    <row r="51" spans="2:6" x14ac:dyDescent="0.25">
      <c r="C51" s="77" t="str">
        <f>C7</f>
        <v>Laveste rabatt</v>
      </c>
      <c r="D51" s="133">
        <f t="shared" si="2"/>
        <v>-0.84911242603550297</v>
      </c>
      <c r="E51" s="133">
        <f t="shared" si="2"/>
        <v>-0.14871794871794886</v>
      </c>
    </row>
    <row r="52" spans="2:6" x14ac:dyDescent="0.25">
      <c r="C52" t="str">
        <f>C8</f>
        <v>Median</v>
      </c>
      <c r="D52" s="132">
        <f t="shared" si="2"/>
        <v>3.4831460674157294E-2</v>
      </c>
      <c r="E52" s="132">
        <f t="shared" si="2"/>
        <v>9.6736596736596708E-2</v>
      </c>
    </row>
    <row r="55" spans="2:6" x14ac:dyDescent="0.25">
      <c r="B55" t="s">
        <v>538</v>
      </c>
      <c r="C55" s="159"/>
      <c r="D55" s="146" t="str">
        <f t="shared" ref="D55:E61" si="3">D11</f>
        <v>Rettede emisjoner u/ rep</v>
      </c>
      <c r="E55" s="146" t="str">
        <f t="shared" si="3"/>
        <v>Rettede emisjoner m/rep</v>
      </c>
    </row>
    <row r="56" spans="2:6" x14ac:dyDescent="0.25">
      <c r="C56" t="str">
        <f t="shared" ref="C56:C61" si="4">C12</f>
        <v>Observasjoner</v>
      </c>
      <c r="D56" s="8">
        <f t="shared" si="3"/>
        <v>337</v>
      </c>
      <c r="E56" s="8">
        <f t="shared" si="3"/>
        <v>57</v>
      </c>
    </row>
    <row r="57" spans="2:6" x14ac:dyDescent="0.25">
      <c r="C57" s="77" t="str">
        <f t="shared" si="4"/>
        <v>Gjennomsnitt</v>
      </c>
      <c r="D57" s="133">
        <f t="shared" si="3"/>
        <v>0.16059999999999999</v>
      </c>
      <c r="E57" s="133">
        <f t="shared" si="3"/>
        <v>0.14299999999999999</v>
      </c>
    </row>
    <row r="58" spans="2:6" x14ac:dyDescent="0.25">
      <c r="C58" t="str">
        <f t="shared" si="4"/>
        <v>Standardavvik</v>
      </c>
      <c r="D58" s="8">
        <f t="shared" si="3"/>
        <v>0.36428205928436425</v>
      </c>
      <c r="E58" s="8">
        <f t="shared" si="3"/>
        <v>0.14300468927422161</v>
      </c>
    </row>
    <row r="59" spans="2:6" x14ac:dyDescent="0.25">
      <c r="C59" s="77" t="str">
        <f t="shared" si="4"/>
        <v>Varianse</v>
      </c>
      <c r="D59" s="79">
        <f t="shared" si="3"/>
        <v>0.13270141871645708</v>
      </c>
      <c r="E59" s="79">
        <f t="shared" si="3"/>
        <v>0.20463910571826541</v>
      </c>
    </row>
    <row r="60" spans="2:6" x14ac:dyDescent="0.25">
      <c r="C60" t="str">
        <f t="shared" si="4"/>
        <v>Alpha</v>
      </c>
      <c r="D60" s="8">
        <f t="shared" si="3"/>
        <v>0.05</v>
      </c>
      <c r="E60" s="8">
        <f t="shared" si="3"/>
        <v>0.05</v>
      </c>
    </row>
    <row r="61" spans="2:6" x14ac:dyDescent="0.25">
      <c r="C61" s="77" t="str">
        <f t="shared" si="4"/>
        <v>Konfidensintervall</v>
      </c>
      <c r="D61" s="133">
        <f t="shared" si="3"/>
        <v>3.8892953426708309E-2</v>
      </c>
      <c r="E61" s="133">
        <f t="shared" si="3"/>
        <v>5.3125042737695631E-2</v>
      </c>
    </row>
    <row r="62" spans="2:6" x14ac:dyDescent="0.25">
      <c r="D62" s="8"/>
      <c r="E62" s="8"/>
    </row>
    <row r="63" spans="2:6" x14ac:dyDescent="0.25">
      <c r="D63" s="8"/>
      <c r="E63" s="8"/>
    </row>
    <row r="64" spans="2:6" x14ac:dyDescent="0.25">
      <c r="B64" t="s">
        <v>539</v>
      </c>
      <c r="C64" s="60"/>
      <c r="D64" s="156" t="s">
        <v>8</v>
      </c>
      <c r="E64" s="156" t="s">
        <v>540</v>
      </c>
      <c r="F64" s="60" t="s">
        <v>525</v>
      </c>
    </row>
    <row r="65" spans="2:6" x14ac:dyDescent="0.25">
      <c r="C65" s="57" t="s">
        <v>526</v>
      </c>
      <c r="D65" s="9">
        <f>'Avvik rettede emisjoner'!D411</f>
        <v>360</v>
      </c>
      <c r="E65" s="9">
        <f>'Avvik rettede emisjoner'!J354</f>
        <v>305</v>
      </c>
      <c r="F65" s="9">
        <f>'Avvik rettede emisjoner'!P67</f>
        <v>55</v>
      </c>
    </row>
    <row r="66" spans="2:6" x14ac:dyDescent="0.25">
      <c r="C66" s="61" t="s">
        <v>527</v>
      </c>
      <c r="D66" s="65">
        <f>'Avvik rettede emisjoner'!D407</f>
        <v>8.9944291644985602E-2</v>
      </c>
      <c r="E66" s="65">
        <f>'Avvik rettede emisjoner'!J350</f>
        <v>8.5371379432196734E-2</v>
      </c>
      <c r="F66" s="65">
        <f>'Avvik rettede emisjoner'!P63</f>
        <v>0.11530316846136031</v>
      </c>
    </row>
    <row r="67" spans="2:6" x14ac:dyDescent="0.25">
      <c r="C67" s="158" t="s">
        <v>527</v>
      </c>
      <c r="D67" s="152">
        <f>'Avvik rettede emisjoner'!D408</f>
        <v>-0.41863923548204324</v>
      </c>
      <c r="E67" s="152">
        <f>'Avvik rettede emisjoner'!J351</f>
        <v>-0.51170232766549406</v>
      </c>
      <c r="F67" s="152">
        <f>'Avvik rettede emisjoner'!P64</f>
        <v>0.14300468927422161</v>
      </c>
    </row>
    <row r="68" spans="2:6" x14ac:dyDescent="0.25">
      <c r="C68" s="64" t="s">
        <v>528</v>
      </c>
      <c r="D68" s="65">
        <f>'Avvik rettede emisjoner'!G372</f>
        <v>0.79305785123966943</v>
      </c>
      <c r="E68" s="153">
        <f>'Avvik rettede emisjoner'!M317</f>
        <v>0.79305785123966943</v>
      </c>
      <c r="F68" s="65">
        <f>'Avvik rettede emisjoner'!S59</f>
        <v>0.52173913043478248</v>
      </c>
    </row>
    <row r="69" spans="2:6" x14ac:dyDescent="0.25">
      <c r="C69" s="59" t="s">
        <v>529</v>
      </c>
      <c r="D69" s="154">
        <f>'Avvik rettede emisjoner'!G13</f>
        <v>-0.69451073985680167</v>
      </c>
      <c r="E69" s="155">
        <f>'Avvik rettede emisjoner'!M13</f>
        <v>-0.69451073985680167</v>
      </c>
      <c r="F69" s="154">
        <f>'Avvik rettede emisjoner'!S5</f>
        <v>-0.14871794871794886</v>
      </c>
    </row>
    <row r="70" spans="2:6" x14ac:dyDescent="0.25">
      <c r="C70" s="64" t="s">
        <v>215</v>
      </c>
      <c r="D70" s="65">
        <f>'Avvik rettede emisjoner'!D412</f>
        <v>2.8719089702099399E-2</v>
      </c>
      <c r="E70" s="153">
        <f>'Avvik rettede emisjoner'!J355</f>
        <v>2.1428571428571481E-2</v>
      </c>
      <c r="F70" s="65">
        <f>'Avvik rettede emisjoner'!P68</f>
        <v>9.4375595805529094E-2</v>
      </c>
    </row>
    <row r="73" spans="2:6" x14ac:dyDescent="0.25">
      <c r="B73" t="s">
        <v>541</v>
      </c>
      <c r="C73" s="60"/>
      <c r="D73" s="146" t="str">
        <f t="shared" ref="D73:D78" si="5">F3</f>
        <v>Reparasjonsemisjoner</v>
      </c>
    </row>
    <row r="74" spans="2:6" x14ac:dyDescent="0.25">
      <c r="C74" s="57" t="s">
        <v>526</v>
      </c>
      <c r="D74" s="8">
        <f t="shared" si="5"/>
        <v>51</v>
      </c>
    </row>
    <row r="75" spans="2:6" x14ac:dyDescent="0.25">
      <c r="C75" s="61" t="s">
        <v>527</v>
      </c>
      <c r="D75" s="133">
        <f t="shared" si="5"/>
        <v>0.12084143200495724</v>
      </c>
    </row>
    <row r="76" spans="2:6" x14ac:dyDescent="0.25">
      <c r="C76" s="28" t="s">
        <v>528</v>
      </c>
      <c r="D76" s="132">
        <f t="shared" si="5"/>
        <v>0.8971861471861472</v>
      </c>
    </row>
    <row r="77" spans="2:6" x14ac:dyDescent="0.25">
      <c r="C77" s="64" t="s">
        <v>529</v>
      </c>
      <c r="D77" s="133">
        <f t="shared" si="5"/>
        <v>-0.52027027027027029</v>
      </c>
    </row>
    <row r="78" spans="2:6" x14ac:dyDescent="0.25">
      <c r="C78" s="59" t="s">
        <v>215</v>
      </c>
      <c r="D78" s="132">
        <f t="shared" si="5"/>
        <v>8.3969465648855032E-2</v>
      </c>
    </row>
    <row r="79" spans="2:6" x14ac:dyDescent="0.25">
      <c r="C79" s="59"/>
      <c r="D79" s="8"/>
    </row>
    <row r="80" spans="2:6" x14ac:dyDescent="0.25">
      <c r="D80" s="8"/>
    </row>
    <row r="81" spans="2:4" x14ac:dyDescent="0.25">
      <c r="B81" t="s">
        <v>542</v>
      </c>
      <c r="C81" s="60"/>
      <c r="D81" s="146" t="str">
        <f t="shared" ref="D81:D87" si="6">F11</f>
        <v>Reparasjonsemisjoner</v>
      </c>
    </row>
    <row r="82" spans="2:4" x14ac:dyDescent="0.25">
      <c r="C82" s="57" t="s">
        <v>526</v>
      </c>
      <c r="D82" s="8">
        <f t="shared" si="6"/>
        <v>51</v>
      </c>
    </row>
    <row r="83" spans="2:4" x14ac:dyDescent="0.25">
      <c r="C83" s="77" t="s">
        <v>527</v>
      </c>
      <c r="D83" s="133">
        <f t="shared" si="6"/>
        <v>0.12</v>
      </c>
    </row>
    <row r="84" spans="2:4" x14ac:dyDescent="0.25">
      <c r="C84" t="s">
        <v>530</v>
      </c>
      <c r="D84" s="8">
        <f t="shared" si="6"/>
        <v>0.12084143200495724</v>
      </c>
    </row>
    <row r="85" spans="2:4" x14ac:dyDescent="0.25">
      <c r="C85" s="77" t="s">
        <v>531</v>
      </c>
      <c r="D85" s="79">
        <f t="shared" si="6"/>
        <v>0.21690678718285913</v>
      </c>
    </row>
    <row r="86" spans="2:4" x14ac:dyDescent="0.25">
      <c r="C86" t="s">
        <v>532</v>
      </c>
      <c r="D86" s="8">
        <f t="shared" si="6"/>
        <v>0.05</v>
      </c>
    </row>
    <row r="87" spans="2:4" x14ac:dyDescent="0.25">
      <c r="C87" s="77" t="s">
        <v>533</v>
      </c>
      <c r="D87" s="133">
        <f t="shared" si="6"/>
        <v>5.9530035921320883E-2</v>
      </c>
    </row>
    <row r="88" spans="2:4" x14ac:dyDescent="0.25">
      <c r="D88" s="8"/>
    </row>
    <row r="89" spans="2:4" x14ac:dyDescent="0.25">
      <c r="D89" s="8"/>
    </row>
    <row r="90" spans="2:4" x14ac:dyDescent="0.25">
      <c r="B90" t="s">
        <v>543</v>
      </c>
      <c r="C90" s="60"/>
      <c r="D90" s="146" t="str">
        <f>F20</f>
        <v>Reparasjonsemisjoner</v>
      </c>
    </row>
    <row r="91" spans="2:4" x14ac:dyDescent="0.25">
      <c r="C91" t="s">
        <v>532</v>
      </c>
      <c r="D91" s="8">
        <f>F21</f>
        <v>0.01</v>
      </c>
    </row>
    <row r="92" spans="2:4" x14ac:dyDescent="0.25">
      <c r="C92" s="77" t="s">
        <v>533</v>
      </c>
      <c r="D92" s="133">
        <f>F22</f>
        <v>7.8200000000000006E-2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FD612D3FDCC54AB0867F0997DA0A34" ma:contentTypeVersion="13" ma:contentTypeDescription="Opprett et nytt dokument." ma:contentTypeScope="" ma:versionID="ee4f4f112a379ffbdecef03c74e5f50b">
  <xsd:schema xmlns:xsd="http://www.w3.org/2001/XMLSchema" xmlns:xs="http://www.w3.org/2001/XMLSchema" xmlns:p="http://schemas.microsoft.com/office/2006/metadata/properties" xmlns:ns2="9e06d9b7-fa57-492d-879c-c63ae699c196" xmlns:ns3="263ca01a-a29a-4a2b-9879-77f8d21a8c38" targetNamespace="http://schemas.microsoft.com/office/2006/metadata/properties" ma:root="true" ma:fieldsID="779b4fabaeaedc7356c240cee1b415a5" ns2:_="" ns3:_="">
    <xsd:import namespace="9e06d9b7-fa57-492d-879c-c63ae699c196"/>
    <xsd:import namespace="263ca01a-a29a-4a2b-9879-77f8d21a8c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6d9b7-fa57-492d-879c-c63ae699c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ca01a-a29a-4a2b-9879-77f8d21a8c3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F253AC-06F1-418D-963A-EDAA451DC6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31D051-D356-4C05-A507-B593960B5B9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e06d9b7-fa57-492d-879c-c63ae699c196"/>
    <ds:schemaRef ds:uri="http://purl.org/dc/elements/1.1/"/>
    <ds:schemaRef ds:uri="263ca01a-a29a-4a2b-9879-77f8d21a8c3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0B8E385-73D7-438A-8D28-1684481F2D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06d9b7-fa57-492d-879c-c63ae699c196"/>
    <ds:schemaRef ds:uri="263ca01a-a29a-4a2b-9879-77f8d21a8c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OB emisjonsstatistikk 1997-2020</vt:lpstr>
      <vt:lpstr>Rabatt og konfidensintervaller</vt:lpstr>
      <vt:lpstr>Avvik rettede emisjoner</vt:lpstr>
      <vt:lpstr>Tabeller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Wilhelmsen, Lise Marie</cp:lastModifiedBy>
  <cp:revision/>
  <dcterms:created xsi:type="dcterms:W3CDTF">2021-05-11T12:02:10Z</dcterms:created>
  <dcterms:modified xsi:type="dcterms:W3CDTF">2021-10-13T11:13:26Z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0x01010074FD612D3FDCC54AB0867F0997DA0A34</vt:lpwstr>
  </property>
</Properties>
</file>