
<file path=[Content_Types].xml><?xml version="1.0" encoding="utf-8"?>
<Types xmlns="http://schemas.openxmlformats.org/package/2006/content-types">
  <Default Extension="xml" ContentType="application/xml"/>
  <Default Extension="bin" ContentType="application/vnd.openxmlformats-officedocument.oleObject"/>
  <Default Extension="vml" ContentType="application/vnd.openxmlformats-officedocument.vmlDrawi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8028"/>
  <workbookPr autoCompressPictures="0"/>
  <bookViews>
    <workbookView xWindow="240" yWindow="460" windowWidth="24740" windowHeight="15480" tabRatio="778" activeTab="5"/>
  </bookViews>
  <sheets>
    <sheet name="MSCI World ex USA" sheetId="2" r:id="rId1"/>
    <sheet name="S&amp;P 500" sheetId="3" r:id="rId2"/>
    <sheet name="US T-Bond (CBT) Continuous" sheetId="4" r:id="rId3"/>
    <sheet name="German Gov. Bonds" sheetId="5" r:id="rId4"/>
    <sheet name="Combined Overview" sheetId="6" r:id="rId5"/>
    <sheet name="Summary statistics" sheetId="7" r:id="rId6"/>
  </sheets>
  <calcPr calcId="14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D18" i="5" l="1"/>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O17" i="5"/>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N19" i="2"/>
  <c r="B3" i="7"/>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O17" i="3"/>
  <c r="C3" i="7"/>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M17" i="4"/>
  <c r="D3" i="7"/>
  <c r="E3" i="7"/>
  <c r="N20" i="2"/>
  <c r="B4" i="7"/>
  <c r="O18" i="3"/>
  <c r="C4" i="7"/>
  <c r="M18" i="4"/>
  <c r="D4" i="7"/>
  <c r="O18" i="5"/>
  <c r="E4" i="7"/>
  <c r="C9" i="7"/>
  <c r="B7" i="7"/>
  <c r="E9" i="7"/>
  <c r="B8" i="7"/>
  <c r="C8" i="7"/>
  <c r="D8" i="7"/>
  <c r="E8" i="7"/>
  <c r="B9" i="7"/>
  <c r="D9" i="7"/>
  <c r="E7" i="7"/>
  <c r="C7" i="7"/>
  <c r="D7" i="7"/>
  <c r="O28" i="5"/>
  <c r="O26" i="5"/>
  <c r="O25" i="5"/>
  <c r="O24" i="5"/>
  <c r="O21" i="5"/>
  <c r="O20" i="5"/>
  <c r="M28" i="4"/>
  <c r="M26" i="4"/>
  <c r="M25" i="4"/>
  <c r="M24" i="4"/>
  <c r="M21" i="4"/>
  <c r="M20" i="4"/>
  <c r="O28" i="3"/>
  <c r="O26" i="3"/>
  <c r="O25" i="3"/>
  <c r="O24" i="3"/>
  <c r="O21" i="3"/>
  <c r="O20" i="3"/>
  <c r="N30" i="2"/>
  <c r="N28" i="2"/>
  <c r="N27" i="2"/>
  <c r="N26" i="2"/>
  <c r="N23" i="2"/>
  <c r="N22" i="2"/>
</calcChain>
</file>

<file path=xl/sharedStrings.xml><?xml version="1.0" encoding="utf-8"?>
<sst xmlns="http://schemas.openxmlformats.org/spreadsheetml/2006/main" count="126" uniqueCount="55">
  <si>
    <t>Price History: 991000</t>
  </si>
  <si>
    <t>Date</t>
  </si>
  <si>
    <t>Price</t>
  </si>
  <si>
    <t>CVol</t>
  </si>
  <si>
    <t>Change</t>
  </si>
  <si>
    <t>% Change</t>
  </si>
  <si>
    <t>Total Return (Gross, Unhedged)</t>
  </si>
  <si>
    <t>Cumulative Return % (Gross, Unhedged)</t>
  </si>
  <si>
    <t>Open</t>
  </si>
  <si>
    <t>High</t>
  </si>
  <si>
    <t>Low</t>
  </si>
  <si>
    <t>.</t>
  </si>
  <si>
    <t>Price History: SP50</t>
  </si>
  <si>
    <t>Price History: US00-USA</t>
  </si>
  <si>
    <t>Last</t>
  </si>
  <si>
    <t>Settlement Price</t>
  </si>
  <si>
    <t>Bid</t>
  </si>
  <si>
    <t>Ask</t>
  </si>
  <si>
    <t>Open Interest</t>
  </si>
  <si>
    <t>Discrete return</t>
  </si>
  <si>
    <t>against S&amp;P 500</t>
  </si>
  <si>
    <t>against US T-Bond</t>
  </si>
  <si>
    <t>against MSCI World ex USA</t>
  </si>
  <si>
    <t>MSCI World ex USA</t>
  </si>
  <si>
    <t>Retrieved from FactSet</t>
  </si>
  <si>
    <t>Price History: SBDMU</t>
  </si>
  <si>
    <t>Discrete Return</t>
  </si>
  <si>
    <t>against US T-bond</t>
  </si>
  <si>
    <t>against German Govt. Bond</t>
  </si>
  <si>
    <t>S&amp;P 500</t>
  </si>
  <si>
    <t>US T-Bond (CBT) Continuous</t>
  </si>
  <si>
    <t>German Gov. Bonds</t>
  </si>
  <si>
    <t>Price Bloomberg</t>
  </si>
  <si>
    <t>World ex USA</t>
  </si>
  <si>
    <t>US Treasury Bonds</t>
  </si>
  <si>
    <t>German Government Bonds</t>
  </si>
  <si>
    <t>VaR</t>
  </si>
  <si>
    <t>Variance Covariance Matrix</t>
  </si>
  <si>
    <t>Average returns</t>
  </si>
  <si>
    <t>Std. Dev. Of returns</t>
  </si>
  <si>
    <t>Z-score</t>
  </si>
  <si>
    <t>CI</t>
  </si>
  <si>
    <t>Mean</t>
  </si>
  <si>
    <t>Std. Dev.</t>
  </si>
  <si>
    <t>Skewness</t>
  </si>
  <si>
    <t>Kurtosis</t>
  </si>
  <si>
    <t>No. of Observations</t>
  </si>
  <si>
    <t>Summary Statistics S&amp;P 500</t>
  </si>
  <si>
    <t>Correlation coefficients</t>
  </si>
  <si>
    <t>Summary Statistics US T-Bond</t>
  </si>
  <si>
    <t xml:space="preserve">Summary Statistics MSCI World </t>
  </si>
  <si>
    <t>Correlation Coefficient</t>
  </si>
  <si>
    <t>Summary Statistics German Gov. Bonds</t>
  </si>
  <si>
    <t>Correlation Matrix</t>
  </si>
  <si>
    <t>NB! Both the Correlation Matrix and the Variance Covariance Matrix have been generated from MatLab</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</si>
</sst>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quot;kr&quot;\ * #,##0_ ;_ &quot;kr&quot;\ * \-#,##0_ ;_ &quot;kr&quot;\ * &quot;-&quot;_ ;_ @_ "/>
    <numFmt numFmtId="165" formatCode="_ * #,##0_ ;_ * \-#,##0_ ;_ * &quot;-&quot;_ ;_ @_ "/>
    <numFmt numFmtId="166" formatCode="_ &quot;kr&quot;\ * #,##0.00_ ;_ &quot;kr&quot;\ * \-#,##0.00_ ;_ &quot;kr&quot;\ * &quot;-&quot;??_ ;_ @_ "/>
    <numFmt numFmtId="167" formatCode="_ * #,##0.00_ ;_ * \-#,##0.00_ ;_ * &quot;-&quot;??_ ;_ @_ "/>
    <numFmt numFmtId="168" formatCode="mm/dd/yy"/>
    <numFmt numFmtId="169" formatCode="0.0000"/>
    <numFmt numFmtId="170" formatCode="0.000"/>
    <numFmt numFmtId="171" formatCode="_ * #,##0.0000_ ;_ * \-#,##0.0000_ ;_ * &quot;-&quot;??_ ;_ @_ "/>
  </numFmts>
  <fonts count="12" x14ac:knownFonts="1">
    <font>
      <sz val="10"/>
      <color theme="1"/>
      <name val="Arial"/>
      <family val="2"/>
    </font>
    <font>
      <b/>
      <sz val="10"/>
      <color theme="1"/>
      <name val="Arial"/>
      <family val="2"/>
    </font>
    <font>
      <sz val="10"/>
      <color theme="1"/>
      <name val="Arial"/>
      <family val="2"/>
    </font>
    <font>
      <u/>
      <sz val="10"/>
      <color theme="10"/>
      <name val="Arial"/>
      <family val="2"/>
    </font>
    <font>
      <u/>
      <sz val="10"/>
      <color theme="11"/>
      <name val="Arial"/>
      <family val="2"/>
    </font>
    <font>
      <sz val="10"/>
      <color rgb="FF000000"/>
      <name val="Arial"/>
    </font>
    <font>
      <b/>
      <sz val="12"/>
      <color rgb="FF000000"/>
      <name val="Times New Roman"/>
    </font>
    <font>
      <sz val="12"/>
      <color theme="1"/>
      <name val="Times New Roman"/>
    </font>
    <font>
      <sz val="12"/>
      <color rgb="FF000000"/>
      <name val="Times New Roman"/>
    </font>
    <font>
      <b/>
      <sz val="12"/>
      <color theme="1"/>
      <name val="Times New Roman"/>
    </font>
    <font>
      <b/>
      <sz val="10"/>
      <color theme="1"/>
      <name val="Times New Roman"/>
    </font>
    <font>
      <sz val="10"/>
      <color theme="1"/>
      <name val="Times New Roman"/>
    </font>
  </fonts>
  <fills count="6">
    <fill>
      <patternFill patternType="none"/>
    </fill>
    <fill>
      <patternFill patternType="gray125"/>
    </fill>
    <fill>
      <patternFill patternType="solid">
        <fgColor rgb="FFF0F0F0"/>
        <bgColor indexed="64"/>
      </patternFill>
    </fill>
    <fill>
      <patternFill patternType="solid">
        <fgColor rgb="FFC8C8C8"/>
        <bgColor indexed="64"/>
      </patternFill>
    </fill>
    <fill>
      <patternFill patternType="solid">
        <fgColor theme="9" tint="0.79998168889431442"/>
        <bgColor indexed="64"/>
      </patternFill>
    </fill>
    <fill>
      <patternFill patternType="solid">
        <fgColor theme="0"/>
        <bgColor indexed="64"/>
      </patternFill>
    </fill>
  </fills>
  <borders count="11">
    <border>
      <left/>
      <right/>
      <top/>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86">
    <xf numFmtId="0" fontId="0" fillId="0" borderId="0"/>
    <xf numFmtId="9"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70">
    <xf numFmtId="0" fontId="0" fillId="0" borderId="0" xfId="0"/>
    <xf numFmtId="0" fontId="1" fillId="0" borderId="0" xfId="0" applyFont="1"/>
    <xf numFmtId="0" fontId="1" fillId="3" borderId="0" xfId="0" applyFont="1" applyFill="1" applyAlignment="1">
      <alignment horizontal="left"/>
    </xf>
    <xf numFmtId="168" fontId="0" fillId="0" borderId="0" xfId="0" applyNumberFormat="1" applyFont="1"/>
    <xf numFmtId="0" fontId="0" fillId="0" borderId="0" xfId="0" applyFont="1" applyAlignment="1">
      <alignment horizontal="right"/>
    </xf>
    <xf numFmtId="4" fontId="0" fillId="0" borderId="0" xfId="0" applyNumberFormat="1" applyFont="1" applyAlignment="1">
      <alignment horizontal="right"/>
    </xf>
    <xf numFmtId="168" fontId="0" fillId="2" borderId="0" xfId="0" applyNumberFormat="1" applyFont="1" applyFill="1"/>
    <xf numFmtId="0" fontId="0" fillId="2" borderId="0" xfId="0" applyFont="1" applyFill="1" applyAlignment="1">
      <alignment horizontal="right"/>
    </xf>
    <xf numFmtId="4" fontId="0" fillId="2" borderId="0" xfId="0" applyNumberFormat="1" applyFont="1" applyFill="1" applyAlignment="1">
      <alignment horizontal="right"/>
    </xf>
    <xf numFmtId="0" fontId="0" fillId="4" borderId="0" xfId="0" applyFont="1" applyFill="1" applyAlignment="1">
      <alignment horizontal="right"/>
    </xf>
    <xf numFmtId="10" fontId="0" fillId="4" borderId="0" xfId="1" applyNumberFormat="1" applyFont="1" applyFill="1" applyAlignment="1">
      <alignment horizontal="right"/>
    </xf>
    <xf numFmtId="0" fontId="0" fillId="0" borderId="0" xfId="0" applyBorder="1"/>
    <xf numFmtId="0" fontId="5" fillId="0" borderId="0" xfId="0" applyFont="1"/>
    <xf numFmtId="169" fontId="0" fillId="0" borderId="0" xfId="0" applyNumberFormat="1"/>
    <xf numFmtId="14" fontId="0" fillId="0" borderId="0" xfId="0" applyNumberFormat="1"/>
    <xf numFmtId="167" fontId="0" fillId="4" borderId="0" xfId="4" applyFont="1" applyFill="1" applyAlignment="1">
      <alignment horizontal="right"/>
    </xf>
    <xf numFmtId="0" fontId="6" fillId="0" borderId="1" xfId="0" applyFont="1" applyBorder="1"/>
    <xf numFmtId="0" fontId="7" fillId="0" borderId="0" xfId="0" applyFont="1"/>
    <xf numFmtId="0" fontId="6" fillId="0" borderId="0" xfId="0" applyFont="1"/>
    <xf numFmtId="0" fontId="9" fillId="0" borderId="1" xfId="0" applyFont="1" applyBorder="1"/>
    <xf numFmtId="9" fontId="6" fillId="0" borderId="0" xfId="0" applyNumberFormat="1" applyFont="1" applyAlignment="1">
      <alignment horizontal="left" indent="1"/>
    </xf>
    <xf numFmtId="9" fontId="7" fillId="0" borderId="3" xfId="0" applyNumberFormat="1" applyFont="1" applyBorder="1"/>
    <xf numFmtId="0" fontId="7" fillId="0" borderId="3" xfId="0" applyFont="1" applyBorder="1"/>
    <xf numFmtId="9" fontId="9" fillId="0" borderId="0" xfId="0" applyNumberFormat="1" applyFont="1" applyAlignment="1">
      <alignment horizontal="left" indent="1"/>
    </xf>
    <xf numFmtId="9" fontId="7" fillId="0" borderId="4" xfId="0" applyNumberFormat="1" applyFont="1" applyBorder="1"/>
    <xf numFmtId="0" fontId="7" fillId="0" borderId="4" xfId="0" applyFont="1" applyBorder="1"/>
    <xf numFmtId="9" fontId="9" fillId="0" borderId="0" xfId="0" applyNumberFormat="1" applyFont="1"/>
    <xf numFmtId="0" fontId="9" fillId="0" borderId="0" xfId="0" applyFont="1"/>
    <xf numFmtId="0" fontId="7" fillId="0" borderId="2" xfId="0" applyFont="1" applyBorder="1"/>
    <xf numFmtId="9" fontId="9" fillId="0" borderId="1" xfId="0" applyNumberFormat="1" applyFont="1" applyBorder="1" applyAlignment="1">
      <alignment horizontal="left" inden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10" fillId="0" borderId="5" xfId="0" applyFont="1" applyFill="1" applyBorder="1"/>
    <xf numFmtId="0" fontId="11" fillId="0" borderId="6" xfId="0" applyFont="1" applyFill="1" applyBorder="1"/>
    <xf numFmtId="0" fontId="11" fillId="0" borderId="8" xfId="0" applyFont="1" applyFill="1" applyBorder="1"/>
    <xf numFmtId="0" fontId="11" fillId="0" borderId="7" xfId="0" applyFont="1" applyFill="1" applyBorder="1"/>
    <xf numFmtId="9" fontId="11" fillId="0" borderId="8" xfId="0" applyNumberFormat="1" applyFont="1" applyFill="1" applyBorder="1"/>
    <xf numFmtId="167" fontId="11" fillId="0" borderId="8" xfId="4" applyFont="1" applyFill="1" applyBorder="1"/>
    <xf numFmtId="169" fontId="11" fillId="0" borderId="8" xfId="0" applyNumberFormat="1" applyFont="1" applyFill="1" applyBorder="1"/>
    <xf numFmtId="0" fontId="11" fillId="0" borderId="9" xfId="0" applyFont="1" applyFill="1" applyBorder="1"/>
    <xf numFmtId="0" fontId="11" fillId="0" borderId="10" xfId="0" applyFont="1" applyFill="1" applyBorder="1"/>
    <xf numFmtId="10" fontId="11" fillId="0" borderId="8" xfId="0" applyNumberFormat="1" applyFont="1" applyFill="1" applyBorder="1"/>
    <xf numFmtId="0" fontId="11" fillId="0" borderId="7" xfId="0" applyFont="1" applyFill="1" applyBorder="1" applyAlignment="1">
      <alignment horizontal="left" indent="1"/>
    </xf>
    <xf numFmtId="10" fontId="11" fillId="0" borderId="8" xfId="1" applyNumberFormat="1" applyFont="1" applyFill="1" applyBorder="1"/>
    <xf numFmtId="171" fontId="11" fillId="0" borderId="8" xfId="4" applyNumberFormat="1" applyFont="1" applyFill="1" applyBorder="1"/>
    <xf numFmtId="170" fontId="11" fillId="0" borderId="8" xfId="0" applyNumberFormat="1" applyFont="1" applyFill="1" applyBorder="1"/>
    <xf numFmtId="0" fontId="10" fillId="5" borderId="5" xfId="0" applyFont="1" applyFill="1" applyBorder="1"/>
    <xf numFmtId="0" fontId="11" fillId="5" borderId="6" xfId="0" applyFont="1" applyFill="1" applyBorder="1"/>
    <xf numFmtId="0" fontId="11" fillId="5" borderId="7" xfId="0" applyFont="1" applyFill="1" applyBorder="1"/>
    <xf numFmtId="10" fontId="11" fillId="5" borderId="8" xfId="0" applyNumberFormat="1" applyFont="1" applyFill="1" applyBorder="1"/>
    <xf numFmtId="10" fontId="11" fillId="5" borderId="8" xfId="1" applyNumberFormat="1" applyFont="1" applyFill="1" applyBorder="1"/>
    <xf numFmtId="9" fontId="11" fillId="5" borderId="8" xfId="0" applyNumberFormat="1" applyFont="1" applyFill="1" applyBorder="1"/>
    <xf numFmtId="171" fontId="11" fillId="5" borderId="8" xfId="4" applyNumberFormat="1" applyFont="1" applyFill="1" applyBorder="1"/>
    <xf numFmtId="0" fontId="11" fillId="5" borderId="8" xfId="0" applyFont="1" applyFill="1" applyBorder="1"/>
    <xf numFmtId="0" fontId="11" fillId="5" borderId="7" xfId="0" applyFont="1" applyFill="1" applyBorder="1" applyAlignment="1">
      <alignment horizontal="left" indent="1"/>
    </xf>
    <xf numFmtId="169" fontId="11" fillId="5" borderId="8" xfId="0" applyNumberFormat="1" applyFont="1" applyFill="1" applyBorder="1"/>
    <xf numFmtId="0" fontId="11" fillId="5" borderId="9" xfId="0" applyFont="1" applyFill="1" applyBorder="1"/>
    <xf numFmtId="0" fontId="11" fillId="5" borderId="10" xfId="0" applyFont="1" applyFill="1" applyBorder="1"/>
    <xf numFmtId="0" fontId="7" fillId="5" borderId="0" xfId="0" applyFont="1" applyFill="1"/>
    <xf numFmtId="0" fontId="9" fillId="5" borderId="0" xfId="0" applyFont="1" applyFill="1" applyAlignment="1"/>
    <xf numFmtId="2" fontId="7" fillId="5" borderId="0" xfId="0" applyNumberFormat="1" applyFont="1" applyFill="1" applyBorder="1" applyAlignment="1">
      <alignment horizontal="right"/>
    </xf>
    <xf numFmtId="2" fontId="7" fillId="5" borderId="1" xfId="0" applyNumberFormat="1" applyFont="1" applyFill="1" applyBorder="1" applyAlignment="1">
      <alignment horizontal="right"/>
    </xf>
    <xf numFmtId="169" fontId="7" fillId="0" borderId="0" xfId="0" applyNumberFormat="1" applyFont="1" applyAlignment="1">
      <alignment horizontal="center"/>
    </xf>
    <xf numFmtId="169" fontId="7" fillId="0" borderId="1" xfId="0" applyNumberFormat="1" applyFont="1" applyBorder="1" applyAlignment="1">
      <alignment horizontal="center"/>
    </xf>
    <xf numFmtId="171" fontId="8" fillId="0" borderId="0" xfId="4" applyNumberFormat="1" applyFont="1" applyAlignment="1">
      <alignment horizontal="right"/>
    </xf>
    <xf numFmtId="0" fontId="8" fillId="0" borderId="0" xfId="0" applyFont="1" applyAlignment="1">
      <alignment horizontal="right"/>
    </xf>
    <xf numFmtId="1" fontId="7" fillId="0" borderId="0" xfId="0" applyNumberFormat="1" applyFont="1" applyAlignment="1">
      <alignment horizontal="right"/>
    </xf>
    <xf numFmtId="169" fontId="7" fillId="0" borderId="0" xfId="0" applyNumberFormat="1" applyFont="1" applyAlignment="1">
      <alignment horizontal="right"/>
    </xf>
    <xf numFmtId="169" fontId="7" fillId="0" borderId="1" xfId="0" applyNumberFormat="1" applyFont="1" applyBorder="1" applyAlignment="1">
      <alignment horizontal="right"/>
    </xf>
    <xf numFmtId="1" fontId="7" fillId="0" borderId="1" xfId="0" applyNumberFormat="1" applyFont="1" applyBorder="1" applyAlignment="1">
      <alignment horizontal="right"/>
    </xf>
  </cellXfs>
  <cellStyles count="86">
    <cellStyle name="Comma" xfId="4"/>
    <cellStyle name="Comma [0]" xfId="5"/>
    <cellStyle name="Currency" xfId="2"/>
    <cellStyle name="Currency [0]" xfId="3"/>
    <cellStyle name="Fulgt hyperkobling" xfId="7" builtinId="9" hidden="1"/>
    <cellStyle name="Fulgt hyperkobling" xfId="9" builtinId="9" hidden="1"/>
    <cellStyle name="Fulgt hyperkobling" xfId="11" builtinId="9" hidden="1"/>
    <cellStyle name="Fulgt hyperkobling" xfId="13" builtinId="9" hidden="1"/>
    <cellStyle name="Fulgt hyperkobling" xfId="15" builtinId="9" hidden="1"/>
    <cellStyle name="Fulgt hyperkobling" xfId="17" builtinId="9" hidden="1"/>
    <cellStyle name="Fulgt hyperkobling" xfId="19" builtinId="9" hidden="1"/>
    <cellStyle name="Fulgt hyperkobling" xfId="21" builtinId="9" hidden="1"/>
    <cellStyle name="Fulgt hyperkobling" xfId="23" builtinId="9" hidden="1"/>
    <cellStyle name="Fulgt hyperkobling" xfId="25" builtinId="9" hidden="1"/>
    <cellStyle name="Fulgt hyperkobling" xfId="27" builtinId="9" hidden="1"/>
    <cellStyle name="Fulgt hyperkobling" xfId="29" builtinId="9" hidden="1"/>
    <cellStyle name="Fulgt hyperkobling" xfId="31" builtinId="9" hidden="1"/>
    <cellStyle name="Fulgt hyperkobling" xfId="33" builtinId="9" hidden="1"/>
    <cellStyle name="Fulgt hyperkobling" xfId="35" builtinId="9" hidden="1"/>
    <cellStyle name="Fulgt hyperkobling" xfId="37" builtinId="9" hidden="1"/>
    <cellStyle name="Fulgt hyperkobling" xfId="39" builtinId="9" hidden="1"/>
    <cellStyle name="Fulgt hyperkobling" xfId="41" builtinId="9" hidden="1"/>
    <cellStyle name="Fulgt hyperkobling" xfId="43" builtinId="9" hidden="1"/>
    <cellStyle name="Fulgt hyperkobling" xfId="45" builtinId="9" hidden="1"/>
    <cellStyle name="Fulgt hyperkobling" xfId="47" builtinId="9" hidden="1"/>
    <cellStyle name="Fulgt hyperkobling" xfId="49" builtinId="9" hidden="1"/>
    <cellStyle name="Fulgt hyperkobling" xfId="51" builtinId="9" hidden="1"/>
    <cellStyle name="Fulgt hyperkobling" xfId="53" builtinId="9" hidden="1"/>
    <cellStyle name="Fulgt hyperkobling" xfId="55" builtinId="9" hidden="1"/>
    <cellStyle name="Fulgt hyperkobling" xfId="57" builtinId="9" hidden="1"/>
    <cellStyle name="Fulgt hyperkobling" xfId="59" builtinId="9" hidden="1"/>
    <cellStyle name="Fulgt hyperkobling" xfId="61" builtinId="9" hidden="1"/>
    <cellStyle name="Fulgt hyperkobling" xfId="63" builtinId="9" hidden="1"/>
    <cellStyle name="Fulgt hyperkobling" xfId="65" builtinId="9" hidden="1"/>
    <cellStyle name="Fulgt hyperkobling" xfId="67" builtinId="9" hidden="1"/>
    <cellStyle name="Fulgt hyperkobling" xfId="69" builtinId="9" hidden="1"/>
    <cellStyle name="Fulgt hyperkobling" xfId="71" builtinId="9" hidden="1"/>
    <cellStyle name="Fulgt hyperkobling" xfId="73" builtinId="9" hidden="1"/>
    <cellStyle name="Fulgt hyperkobling" xfId="75" builtinId="9" hidden="1"/>
    <cellStyle name="Fulgt hyperkobling" xfId="77" builtinId="9" hidden="1"/>
    <cellStyle name="Fulgt hyperkobling" xfId="79" builtinId="9" hidden="1"/>
    <cellStyle name="Fulgt hyperkobling" xfId="81" builtinId="9" hidden="1"/>
    <cellStyle name="Fulgt hyperkobling" xfId="83" builtinId="9" hidden="1"/>
    <cellStyle name="Fulgt hyperkobling" xfId="85" builtinId="9" hidden="1"/>
    <cellStyle name="Hyperkobling" xfId="6" builtinId="8" hidden="1"/>
    <cellStyle name="Hyperkobling" xfId="8" builtinId="8" hidden="1"/>
    <cellStyle name="Hyperkobling" xfId="10" builtinId="8" hidden="1"/>
    <cellStyle name="Hyperkobling" xfId="12" builtinId="8" hidden="1"/>
    <cellStyle name="Hyperkobling" xfId="14" builtinId="8" hidden="1"/>
    <cellStyle name="Hyperkobling" xfId="16" builtinId="8" hidden="1"/>
    <cellStyle name="Hyperkobling" xfId="18" builtinId="8" hidden="1"/>
    <cellStyle name="Hyperkobling" xfId="20" builtinId="8" hidden="1"/>
    <cellStyle name="Hyperkobling" xfId="22" builtinId="8" hidden="1"/>
    <cellStyle name="Hyperkobling" xfId="24" builtinId="8" hidden="1"/>
    <cellStyle name="Hyperkobling" xfId="26" builtinId="8" hidden="1"/>
    <cellStyle name="Hyperkobling" xfId="28" builtinId="8" hidden="1"/>
    <cellStyle name="Hyperkobling" xfId="30" builtinId="8" hidden="1"/>
    <cellStyle name="Hyperkobling" xfId="32" builtinId="8" hidden="1"/>
    <cellStyle name="Hyperkobling" xfId="34" builtinId="8" hidden="1"/>
    <cellStyle name="Hyperkobling" xfId="36" builtinId="8" hidden="1"/>
    <cellStyle name="Hyperkobling" xfId="38" builtinId="8" hidden="1"/>
    <cellStyle name="Hyperkobling" xfId="40" builtinId="8" hidden="1"/>
    <cellStyle name="Hyperkobling" xfId="42" builtinId="8" hidden="1"/>
    <cellStyle name="Hyperkobling" xfId="44" builtinId="8" hidden="1"/>
    <cellStyle name="Hyperkobling" xfId="46" builtinId="8" hidden="1"/>
    <cellStyle name="Hyperkobling" xfId="48" builtinId="8" hidden="1"/>
    <cellStyle name="Hyperkobling" xfId="50" builtinId="8" hidden="1"/>
    <cellStyle name="Hyperkobling" xfId="52" builtinId="8" hidden="1"/>
    <cellStyle name="Hyperkobling" xfId="54" builtinId="8" hidden="1"/>
    <cellStyle name="Hyperkobling" xfId="56" builtinId="8" hidden="1"/>
    <cellStyle name="Hyperkobling" xfId="58" builtinId="8" hidden="1"/>
    <cellStyle name="Hyperkobling" xfId="60" builtinId="8" hidden="1"/>
    <cellStyle name="Hyperkobling" xfId="62" builtinId="8" hidden="1"/>
    <cellStyle name="Hyperkobling" xfId="64" builtinId="8" hidden="1"/>
    <cellStyle name="Hyperkobling" xfId="66" builtinId="8" hidden="1"/>
    <cellStyle name="Hyperkobling" xfId="68" builtinId="8" hidden="1"/>
    <cellStyle name="Hyperkobling" xfId="70" builtinId="8" hidden="1"/>
    <cellStyle name="Hyperkobling" xfId="72" builtinId="8" hidden="1"/>
    <cellStyle name="Hyperkobling" xfId="74" builtinId="8" hidden="1"/>
    <cellStyle name="Hyperkobling" xfId="76" builtinId="8" hidden="1"/>
    <cellStyle name="Hyperkobling" xfId="78" builtinId="8" hidden="1"/>
    <cellStyle name="Hyperkobling" xfId="80" builtinId="8" hidden="1"/>
    <cellStyle name="Hyperkobling" xfId="82" builtinId="8" hidden="1"/>
    <cellStyle name="Hyperkobling" xfId="84" builtinId="8" hidden="1"/>
    <cellStyle name="Normal" xfId="0" builtinId="0"/>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10</xdr:col>
          <xdr:colOff>635000</xdr:colOff>
          <xdr:row>13</xdr:row>
          <xdr:rowOff>127000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twoCellAnchor>
    <xdr:from>
      <xdr:col>12</xdr:col>
      <xdr:colOff>400050</xdr:colOff>
      <xdr:row>2</xdr:row>
      <xdr:rowOff>114300</xdr:rowOff>
    </xdr:from>
    <xdr:to>
      <xdr:col>21</xdr:col>
      <xdr:colOff>342900</xdr:colOff>
      <xdr:row>13</xdr:row>
      <xdr:rowOff>161925</xdr:rowOff>
    </xdr:to>
    <xdr:sp macro="" textlink="">
      <xdr:nvSpPr>
        <xdr:cNvPr id="3" name="TextBox 2"/>
        <xdr:cNvSpPr txBox="1"/>
      </xdr:nvSpPr>
      <xdr:spPr>
        <a:xfrm>
          <a:off x="11534775" y="495300"/>
          <a:ext cx="5429250" cy="2143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a:solidFill>
                <a:schemeClr val="dk1"/>
              </a:solidFill>
              <a:effectLst/>
              <a:latin typeface="+mn-lt"/>
              <a:ea typeface="+mn-ea"/>
              <a:cs typeface="+mn-cs"/>
            </a:rPr>
            <a:t>Descripption</a:t>
          </a:r>
        </a:p>
        <a:p>
          <a:endParaRPr lang="en-GB" sz="1100" b="1" i="0">
            <a:solidFill>
              <a:schemeClr val="dk1"/>
            </a:solidFill>
            <a:effectLst/>
            <a:latin typeface="+mn-lt"/>
            <a:ea typeface="+mn-ea"/>
            <a:cs typeface="+mn-cs"/>
          </a:endParaRPr>
        </a:p>
        <a:p>
          <a:r>
            <a:rPr lang="en-GB" sz="1100" b="1" i="0">
              <a:solidFill>
                <a:schemeClr val="dk1"/>
              </a:solidFill>
              <a:effectLst/>
              <a:latin typeface="+mn-lt"/>
              <a:ea typeface="+mn-ea"/>
              <a:cs typeface="+mn-cs"/>
            </a:rPr>
            <a:t>MSCI Global</a:t>
          </a:r>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The MSCI Global Equity Indices are widely tracked global equity benchmarks and serve as the basis for over 500 exchanged traded funds throughout the world. The indices provide exhaustive equity market coverage for over 70 countries in the Developed, Emerging and Frontier Markets, applying a consistent index construction and maintenance methodology. This methodology allows for meaningful global views and cross regional comparisons across all market capitalization size, sector and style segments and combinations.</a:t>
          </a: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7</xdr:col>
          <xdr:colOff>533400</xdr:colOff>
          <xdr:row>14</xdr:row>
          <xdr:rowOff>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twoCellAnchor>
    <xdr:from>
      <xdr:col>11</xdr:col>
      <xdr:colOff>381000</xdr:colOff>
      <xdr:row>1</xdr:row>
      <xdr:rowOff>171450</xdr:rowOff>
    </xdr:from>
    <xdr:to>
      <xdr:col>21</xdr:col>
      <xdr:colOff>266700</xdr:colOff>
      <xdr:row>10</xdr:row>
      <xdr:rowOff>85725</xdr:rowOff>
    </xdr:to>
    <xdr:sp macro="" textlink="">
      <xdr:nvSpPr>
        <xdr:cNvPr id="2" name="TextBox 1"/>
        <xdr:cNvSpPr txBox="1"/>
      </xdr:nvSpPr>
      <xdr:spPr>
        <a:xfrm>
          <a:off x="10325100" y="361950"/>
          <a:ext cx="5981700" cy="1628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a:solidFill>
                <a:schemeClr val="dk1"/>
              </a:solidFill>
              <a:effectLst/>
              <a:latin typeface="+mn-lt"/>
              <a:ea typeface="+mn-ea"/>
              <a:cs typeface="+mn-cs"/>
            </a:rPr>
            <a:t>Description</a:t>
          </a:r>
        </a:p>
        <a:p>
          <a:pPr fontAlgn="t"/>
          <a:r>
            <a:rPr lang="en-GB" sz="1100" b="0" i="0">
              <a:solidFill>
                <a:schemeClr val="dk1"/>
              </a:solidFill>
              <a:effectLst/>
              <a:latin typeface="+mn-lt"/>
              <a:ea typeface="+mn-ea"/>
              <a:cs typeface="+mn-cs"/>
            </a:rPr>
            <a:t>Index Provider	</a:t>
          </a:r>
          <a:r>
            <a:rPr lang="en-GB" sz="1100" b="0" i="0" u="none" strike="noStrike">
              <a:solidFill>
                <a:schemeClr val="dk1"/>
              </a:solidFill>
              <a:effectLst/>
              <a:latin typeface="+mn-lt"/>
              <a:ea typeface="+mn-ea"/>
              <a:cs typeface="+mn-cs"/>
              <a:hlinkClick xmlns:r="http://schemas.openxmlformats.org/officeDocument/2006/relationships" r:id=""/>
            </a:rPr>
            <a:t>S&amp;P US</a:t>
          </a:r>
          <a:endParaRPr lang="en-GB" sz="1100" b="0" i="0">
            <a:solidFill>
              <a:schemeClr val="dk1"/>
            </a:solidFill>
            <a:effectLst/>
            <a:latin typeface="+mn-lt"/>
            <a:ea typeface="+mn-ea"/>
            <a:cs typeface="+mn-cs"/>
          </a:endParaRPr>
        </a:p>
        <a:p>
          <a:pPr fontAlgn="t"/>
          <a:r>
            <a:rPr lang="en-GB" sz="1100" b="0" i="0">
              <a:solidFill>
                <a:schemeClr val="dk1"/>
              </a:solidFill>
              <a:effectLst/>
              <a:latin typeface="+mn-lt"/>
              <a:ea typeface="+mn-ea"/>
              <a:cs typeface="+mn-cs"/>
            </a:rPr>
            <a:t>The S&amp;P 500 includes 500 leading companies in leading industries of the U.S. economy. It is a core component of the U.S. indices that could be used as building blocks for portfolio construction. It is also the U.S. component of S&amp;P Global 1200.</a:t>
          </a:r>
        </a:p>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10</xdr:col>
          <xdr:colOff>165100</xdr:colOff>
          <xdr:row>14</xdr:row>
          <xdr:rowOff>0</xdr:rowOff>
        </xdr:to>
        <xdr:sp macro="" textlink="">
          <xdr:nvSpPr>
            <xdr:cNvPr id="3073" name="Object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11</xdr:col>
          <xdr:colOff>330200</xdr:colOff>
          <xdr:row>14</xdr:row>
          <xdr:rowOff>76200</xdr:rowOff>
        </xdr:to>
        <xdr:sp macro="" textlink="">
          <xdr:nvSpPr>
            <xdr:cNvPr id="4097" name="Object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4" Type="http://schemas.openxmlformats.org/officeDocument/2006/relationships/image" Target="../media/image1.emf"/><Relationship Id="rId1" Type="http://schemas.openxmlformats.org/officeDocument/2006/relationships/drawing" Target="../drawings/drawing1.xml"/><Relationship Id="rId2"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2.bin"/><Relationship Id="rId4" Type="http://schemas.openxmlformats.org/officeDocument/2006/relationships/image" Target="../media/image2.emf"/><Relationship Id="rId1" Type="http://schemas.openxmlformats.org/officeDocument/2006/relationships/drawing" Target="../drawings/drawing2.xml"/><Relationship Id="rId2"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3.bin"/><Relationship Id="rId4" Type="http://schemas.openxmlformats.org/officeDocument/2006/relationships/image" Target="../media/image3.emf"/><Relationship Id="rId1" Type="http://schemas.openxmlformats.org/officeDocument/2006/relationships/drawing" Target="../drawings/drawing3.xml"/><Relationship Id="rId2"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oleObject" Target="../embeddings/oleObject4.bin"/><Relationship Id="rId4" Type="http://schemas.openxmlformats.org/officeDocument/2006/relationships/image" Target="../media/image4.emf"/><Relationship Id="rId1" Type="http://schemas.openxmlformats.org/officeDocument/2006/relationships/drawing" Target="../drawings/drawing4.xml"/><Relationship Id="rId2"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outlinePr summaryBelow="0" summaryRight="0"/>
  </sheetPr>
  <dimension ref="A1:O66"/>
  <sheetViews>
    <sheetView showGridLines="0" topLeftCell="G1" workbookViewId="0">
      <pane ySplit="16" topLeftCell="A17" activePane="bottomLeft" state="frozen"/>
      <selection pane="bottomLeft" activeCell="N30" sqref="M18:N30"/>
    </sheetView>
  </sheetViews>
  <sheetFormatPr baseColWidth="10" defaultColWidth="9.1640625" defaultRowHeight="15" customHeight="1" x14ac:dyDescent="0"/>
  <cols>
    <col min="1" max="1" width="8.5" customWidth="1"/>
    <col min="2" max="2" width="11.83203125" customWidth="1"/>
    <col min="3" max="3" width="5.5" customWidth="1"/>
    <col min="4" max="4" width="14.1640625" customWidth="1"/>
    <col min="5" max="5" width="11.5" customWidth="1"/>
    <col min="6" max="6" width="12.5" customWidth="1"/>
    <col min="7" max="7" width="29.5" customWidth="1"/>
    <col min="8" max="8" width="37.33203125" customWidth="1"/>
    <col min="9" max="9" width="6.1640625" customWidth="1"/>
    <col min="10" max="11" width="8.5" customWidth="1"/>
    <col min="13" max="13" width="27.1640625" customWidth="1"/>
    <col min="14" max="14" width="6.83203125" customWidth="1"/>
  </cols>
  <sheetData>
    <row r="1" spans="1:14" ht="15" customHeight="1">
      <c r="A1" s="1" t="s">
        <v>0</v>
      </c>
      <c r="C1" t="s">
        <v>24</v>
      </c>
    </row>
    <row r="3" spans="1:14" ht="15" customHeight="1">
      <c r="A3" t="s">
        <v>11</v>
      </c>
    </row>
    <row r="16" spans="1:14" s="11" customFormat="1" ht="15" customHeight="1">
      <c r="A16" s="2" t="s">
        <v>1</v>
      </c>
      <c r="B16" s="2" t="s">
        <v>2</v>
      </c>
      <c r="C16" s="2" t="s">
        <v>3</v>
      </c>
      <c r="D16" s="2" t="s">
        <v>19</v>
      </c>
      <c r="E16" s="2" t="s">
        <v>4</v>
      </c>
      <c r="F16" s="2" t="s">
        <v>5</v>
      </c>
      <c r="G16" s="2" t="s">
        <v>6</v>
      </c>
      <c r="H16" s="2" t="s">
        <v>7</v>
      </c>
      <c r="I16" s="2" t="s">
        <v>8</v>
      </c>
      <c r="J16" s="2" t="s">
        <v>9</v>
      </c>
      <c r="K16" s="2" t="s">
        <v>10</v>
      </c>
      <c r="M16"/>
      <c r="N16"/>
    </row>
    <row r="17" spans="1:15" ht="15" customHeight="1">
      <c r="A17" s="3">
        <v>43283</v>
      </c>
      <c r="B17" s="4"/>
      <c r="C17" s="4">
        <v>0</v>
      </c>
      <c r="D17" s="9"/>
      <c r="E17" s="4"/>
      <c r="F17" s="4"/>
      <c r="G17" s="5"/>
      <c r="H17" s="4"/>
      <c r="I17" s="5"/>
      <c r="J17" s="5"/>
      <c r="K17" s="5"/>
    </row>
    <row r="18" spans="1:15" ht="15" customHeight="1">
      <c r="A18" s="6">
        <v>43098</v>
      </c>
      <c r="B18" s="7">
        <v>1191.2236789999999</v>
      </c>
      <c r="C18" s="7">
        <v>0</v>
      </c>
      <c r="D18" s="15">
        <f t="shared" ref="D18:D49" si="0">(B18/B19)-1</f>
        <v>0.11695631744376978</v>
      </c>
      <c r="E18" s="7">
        <v>124.73284100000001</v>
      </c>
      <c r="F18" s="7">
        <v>11.695631744376978</v>
      </c>
      <c r="G18" s="8">
        <v>4773.124949</v>
      </c>
      <c r="H18" s="7">
        <v>4673.124949</v>
      </c>
      <c r="I18" s="8"/>
      <c r="J18" s="8">
        <v>1191.2236789999999</v>
      </c>
      <c r="K18" s="8">
        <v>1191.2236789999999</v>
      </c>
      <c r="M18" s="32" t="s">
        <v>50</v>
      </c>
      <c r="N18" s="33"/>
    </row>
    <row r="19" spans="1:15" ht="15" customHeight="1">
      <c r="A19" s="3">
        <v>42734</v>
      </c>
      <c r="B19" s="4">
        <v>1066.4908379999999</v>
      </c>
      <c r="C19" s="4">
        <v>0</v>
      </c>
      <c r="D19" s="15">
        <f t="shared" si="0"/>
        <v>3.4706585558258451E-2</v>
      </c>
      <c r="E19" s="4">
        <v>35.772706999999855</v>
      </c>
      <c r="F19" s="4">
        <v>3.4706585558258451</v>
      </c>
      <c r="G19" s="5">
        <v>4143.6806200000001</v>
      </c>
      <c r="H19" s="4">
        <v>4043.6806200000005</v>
      </c>
      <c r="I19" s="5"/>
      <c r="J19" s="5">
        <v>1066.4908379999999</v>
      </c>
      <c r="K19" s="5">
        <v>1066.4908379999999</v>
      </c>
      <c r="M19" s="35" t="s">
        <v>42</v>
      </c>
      <c r="N19" s="41">
        <f>AVERAGE(D18:D49)</f>
        <v>5.9809143241049835E-2</v>
      </c>
    </row>
    <row r="20" spans="1:15" ht="15" customHeight="1">
      <c r="A20" s="6">
        <v>42369</v>
      </c>
      <c r="B20" s="7">
        <v>1030.7181310000001</v>
      </c>
      <c r="C20" s="7">
        <v>0</v>
      </c>
      <c r="D20" s="15">
        <f t="shared" si="0"/>
        <v>1.4395116749426062E-2</v>
      </c>
      <c r="E20" s="7">
        <v>14.626754000000119</v>
      </c>
      <c r="F20" s="7">
        <v>1.4395116749426062</v>
      </c>
      <c r="G20" s="8">
        <v>3872.1775969999999</v>
      </c>
      <c r="H20" s="7">
        <v>3772.1775969999999</v>
      </c>
      <c r="I20" s="8"/>
      <c r="J20" s="8">
        <v>1030.7181310000001</v>
      </c>
      <c r="K20" s="8">
        <v>1030.7181310000001</v>
      </c>
      <c r="M20" s="35" t="s">
        <v>43</v>
      </c>
      <c r="N20" s="43">
        <f>_xlfn.STDEV.S(D18:D49)</f>
        <v>0.18376790064526805</v>
      </c>
    </row>
    <row r="21" spans="1:15" ht="15" customHeight="1">
      <c r="A21" s="3">
        <v>42004</v>
      </c>
      <c r="B21" s="4">
        <v>1016.091377</v>
      </c>
      <c r="C21" s="4">
        <v>0</v>
      </c>
      <c r="D21" s="15">
        <f t="shared" si="0"/>
        <v>3.6198672350133521E-2</v>
      </c>
      <c r="E21" s="4">
        <v>35.496241999999938</v>
      </c>
      <c r="F21" s="4">
        <v>3.6198672350133521</v>
      </c>
      <c r="G21" s="5">
        <v>3705.831025</v>
      </c>
      <c r="H21" s="4">
        <v>3605.831025</v>
      </c>
      <c r="I21" s="5"/>
      <c r="J21" s="5">
        <v>1016.091377</v>
      </c>
      <c r="K21" s="5">
        <v>1016.091377</v>
      </c>
      <c r="M21" s="35"/>
      <c r="N21" s="34"/>
    </row>
    <row r="22" spans="1:15" ht="15" customHeight="1">
      <c r="A22" s="6">
        <v>41639</v>
      </c>
      <c r="B22" s="7">
        <v>980.59513500000003</v>
      </c>
      <c r="C22" s="7">
        <v>0</v>
      </c>
      <c r="D22" s="15">
        <f t="shared" si="0"/>
        <v>0.22096935623772485</v>
      </c>
      <c r="E22" s="7">
        <v>177.46676000000002</v>
      </c>
      <c r="F22" s="7">
        <v>22.096935623772485</v>
      </c>
      <c r="G22" s="8">
        <v>3469.93986</v>
      </c>
      <c r="H22" s="7">
        <v>3369.93986</v>
      </c>
      <c r="I22" s="8"/>
      <c r="J22" s="8">
        <v>980.59513500000003</v>
      </c>
      <c r="K22" s="8">
        <v>980.59513500000003</v>
      </c>
      <c r="M22" s="35" t="s">
        <v>44</v>
      </c>
      <c r="N22" s="38">
        <f>SKEW(D18:D49)</f>
        <v>-0.67430364574379476</v>
      </c>
    </row>
    <row r="23" spans="1:15" ht="15" customHeight="1">
      <c r="A23" s="3">
        <v>41274</v>
      </c>
      <c r="B23" s="4">
        <v>803.12837500000001</v>
      </c>
      <c r="C23" s="4">
        <v>0</v>
      </c>
      <c r="D23" s="15">
        <f t="shared" si="0"/>
        <v>0.12532252921755882</v>
      </c>
      <c r="E23" s="4">
        <v>89.441095000000018</v>
      </c>
      <c r="F23" s="4">
        <v>12.532252921755882</v>
      </c>
      <c r="G23" s="5">
        <v>2753.3059469999998</v>
      </c>
      <c r="H23" s="4">
        <v>2653.3059469999994</v>
      </c>
      <c r="I23" s="5"/>
      <c r="J23" s="5">
        <v>803.12837500000001</v>
      </c>
      <c r="K23" s="5">
        <v>803.12837500000001</v>
      </c>
      <c r="M23" s="35" t="s">
        <v>45</v>
      </c>
      <c r="N23" s="38">
        <f>KURT(D18:D49)</f>
        <v>0.46169423138456045</v>
      </c>
    </row>
    <row r="24" spans="1:15" ht="15" customHeight="1">
      <c r="A24" s="6">
        <v>40907</v>
      </c>
      <c r="B24" s="7">
        <v>713.68727999999999</v>
      </c>
      <c r="C24" s="7">
        <v>0</v>
      </c>
      <c r="D24" s="15">
        <f t="shared" si="0"/>
        <v>-0.14569215239042232</v>
      </c>
      <c r="E24" s="7">
        <v>-121.71096899999998</v>
      </c>
      <c r="F24" s="7">
        <v>-14.569215239042233</v>
      </c>
      <c r="G24" s="8">
        <v>2358.6029290000001</v>
      </c>
      <c r="H24" s="7">
        <v>2258.6029290000001</v>
      </c>
      <c r="I24" s="8"/>
      <c r="J24" s="8">
        <v>713.68727999999999</v>
      </c>
      <c r="K24" s="8">
        <v>713.68727999999999</v>
      </c>
      <c r="M24" s="35"/>
      <c r="N24" s="45"/>
    </row>
    <row r="25" spans="1:15" ht="15" customHeight="1">
      <c r="A25" s="3">
        <v>40543</v>
      </c>
      <c r="B25" s="4">
        <v>835.39824899999996</v>
      </c>
      <c r="C25" s="4">
        <v>0</v>
      </c>
      <c r="D25" s="15">
        <f t="shared" si="0"/>
        <v>3.0213081931612207E-2</v>
      </c>
      <c r="E25" s="4">
        <v>24.499742999999967</v>
      </c>
      <c r="F25" s="4">
        <v>3.0213081931612207</v>
      </c>
      <c r="G25" s="5">
        <v>2667.1850650000001</v>
      </c>
      <c r="H25" s="4">
        <v>2567.1850650000001</v>
      </c>
      <c r="I25" s="5"/>
      <c r="J25" s="5">
        <v>835.39824899999996</v>
      </c>
      <c r="K25" s="5">
        <v>835.39824899999996</v>
      </c>
      <c r="M25" s="35" t="s">
        <v>51</v>
      </c>
      <c r="N25" s="34"/>
    </row>
    <row r="26" spans="1:15" ht="15" customHeight="1">
      <c r="A26" s="6">
        <v>40178</v>
      </c>
      <c r="B26" s="7">
        <v>810.898506</v>
      </c>
      <c r="C26" s="7">
        <v>0</v>
      </c>
      <c r="D26" s="15">
        <f t="shared" si="0"/>
        <v>0.21569612946271022</v>
      </c>
      <c r="E26" s="7">
        <v>143.87449700000002</v>
      </c>
      <c r="F26" s="7">
        <v>21.569612946271022</v>
      </c>
      <c r="G26" s="8">
        <v>2511.3521519999999</v>
      </c>
      <c r="H26" s="7">
        <v>2411.3521519999999</v>
      </c>
      <c r="I26" s="8"/>
      <c r="J26" s="8">
        <v>810.898506</v>
      </c>
      <c r="K26" s="8">
        <v>810.898506</v>
      </c>
      <c r="M26" s="42" t="s">
        <v>20</v>
      </c>
      <c r="N26" s="38">
        <f>CORREL(D18:D49,'S&amp;P 500'!D18:D49)</f>
        <v>0.74844531173388373</v>
      </c>
    </row>
    <row r="27" spans="1:15" ht="15" customHeight="1">
      <c r="A27" s="3">
        <v>39813</v>
      </c>
      <c r="B27" s="4">
        <v>667.02400899999998</v>
      </c>
      <c r="C27" s="4">
        <v>0</v>
      </c>
      <c r="D27" s="15">
        <f t="shared" si="0"/>
        <v>-0.4140123759838843</v>
      </c>
      <c r="E27" s="4">
        <v>-471.26625800000011</v>
      </c>
      <c r="F27" s="4">
        <v>-41.401237598388427</v>
      </c>
      <c r="G27" s="5">
        <v>1993.3525279999999</v>
      </c>
      <c r="H27" s="4">
        <v>1893.3525279999999</v>
      </c>
      <c r="I27" s="5"/>
      <c r="J27" s="5">
        <v>667.02400899999998</v>
      </c>
      <c r="K27" s="5">
        <v>667.02400899999998</v>
      </c>
      <c r="M27" s="42" t="s">
        <v>21</v>
      </c>
      <c r="N27" s="38">
        <f>CORREL(D18:D49,'US T-Bond (CBT) Continuous'!D18:D49)</f>
        <v>-0.27917666381492057</v>
      </c>
    </row>
    <row r="28" spans="1:15" ht="15" customHeight="1">
      <c r="A28" s="6">
        <v>39447</v>
      </c>
      <c r="B28" s="7">
        <v>1138.2902670000001</v>
      </c>
      <c r="C28" s="7">
        <v>0</v>
      </c>
      <c r="D28" s="15">
        <f t="shared" si="0"/>
        <v>1.6955802711292378E-2</v>
      </c>
      <c r="E28" s="7">
        <v>18.978824000000031</v>
      </c>
      <c r="F28" s="7">
        <v>1.6955802711292378</v>
      </c>
      <c r="G28" s="8">
        <v>3283.3434280000001</v>
      </c>
      <c r="H28" s="7">
        <v>3183.3434279999997</v>
      </c>
      <c r="I28" s="8"/>
      <c r="J28" s="8">
        <v>1138.2902670000001</v>
      </c>
      <c r="K28" s="8">
        <v>1138.2902670000001</v>
      </c>
      <c r="M28" s="42" t="s">
        <v>28</v>
      </c>
      <c r="N28" s="38">
        <f>CORREL(D18:D49,'German Gov. Bonds'!D18:D49)</f>
        <v>-0.14028863745134695</v>
      </c>
    </row>
    <row r="29" spans="1:15" ht="15" customHeight="1">
      <c r="A29" s="3">
        <v>39080</v>
      </c>
      <c r="B29" s="4">
        <v>1119.3114430000001</v>
      </c>
      <c r="C29" s="4">
        <v>0</v>
      </c>
      <c r="D29" s="15">
        <f t="shared" si="0"/>
        <v>0.13928797468797338</v>
      </c>
      <c r="E29" s="4">
        <v>136.84566800000005</v>
      </c>
      <c r="F29" s="4">
        <v>13.928797468797338</v>
      </c>
      <c r="G29" s="5">
        <v>3143.037135</v>
      </c>
      <c r="H29" s="4">
        <v>3043.037135</v>
      </c>
      <c r="I29" s="5"/>
      <c r="J29" s="5">
        <v>1119.3114430000001</v>
      </c>
      <c r="K29" s="5">
        <v>1119.3114430000001</v>
      </c>
      <c r="M29" s="35"/>
      <c r="N29" s="34"/>
    </row>
    <row r="30" spans="1:15" ht="15" customHeight="1">
      <c r="A30" s="6">
        <v>38716</v>
      </c>
      <c r="B30" s="7">
        <v>982.46577500000001</v>
      </c>
      <c r="C30" s="7">
        <v>0</v>
      </c>
      <c r="D30" s="15">
        <f t="shared" si="0"/>
        <v>0.25760582175371582</v>
      </c>
      <c r="E30" s="7">
        <v>201.24660600000004</v>
      </c>
      <c r="F30" s="7">
        <v>25.760582175371582</v>
      </c>
      <c r="G30" s="8">
        <v>2686.712548</v>
      </c>
      <c r="H30" s="7">
        <v>2586.712548</v>
      </c>
      <c r="I30" s="8"/>
      <c r="J30" s="8">
        <v>982.46577500000001</v>
      </c>
      <c r="K30" s="8">
        <v>982.46577500000001</v>
      </c>
      <c r="M30" s="39" t="s">
        <v>46</v>
      </c>
      <c r="N30" s="40">
        <f>COUNT(D18:D49)</f>
        <v>32</v>
      </c>
    </row>
    <row r="31" spans="1:15" ht="15" customHeight="1">
      <c r="A31" s="3">
        <v>38352</v>
      </c>
      <c r="B31" s="4">
        <v>781.21916899999997</v>
      </c>
      <c r="C31" s="4">
        <v>0</v>
      </c>
      <c r="D31" s="15">
        <f t="shared" si="0"/>
        <v>0.1028809924384313</v>
      </c>
      <c r="E31" s="4">
        <v>72.875136999999995</v>
      </c>
      <c r="F31" s="4">
        <v>10.28809924384313</v>
      </c>
      <c r="G31" s="5">
        <v>2078.6969859999999</v>
      </c>
      <c r="H31" s="4">
        <v>1978.6969859999999</v>
      </c>
      <c r="I31" s="5"/>
      <c r="J31" s="5">
        <v>781.21916899999997</v>
      </c>
      <c r="K31" s="5">
        <v>781.21916899999997</v>
      </c>
      <c r="O31" s="12"/>
    </row>
    <row r="32" spans="1:15" ht="15" customHeight="1">
      <c r="A32" s="6">
        <v>37986</v>
      </c>
      <c r="B32" s="7">
        <v>708.34403199999997</v>
      </c>
      <c r="C32" s="7">
        <v>0</v>
      </c>
      <c r="D32" s="15">
        <f t="shared" si="0"/>
        <v>0.1781111343957793</v>
      </c>
      <c r="E32" s="7">
        <v>107.09003199999995</v>
      </c>
      <c r="F32" s="7">
        <v>17.81111343957793</v>
      </c>
      <c r="G32" s="8">
        <v>1837.0349859999999</v>
      </c>
      <c r="H32" s="7">
        <v>1737.0349859999999</v>
      </c>
      <c r="I32" s="8"/>
      <c r="J32" s="8">
        <v>708.34403199999997</v>
      </c>
      <c r="K32" s="8">
        <v>708.34403199999997</v>
      </c>
    </row>
    <row r="33" spans="1:11" ht="15" customHeight="1">
      <c r="A33" s="3">
        <v>37621</v>
      </c>
      <c r="B33" s="4">
        <v>601.25400000000002</v>
      </c>
      <c r="C33" s="4">
        <v>0</v>
      </c>
      <c r="D33" s="15">
        <f t="shared" si="0"/>
        <v>-0.26862485357389176</v>
      </c>
      <c r="E33" s="4">
        <v>-220.83299999999997</v>
      </c>
      <c r="F33" s="4">
        <v>-26.862485357389176</v>
      </c>
      <c r="G33" s="5">
        <v>1516.5920000000001</v>
      </c>
      <c r="H33" s="4">
        <v>1416.5920000000001</v>
      </c>
      <c r="I33" s="5"/>
      <c r="J33" s="5">
        <v>601.25400000000002</v>
      </c>
      <c r="K33" s="5">
        <v>601.25400000000002</v>
      </c>
    </row>
    <row r="34" spans="1:11" ht="15" customHeight="1">
      <c r="A34" s="6">
        <v>37256</v>
      </c>
      <c r="B34" s="7">
        <v>822.08699999999999</v>
      </c>
      <c r="C34" s="7">
        <v>0</v>
      </c>
      <c r="D34" s="15">
        <f t="shared" si="0"/>
        <v>-0.17486163833857604</v>
      </c>
      <c r="E34" s="7">
        <v>-174.21500000000003</v>
      </c>
      <c r="F34" s="7">
        <v>-17.486163833857603</v>
      </c>
      <c r="G34" s="8">
        <v>2028.2860000000001</v>
      </c>
      <c r="H34" s="7">
        <v>1928.2860000000001</v>
      </c>
      <c r="I34" s="8"/>
      <c r="J34" s="8">
        <v>822.08699999999999</v>
      </c>
      <c r="K34" s="8">
        <v>822.08699999999999</v>
      </c>
    </row>
    <row r="35" spans="1:11" ht="15" customHeight="1">
      <c r="A35" s="3">
        <v>36889</v>
      </c>
      <c r="B35" s="4">
        <v>996.30200000000002</v>
      </c>
      <c r="C35" s="4">
        <v>0</v>
      </c>
      <c r="D35" s="15">
        <f t="shared" si="0"/>
        <v>-7.8070939259034411E-2</v>
      </c>
      <c r="E35" s="4">
        <v>-84.369000000000028</v>
      </c>
      <c r="F35" s="4">
        <v>-7.8070939259034411</v>
      </c>
      <c r="G35" s="5">
        <v>2414.368896484375</v>
      </c>
      <c r="H35" s="4">
        <v>2314.368896484375</v>
      </c>
      <c r="I35" s="5"/>
      <c r="J35" s="5">
        <v>996.30200000000002</v>
      </c>
      <c r="K35" s="5">
        <v>996.30200000000002</v>
      </c>
    </row>
    <row r="36" spans="1:11" ht="15" customHeight="1">
      <c r="A36" s="6">
        <v>36525</v>
      </c>
      <c r="B36" s="7">
        <v>1080.671</v>
      </c>
      <c r="C36" s="7">
        <v>0</v>
      </c>
      <c r="D36" s="15">
        <f t="shared" si="0"/>
        <v>0.32121221753700469</v>
      </c>
      <c r="E36" s="7">
        <v>262.73200000000008</v>
      </c>
      <c r="F36" s="7">
        <v>32.121221753700468</v>
      </c>
      <c r="G36" s="8">
        <v>2581.236083984375</v>
      </c>
      <c r="H36" s="7">
        <v>2481.236083984375</v>
      </c>
      <c r="I36" s="8"/>
      <c r="J36" s="8">
        <v>1080.671</v>
      </c>
      <c r="K36" s="8">
        <v>1080.671</v>
      </c>
    </row>
    <row r="37" spans="1:11" ht="15" customHeight="1">
      <c r="A37" s="3">
        <v>36160</v>
      </c>
      <c r="B37" s="4">
        <v>817.93899999999996</v>
      </c>
      <c r="C37" s="4">
        <v>0</v>
      </c>
      <c r="D37" s="15">
        <f t="shared" si="0"/>
        <v>0.10103044212765089</v>
      </c>
      <c r="E37" s="4">
        <v>75.053999999999974</v>
      </c>
      <c r="F37" s="4">
        <v>10.103044212765088</v>
      </c>
      <c r="G37" s="5">
        <v>1922.426025390625</v>
      </c>
      <c r="H37" s="4">
        <v>1822.426025390625</v>
      </c>
      <c r="I37" s="5"/>
      <c r="J37" s="5">
        <v>817.93899999999996</v>
      </c>
      <c r="K37" s="5">
        <v>817.93899999999996</v>
      </c>
    </row>
    <row r="38" spans="1:11" ht="15" customHeight="1">
      <c r="A38" s="6">
        <v>35795</v>
      </c>
      <c r="B38" s="7">
        <v>742.88499999999999</v>
      </c>
      <c r="C38" s="7">
        <v>0</v>
      </c>
      <c r="D38" s="15">
        <f t="shared" si="0"/>
        <v>0.11992263347685039</v>
      </c>
      <c r="E38" s="7">
        <v>79.548999999999978</v>
      </c>
      <c r="F38" s="7">
        <v>11.992263347685039</v>
      </c>
      <c r="G38" s="8">
        <v>1715.447998046875</v>
      </c>
      <c r="H38" s="7">
        <v>1615.447998046875</v>
      </c>
      <c r="I38" s="8"/>
      <c r="J38" s="8">
        <v>742.88499999999999</v>
      </c>
      <c r="K38" s="8">
        <v>742.88499999999999</v>
      </c>
    </row>
    <row r="39" spans="1:11" ht="15" customHeight="1">
      <c r="A39" s="3">
        <v>35430</v>
      </c>
      <c r="B39" s="4">
        <v>663.33600000000001</v>
      </c>
      <c r="C39" s="4">
        <v>0</v>
      </c>
      <c r="D39" s="15">
        <f t="shared" si="0"/>
        <v>0.10236497883633922</v>
      </c>
      <c r="E39" s="4">
        <v>61.59699999999998</v>
      </c>
      <c r="F39" s="4">
        <v>10.236497883633922</v>
      </c>
      <c r="G39" s="5">
        <v>1504.369995117188</v>
      </c>
      <c r="H39" s="4">
        <v>1404.3699951171882</v>
      </c>
      <c r="I39" s="5"/>
      <c r="J39" s="5">
        <v>663.33600000000001</v>
      </c>
      <c r="K39" s="5">
        <v>663.33600000000001</v>
      </c>
    </row>
    <row r="40" spans="1:11" ht="15" customHeight="1">
      <c r="A40" s="6">
        <v>35062</v>
      </c>
      <c r="B40" s="7">
        <v>601.73900000000003</v>
      </c>
      <c r="C40" s="7">
        <v>0</v>
      </c>
      <c r="D40" s="15">
        <f t="shared" si="0"/>
        <v>7.8574731762926175E-2</v>
      </c>
      <c r="E40" s="7">
        <v>43.836999999999989</v>
      </c>
      <c r="F40" s="7">
        <v>7.8574731762926175</v>
      </c>
      <c r="G40" s="8">
        <v>1339.255004882812</v>
      </c>
      <c r="H40" s="7">
        <v>1239.255004882812</v>
      </c>
      <c r="I40" s="8"/>
      <c r="J40" s="8">
        <v>601.73900000000003</v>
      </c>
      <c r="K40" s="8">
        <v>601.73900000000003</v>
      </c>
    </row>
    <row r="41" spans="1:11" ht="15" customHeight="1">
      <c r="A41" s="3">
        <v>34698</v>
      </c>
      <c r="B41" s="4">
        <v>557.90200000000004</v>
      </c>
      <c r="C41" s="4">
        <v>0</v>
      </c>
      <c r="D41" s="15">
        <f t="shared" si="0"/>
        <v>-3.3041808356124913E-2</v>
      </c>
      <c r="E41" s="4">
        <v>-19.063999999999965</v>
      </c>
      <c r="F41" s="4">
        <v>-3.3041808356124913</v>
      </c>
      <c r="G41" s="5">
        <v>1217.682006835938</v>
      </c>
      <c r="H41" s="4">
        <v>1117.682006835938</v>
      </c>
      <c r="I41" s="5"/>
      <c r="J41" s="5">
        <v>557.90200000000004</v>
      </c>
      <c r="K41" s="5">
        <v>557.90200000000004</v>
      </c>
    </row>
    <row r="42" spans="1:11" ht="15" customHeight="1">
      <c r="A42" s="6">
        <v>34334</v>
      </c>
      <c r="B42" s="7">
        <v>576.96600000000001</v>
      </c>
      <c r="C42" s="7">
        <v>0</v>
      </c>
      <c r="D42" s="15">
        <f t="shared" si="0"/>
        <v>0.27129265250902312</v>
      </c>
      <c r="E42" s="7">
        <v>123.12400000000002</v>
      </c>
      <c r="F42" s="7">
        <v>27.129265250902314</v>
      </c>
      <c r="G42" s="8">
        <v>1237.609008789062</v>
      </c>
      <c r="H42" s="7">
        <v>1137.609008789062</v>
      </c>
      <c r="I42" s="8"/>
      <c r="J42" s="8">
        <v>576.96600000000001</v>
      </c>
      <c r="K42" s="8">
        <v>576.96600000000001</v>
      </c>
    </row>
    <row r="43" spans="1:11" ht="15" customHeight="1">
      <c r="A43" s="3">
        <v>33969</v>
      </c>
      <c r="B43" s="4">
        <v>453.84199999999998</v>
      </c>
      <c r="C43" s="4">
        <v>0</v>
      </c>
      <c r="D43" s="15">
        <f t="shared" si="0"/>
        <v>-7.9788237059325695E-2</v>
      </c>
      <c r="E43" s="4">
        <v>-39.350999999999999</v>
      </c>
      <c r="F43" s="4">
        <v>-7.9788237059325695</v>
      </c>
      <c r="G43" s="5">
        <v>955.13299560546875</v>
      </c>
      <c r="H43" s="4">
        <v>855.13299560546875</v>
      </c>
      <c r="I43" s="5"/>
      <c r="J43" s="5">
        <v>453.84199999999998</v>
      </c>
      <c r="K43" s="5">
        <v>453.84199999999998</v>
      </c>
    </row>
    <row r="44" spans="1:11" ht="15" customHeight="1">
      <c r="A44" s="6">
        <v>33603</v>
      </c>
      <c r="B44" s="7">
        <v>493.19299999999998</v>
      </c>
      <c r="C44" s="7">
        <v>0</v>
      </c>
      <c r="D44" s="15">
        <f t="shared" si="0"/>
        <v>6.8761659949972076E-2</v>
      </c>
      <c r="E44" s="7">
        <v>31.730899999999963</v>
      </c>
      <c r="F44" s="7">
        <v>6.8761659949972076</v>
      </c>
      <c r="G44" s="8">
        <v>1013.577026367188</v>
      </c>
      <c r="H44" s="7">
        <v>913.57702636718795</v>
      </c>
      <c r="I44" s="8"/>
      <c r="J44" s="8">
        <v>493.19299999999998</v>
      </c>
      <c r="K44" s="8">
        <v>493.19299999999998</v>
      </c>
    </row>
    <row r="45" spans="1:11" ht="15" customHeight="1">
      <c r="A45" s="3">
        <v>33238</v>
      </c>
      <c r="B45" s="4">
        <v>461.46210000000002</v>
      </c>
      <c r="C45" s="4">
        <v>0</v>
      </c>
      <c r="D45" s="15">
        <f t="shared" si="0"/>
        <v>-0.30458635463764461</v>
      </c>
      <c r="E45" s="4">
        <v>-202.11719999999997</v>
      </c>
      <c r="F45" s="4">
        <v>-30.458635463764459</v>
      </c>
      <c r="G45" s="5">
        <v>928.3709716796875</v>
      </c>
      <c r="H45" s="4">
        <v>828.3709716796875</v>
      </c>
      <c r="I45" s="5"/>
      <c r="J45" s="5">
        <v>461.46210000000002</v>
      </c>
      <c r="K45" s="5">
        <v>461.46210000000002</v>
      </c>
    </row>
    <row r="46" spans="1:11" ht="15" customHeight="1">
      <c r="A46" s="6">
        <v>32871</v>
      </c>
      <c r="B46" s="7">
        <v>663.57929999999999</v>
      </c>
      <c r="C46" s="7">
        <v>0</v>
      </c>
      <c r="D46" s="15">
        <f t="shared" si="0"/>
        <v>0.20058576517883298</v>
      </c>
      <c r="E46" s="7">
        <v>110.86635000000001</v>
      </c>
      <c r="F46" s="7">
        <v>20.058576517883296</v>
      </c>
      <c r="G46" s="8">
        <v>1307.868041992188</v>
      </c>
      <c r="H46" s="7">
        <v>1207.868041992188</v>
      </c>
      <c r="I46" s="8"/>
      <c r="J46" s="8">
        <v>663.57929999999999</v>
      </c>
      <c r="K46" s="8">
        <v>663.57929999999999</v>
      </c>
    </row>
    <row r="47" spans="1:11" ht="15" customHeight="1">
      <c r="A47" s="3">
        <v>32507</v>
      </c>
      <c r="B47" s="4">
        <v>552.71294999999998</v>
      </c>
      <c r="C47" s="4">
        <v>0</v>
      </c>
      <c r="D47" s="15">
        <f t="shared" si="0"/>
        <v>0.30456433162990226</v>
      </c>
      <c r="E47" s="4">
        <v>129.03667999999999</v>
      </c>
      <c r="F47" s="4">
        <v>30.456433162990226</v>
      </c>
      <c r="G47" s="5">
        <v>1073.120971679688</v>
      </c>
      <c r="H47" s="4">
        <v>973.12097167968795</v>
      </c>
      <c r="I47" s="5"/>
      <c r="J47" s="5">
        <v>552.71294999999998</v>
      </c>
      <c r="K47" s="5">
        <v>552.71294999999998</v>
      </c>
    </row>
    <row r="48" spans="1:11" ht="15" customHeight="1">
      <c r="A48" s="6">
        <v>32142</v>
      </c>
      <c r="B48" s="7">
        <v>423.67626999999999</v>
      </c>
      <c r="C48" s="7">
        <v>0</v>
      </c>
      <c r="D48" s="15">
        <f t="shared" si="0"/>
        <v>-2.7696147414017935E-2</v>
      </c>
      <c r="E48" s="7">
        <v>-12.068449999999984</v>
      </c>
      <c r="F48" s="7">
        <v>-2.7696147414017935</v>
      </c>
      <c r="G48" s="8">
        <v>809.7440185546875</v>
      </c>
      <c r="H48" s="7">
        <v>709.7440185546875</v>
      </c>
      <c r="I48" s="8"/>
      <c r="J48" s="8">
        <v>423.67626999999999</v>
      </c>
      <c r="K48" s="8">
        <v>423.67626999999999</v>
      </c>
    </row>
    <row r="49" spans="1:11" ht="15" customHeight="1">
      <c r="A49" s="3">
        <v>31777</v>
      </c>
      <c r="B49" s="4">
        <v>435.74471999999997</v>
      </c>
      <c r="C49" s="4">
        <v>0</v>
      </c>
      <c r="D49" s="15">
        <f t="shared" si="0"/>
        <v>0.38265816277962883</v>
      </c>
      <c r="E49" s="4">
        <v>120.59472</v>
      </c>
      <c r="F49" s="4">
        <v>38.265816277962884</v>
      </c>
      <c r="G49" s="5">
        <v>820.74298095703125</v>
      </c>
      <c r="H49" s="4">
        <v>720.74298095703125</v>
      </c>
      <c r="I49" s="5"/>
      <c r="J49" s="5">
        <v>435.74471999999997</v>
      </c>
      <c r="K49" s="5">
        <v>435.74471999999997</v>
      </c>
    </row>
    <row r="50" spans="1:11" ht="15" customHeight="1">
      <c r="A50" s="6">
        <v>31412</v>
      </c>
      <c r="B50" s="7">
        <v>315.14999999999998</v>
      </c>
      <c r="C50" s="7">
        <v>0</v>
      </c>
      <c r="D50" s="10"/>
      <c r="E50" s="7">
        <v>62.301999999999964</v>
      </c>
      <c r="F50" s="7">
        <v>24.640099981016238</v>
      </c>
      <c r="G50" s="8">
        <v>582.28900146484375</v>
      </c>
      <c r="H50" s="7">
        <v>482.28900146484375</v>
      </c>
      <c r="I50" s="8"/>
      <c r="J50" s="8">
        <v>315.14999999999998</v>
      </c>
      <c r="K50" s="8">
        <v>315.14999999999998</v>
      </c>
    </row>
    <row r="51" spans="1:11" ht="15" customHeight="1">
      <c r="A51" s="3">
        <v>31047</v>
      </c>
      <c r="B51" s="4">
        <v>252.84800000000001</v>
      </c>
      <c r="C51" s="4">
        <v>0</v>
      </c>
      <c r="D51" s="10"/>
      <c r="E51" s="4">
        <v>28.886000000000024</v>
      </c>
      <c r="F51" s="4">
        <v>12.897723720988385</v>
      </c>
      <c r="G51" s="5">
        <v>455.62100219726562</v>
      </c>
      <c r="H51" s="4">
        <v>355.62100219726562</v>
      </c>
      <c r="I51" s="5"/>
      <c r="J51" s="5">
        <v>252.84800000000001</v>
      </c>
      <c r="K51" s="5">
        <v>252.84800000000001</v>
      </c>
    </row>
    <row r="52" spans="1:11" ht="15" customHeight="1">
      <c r="A52" s="6">
        <v>30680</v>
      </c>
      <c r="B52" s="7">
        <v>223.96199999999999</v>
      </c>
      <c r="C52" s="7">
        <v>0</v>
      </c>
      <c r="D52" s="10"/>
      <c r="E52" s="7">
        <v>49.339999999999975</v>
      </c>
      <c r="F52" s="7">
        <v>28.25531719943648</v>
      </c>
      <c r="G52" s="8">
        <v>392.49600219726562</v>
      </c>
      <c r="H52" s="7">
        <v>292.49600219726562</v>
      </c>
      <c r="I52" s="8"/>
      <c r="J52" s="8">
        <v>223.96199999999999</v>
      </c>
      <c r="K52" s="8">
        <v>223.96199999999999</v>
      </c>
    </row>
    <row r="53" spans="1:11" ht="15" customHeight="1">
      <c r="A53" s="3">
        <v>30316</v>
      </c>
      <c r="B53" s="4">
        <v>174.62200000000001</v>
      </c>
      <c r="C53" s="4">
        <v>0</v>
      </c>
      <c r="D53" s="10"/>
      <c r="E53" s="4">
        <v>11.021000000000015</v>
      </c>
      <c r="F53" s="4">
        <v>6.7365113905171858</v>
      </c>
      <c r="G53" s="5">
        <v>296.77200317382812</v>
      </c>
      <c r="H53" s="4">
        <v>196.77200317382812</v>
      </c>
      <c r="I53" s="5"/>
      <c r="J53" s="5">
        <v>174.62200000000001</v>
      </c>
      <c r="K53" s="5">
        <v>174.62200000000001</v>
      </c>
    </row>
    <row r="54" spans="1:11" ht="15" customHeight="1">
      <c r="A54" s="6">
        <v>29951</v>
      </c>
      <c r="B54" s="7">
        <v>163.601</v>
      </c>
      <c r="C54" s="7">
        <v>0</v>
      </c>
      <c r="D54" s="10"/>
      <c r="E54" s="7">
        <v>8.0900000000000034</v>
      </c>
      <c r="F54" s="7">
        <v>5.2022043456732892</v>
      </c>
      <c r="G54" s="8">
        <v>267.07901000976562</v>
      </c>
      <c r="H54" s="7">
        <v>167.07901000976562</v>
      </c>
      <c r="I54" s="8"/>
      <c r="J54" s="8">
        <v>163.601</v>
      </c>
      <c r="K54" s="8">
        <v>163.601</v>
      </c>
    </row>
    <row r="55" spans="1:11" ht="15" customHeight="1">
      <c r="A55" s="3">
        <v>29586</v>
      </c>
      <c r="B55" s="4">
        <v>155.511</v>
      </c>
      <c r="C55" s="4">
        <v>0</v>
      </c>
      <c r="D55" s="10"/>
      <c r="E55" s="4">
        <v>21.193999999999988</v>
      </c>
      <c r="F55" s="4">
        <v>15.779089765256815</v>
      </c>
      <c r="G55" s="5">
        <v>243.41499328613281</v>
      </c>
      <c r="H55" s="4">
        <v>143.41499328613281</v>
      </c>
      <c r="I55" s="5"/>
      <c r="J55" s="5">
        <v>155.511</v>
      </c>
      <c r="K55" s="5">
        <v>155.511</v>
      </c>
    </row>
    <row r="56" spans="1:11" ht="15" customHeight="1">
      <c r="A56" s="6">
        <v>29220</v>
      </c>
      <c r="B56" s="7">
        <v>134.31700000000001</v>
      </c>
      <c r="C56" s="7">
        <v>0</v>
      </c>
      <c r="D56" s="10"/>
      <c r="E56" s="7">
        <v>12.926000000000002</v>
      </c>
      <c r="F56" s="7">
        <v>10.648235865920874</v>
      </c>
      <c r="G56" s="8">
        <v>200.84199523925781</v>
      </c>
      <c r="H56" s="7">
        <v>100.84199523925781</v>
      </c>
      <c r="I56" s="8"/>
      <c r="J56" s="8">
        <v>134.31700000000001</v>
      </c>
      <c r="K56" s="8">
        <v>134.31700000000001</v>
      </c>
    </row>
    <row r="57" spans="1:11" ht="15" customHeight="1">
      <c r="A57" s="3">
        <v>28853</v>
      </c>
      <c r="B57" s="4">
        <v>121.39100000000001</v>
      </c>
      <c r="C57" s="4">
        <v>0</v>
      </c>
      <c r="D57" s="10"/>
      <c r="E57" s="4">
        <v>12.72</v>
      </c>
      <c r="F57" s="4">
        <v>11.705054706407413</v>
      </c>
      <c r="G57" s="5">
        <v>173.89500427246091</v>
      </c>
      <c r="H57" s="4">
        <v>73.895004272460909</v>
      </c>
      <c r="I57" s="5"/>
      <c r="J57" s="5">
        <v>121.39100000000001</v>
      </c>
      <c r="K57" s="5">
        <v>121.39100000000001</v>
      </c>
    </row>
    <row r="58" spans="1:11" ht="15" customHeight="1">
      <c r="A58" s="6">
        <v>28489</v>
      </c>
      <c r="B58" s="7">
        <v>108.67100000000001</v>
      </c>
      <c r="C58" s="7">
        <v>0</v>
      </c>
      <c r="D58" s="10"/>
      <c r="E58" s="7">
        <v>1.4570000000000078</v>
      </c>
      <c r="F58" s="7">
        <v>1.3589643143619323</v>
      </c>
      <c r="G58" s="8">
        <v>149.30000305175781</v>
      </c>
      <c r="H58" s="7">
        <v>49.300003051757812</v>
      </c>
      <c r="I58" s="8"/>
      <c r="J58" s="8">
        <v>108.67100000000001</v>
      </c>
      <c r="K58" s="8">
        <v>108.67100000000001</v>
      </c>
    </row>
    <row r="59" spans="1:11" ht="15" customHeight="1">
      <c r="A59" s="3">
        <v>28125</v>
      </c>
      <c r="B59" s="4">
        <v>107.214</v>
      </c>
      <c r="C59" s="4">
        <v>0</v>
      </c>
      <c r="D59" s="10"/>
      <c r="E59" s="4">
        <v>0.80499999999999261</v>
      </c>
      <c r="F59" s="4">
        <v>0.75651495644164513</v>
      </c>
      <c r="G59" s="5">
        <v>141.18299865722659</v>
      </c>
      <c r="H59" s="4">
        <v>41.182998657226591</v>
      </c>
      <c r="I59" s="5"/>
      <c r="J59" s="5">
        <v>107.214</v>
      </c>
      <c r="K59" s="5">
        <v>107.214</v>
      </c>
    </row>
    <row r="60" spans="1:11" ht="15" customHeight="1">
      <c r="A60" s="6">
        <v>27759</v>
      </c>
      <c r="B60" s="7">
        <v>106.40900000000001</v>
      </c>
      <c r="C60" s="7">
        <v>0</v>
      </c>
      <c r="D60" s="10"/>
      <c r="E60" s="7">
        <v>27.53</v>
      </c>
      <c r="F60" s="7">
        <v>34.901558082632889</v>
      </c>
      <c r="G60" s="8">
        <v>134.4440002441406</v>
      </c>
      <c r="H60" s="7">
        <v>34.444000244140597</v>
      </c>
      <c r="I60" s="8"/>
      <c r="J60" s="8">
        <v>106.40900000000001</v>
      </c>
      <c r="K60" s="8">
        <v>106.40900000000001</v>
      </c>
    </row>
    <row r="61" spans="1:11" ht="15" customHeight="1">
      <c r="A61" s="3">
        <v>27394</v>
      </c>
      <c r="B61" s="4">
        <v>78.879000000000005</v>
      </c>
      <c r="C61" s="4">
        <v>0</v>
      </c>
      <c r="D61" s="10"/>
      <c r="E61" s="4">
        <v>-25.301999999999992</v>
      </c>
      <c r="F61" s="4">
        <v>-24.28657816684423</v>
      </c>
      <c r="G61" s="5">
        <v>95.228996276855469</v>
      </c>
      <c r="H61" s="4">
        <v>-4.7710037231445312</v>
      </c>
      <c r="I61" s="5"/>
      <c r="J61" s="5">
        <v>78.879000000000005</v>
      </c>
      <c r="K61" s="5">
        <v>78.879000000000005</v>
      </c>
    </row>
    <row r="62" spans="1:11" ht="15" customHeight="1">
      <c r="A62" s="6">
        <v>27029</v>
      </c>
      <c r="B62" s="7">
        <v>104.181</v>
      </c>
      <c r="C62" s="7">
        <v>0</v>
      </c>
      <c r="D62" s="10"/>
      <c r="E62" s="7">
        <v>-28.268999999999991</v>
      </c>
      <c r="F62" s="7">
        <v>-21.343148357870888</v>
      </c>
      <c r="G62" s="8">
        <v>120.1389999389648</v>
      </c>
      <c r="H62" s="7">
        <v>20.138999938964801</v>
      </c>
      <c r="I62" s="8"/>
      <c r="J62" s="8">
        <v>104.181</v>
      </c>
      <c r="K62" s="8">
        <v>104.181</v>
      </c>
    </row>
    <row r="63" spans="1:11" ht="15" customHeight="1">
      <c r="A63" s="3">
        <v>26662</v>
      </c>
      <c r="B63" s="4">
        <v>132.44999999999999</v>
      </c>
      <c r="C63" s="4">
        <v>0</v>
      </c>
      <c r="D63" s="10"/>
      <c r="E63" s="4">
        <v>34.034999999999982</v>
      </c>
      <c r="F63" s="4">
        <v>34.583142813595472</v>
      </c>
      <c r="G63" s="5">
        <v>148.06599426269531</v>
      </c>
      <c r="H63" s="4">
        <v>48.065994262695312</v>
      </c>
      <c r="I63" s="5"/>
      <c r="J63" s="5">
        <v>132.44999999999999</v>
      </c>
      <c r="K63" s="5">
        <v>132.44999999999999</v>
      </c>
    </row>
    <row r="64" spans="1:11" ht="15" customHeight="1">
      <c r="A64" s="6">
        <v>26298</v>
      </c>
      <c r="B64" s="7">
        <v>98.415000000000006</v>
      </c>
      <c r="C64" s="7">
        <v>0</v>
      </c>
      <c r="D64" s="10"/>
      <c r="E64" s="7">
        <v>16.158000000000001</v>
      </c>
      <c r="F64" s="7">
        <v>19.64331303110982</v>
      </c>
      <c r="G64" s="8">
        <v>106.53199768066411</v>
      </c>
      <c r="H64" s="7">
        <v>6.531997680664106</v>
      </c>
      <c r="I64" s="8"/>
      <c r="J64" s="8">
        <v>98.415000000000006</v>
      </c>
      <c r="K64" s="8">
        <v>98.415000000000006</v>
      </c>
    </row>
    <row r="65" spans="1:11" ht="15" customHeight="1">
      <c r="A65" s="3">
        <v>25933</v>
      </c>
      <c r="B65" s="4">
        <v>82.257000000000005</v>
      </c>
      <c r="C65" s="4">
        <v>0</v>
      </c>
      <c r="D65" s="10"/>
      <c r="E65" s="4">
        <v>-17.742999999999995</v>
      </c>
      <c r="F65" s="4">
        <v>-17.742999999999999</v>
      </c>
      <c r="G65" s="5">
        <v>85.638999938964844</v>
      </c>
      <c r="H65" s="4">
        <v>-14.361000061035156</v>
      </c>
      <c r="I65" s="5"/>
      <c r="J65" s="5">
        <v>82.257000000000005</v>
      </c>
      <c r="K65" s="5">
        <v>82.257000000000005</v>
      </c>
    </row>
    <row r="66" spans="1:11" ht="15" customHeight="1">
      <c r="A66" s="6">
        <v>25568</v>
      </c>
      <c r="B66" s="7">
        <v>100</v>
      </c>
      <c r="C66" s="7">
        <v>0</v>
      </c>
      <c r="D66" s="7"/>
      <c r="E66" s="7"/>
      <c r="F66" s="7"/>
      <c r="G66" s="8">
        <v>100</v>
      </c>
      <c r="H66" s="7"/>
      <c r="I66" s="8"/>
      <c r="J66" s="8">
        <v>100</v>
      </c>
      <c r="K66" s="8">
        <v>100</v>
      </c>
    </row>
  </sheetData>
  <pageMargins left="0.75" right="0.75" top="1" bottom="1" header="0.5" footer="0.5"/>
  <pageSetup orientation="portrait"/>
  <drawing r:id="rId1"/>
  <legacyDrawing r:id="rId2"/>
  <oleObjects>
    <mc:AlternateContent xmlns:mc="http://schemas.openxmlformats.org/markup-compatibility/2006">
      <mc:Choice Requires="x14">
        <oleObject progId="Package" shapeId="1025" r:id="rId3">
          <objectPr defaultSize="0" autoPict="0" r:id="rId4">
            <anchor moveWithCells="1">
              <from>
                <xdr:col>0</xdr:col>
                <xdr:colOff>0</xdr:colOff>
                <xdr:row>2</xdr:row>
                <xdr:rowOff>0</xdr:rowOff>
              </from>
              <to>
                <xdr:col>10</xdr:col>
                <xdr:colOff>635000</xdr:colOff>
                <xdr:row>13</xdr:row>
                <xdr:rowOff>127000</xdr:rowOff>
              </to>
            </anchor>
          </objectPr>
        </oleObject>
      </mc:Choice>
      <mc:Fallback>
        <oleObject progId="Package" shapeId="1025" r:id="rId3"/>
      </mc:Fallback>
    </mc:AlternateContent>
  </oleObjec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showGridLines="0" topLeftCell="H1" workbookViewId="0">
      <selection activeCell="N28" sqref="N16:O28"/>
    </sheetView>
  </sheetViews>
  <sheetFormatPr baseColWidth="10" defaultColWidth="9.1640625" defaultRowHeight="15" customHeight="1" x14ac:dyDescent="0"/>
  <cols>
    <col min="1" max="1" width="8.5" customWidth="1"/>
    <col min="2" max="3" width="11.83203125" customWidth="1"/>
    <col min="4" max="4" width="13.33203125" customWidth="1"/>
    <col min="5" max="6" width="12.5" customWidth="1"/>
    <col min="7" max="7" width="29.5" customWidth="1"/>
    <col min="8" max="8" width="37.33203125" customWidth="1"/>
    <col min="9" max="11" width="8.5" customWidth="1"/>
    <col min="14" max="14" width="24" bestFit="1" customWidth="1"/>
    <col min="15" max="15" width="7.33203125" customWidth="1"/>
  </cols>
  <sheetData>
    <row r="1" spans="1:15" ht="15" customHeight="1">
      <c r="A1" s="1" t="s">
        <v>12</v>
      </c>
    </row>
    <row r="3" spans="1:15" ht="15" customHeight="1">
      <c r="A3" t="s">
        <v>11</v>
      </c>
    </row>
    <row r="16" spans="1:15" ht="15" customHeight="1">
      <c r="A16" s="2" t="s">
        <v>1</v>
      </c>
      <c r="B16" s="2" t="s">
        <v>2</v>
      </c>
      <c r="C16" s="2" t="s">
        <v>3</v>
      </c>
      <c r="D16" s="2" t="s">
        <v>19</v>
      </c>
      <c r="E16" s="2" t="s">
        <v>4</v>
      </c>
      <c r="F16" s="2" t="s">
        <v>5</v>
      </c>
      <c r="G16" s="2" t="s">
        <v>6</v>
      </c>
      <c r="H16" s="2" t="s">
        <v>7</v>
      </c>
      <c r="I16" s="2" t="s">
        <v>8</v>
      </c>
      <c r="J16" s="2" t="s">
        <v>9</v>
      </c>
      <c r="K16" s="2" t="s">
        <v>10</v>
      </c>
      <c r="N16" s="32" t="s">
        <v>47</v>
      </c>
      <c r="O16" s="33"/>
    </row>
    <row r="17" spans="1:15" ht="15" customHeight="1">
      <c r="A17" s="3">
        <v>43283</v>
      </c>
      <c r="B17" s="4">
        <v>2715.42</v>
      </c>
      <c r="C17" s="4">
        <v>0</v>
      </c>
      <c r="D17" s="15"/>
      <c r="E17" s="4">
        <v>-2.9499999999998181</v>
      </c>
      <c r="F17" s="4">
        <v>-0.10852091510720829</v>
      </c>
      <c r="G17" s="5"/>
      <c r="H17" s="4"/>
      <c r="I17" s="5">
        <v>2704.95</v>
      </c>
      <c r="J17" s="5">
        <v>2720.55</v>
      </c>
      <c r="K17" s="5">
        <v>2698.95</v>
      </c>
      <c r="N17" s="35" t="s">
        <v>42</v>
      </c>
      <c r="O17" s="41">
        <f>AVERAGE(D18:D49)</f>
        <v>9.5922948375743042E-2</v>
      </c>
    </row>
    <row r="18" spans="1:15" ht="15" customHeight="1">
      <c r="A18" s="6">
        <v>43098</v>
      </c>
      <c r="B18" s="7">
        <v>2673.6105231517422</v>
      </c>
      <c r="C18" s="7">
        <v>1340539.6086329999</v>
      </c>
      <c r="D18" s="15">
        <f t="shared" ref="D18:D49" si="0">(B18/B19)-1</f>
        <v>0.19420165258732225</v>
      </c>
      <c r="E18" s="7">
        <v>434.78384144419624</v>
      </c>
      <c r="F18" s="7">
        <v>19.420165258732226</v>
      </c>
      <c r="G18" s="8">
        <v>5212.7629706519447</v>
      </c>
      <c r="H18" s="7">
        <v>1709.2584135042639</v>
      </c>
      <c r="I18" s="8">
        <v>2251.5700000000002</v>
      </c>
      <c r="J18" s="8">
        <v>2694.97</v>
      </c>
      <c r="K18" s="8">
        <v>2245.13</v>
      </c>
      <c r="N18" s="35" t="s">
        <v>43</v>
      </c>
      <c r="O18" s="43">
        <f>_xlfn.STDEV.S(D18:D49)</f>
        <v>0.16319985406626511</v>
      </c>
    </row>
    <row r="19" spans="1:15" ht="15" customHeight="1">
      <c r="A19" s="3">
        <v>42734</v>
      </c>
      <c r="B19" s="4">
        <v>2238.826681707546</v>
      </c>
      <c r="C19" s="4">
        <v>1542200.2761629999</v>
      </c>
      <c r="D19" s="15">
        <f t="shared" si="0"/>
        <v>9.5350214875585149E-2</v>
      </c>
      <c r="E19" s="4">
        <v>194.88981904682896</v>
      </c>
      <c r="F19" s="4">
        <v>9.5350214875585149</v>
      </c>
      <c r="G19" s="5">
        <v>4278.6637372348569</v>
      </c>
      <c r="H19" s="4">
        <v>1385.0489862537511</v>
      </c>
      <c r="I19" s="5">
        <v>2038.2</v>
      </c>
      <c r="J19" s="5">
        <v>2277.5300000000002</v>
      </c>
      <c r="K19" s="5">
        <v>1810.1</v>
      </c>
      <c r="N19" s="35"/>
      <c r="O19" s="36"/>
    </row>
    <row r="20" spans="1:15" ht="15" customHeight="1">
      <c r="A20" s="6">
        <v>42369</v>
      </c>
      <c r="B20" s="7">
        <v>2043.936862660717</v>
      </c>
      <c r="C20" s="7">
        <v>1455213.713832</v>
      </c>
      <c r="D20" s="15">
        <f t="shared" si="0"/>
        <v>-7.2686866312136056E-3</v>
      </c>
      <c r="E20" s="7">
        <v>-14.965516196170938</v>
      </c>
      <c r="F20" s="7">
        <v>-0.72686866312136056</v>
      </c>
      <c r="G20" s="8">
        <v>3821.6029948702781</v>
      </c>
      <c r="H20" s="7">
        <v>1226.4112353601599</v>
      </c>
      <c r="I20" s="8">
        <v>2058.9</v>
      </c>
      <c r="J20" s="8">
        <v>2134.7199999999998</v>
      </c>
      <c r="K20" s="8">
        <v>1867.01</v>
      </c>
      <c r="N20" s="35" t="s">
        <v>44</v>
      </c>
      <c r="O20" s="44">
        <f>SKEW(D18:D49)</f>
        <v>-0.92065510125220096</v>
      </c>
    </row>
    <row r="21" spans="1:15" ht="15" customHeight="1">
      <c r="A21" s="3">
        <v>42004</v>
      </c>
      <c r="B21" s="4">
        <v>2058.9023788568879</v>
      </c>
      <c r="C21" s="4">
        <v>1384304.4930450001</v>
      </c>
      <c r="D21" s="15">
        <f t="shared" si="0"/>
        <v>0.11390976552924825</v>
      </c>
      <c r="E21" s="4">
        <v>210.54585791495288</v>
      </c>
      <c r="F21" s="4">
        <v>11.390976552924826</v>
      </c>
      <c r="G21" s="5">
        <v>3769.4402392489642</v>
      </c>
      <c r="H21" s="4">
        <v>1208.3064596374252</v>
      </c>
      <c r="I21" s="5">
        <v>1845.86</v>
      </c>
      <c r="J21" s="5">
        <v>2093.5500000000002</v>
      </c>
      <c r="K21" s="5">
        <v>1737.92</v>
      </c>
      <c r="N21" s="35" t="s">
        <v>45</v>
      </c>
      <c r="O21" s="44">
        <f>KURT(D18:D49)</f>
        <v>1.2063248551900938</v>
      </c>
    </row>
    <row r="22" spans="1:15" ht="15" customHeight="1">
      <c r="A22" s="6">
        <v>41639</v>
      </c>
      <c r="B22" s="7">
        <v>1848.3565209419351</v>
      </c>
      <c r="C22" s="7">
        <v>1360217.6054720001</v>
      </c>
      <c r="D22" s="15">
        <f t="shared" si="0"/>
        <v>0.29601185071658875</v>
      </c>
      <c r="E22" s="7">
        <v>422.16854286137595</v>
      </c>
      <c r="F22" s="7">
        <v>29.601185071658875</v>
      </c>
      <c r="G22" s="8">
        <v>3315.585292038983</v>
      </c>
      <c r="H22" s="7">
        <v>1050.7813839005757</v>
      </c>
      <c r="I22" s="8">
        <v>1426.19</v>
      </c>
      <c r="J22" s="8">
        <v>1849.44</v>
      </c>
      <c r="K22" s="8">
        <v>1426.19</v>
      </c>
      <c r="N22" s="35"/>
      <c r="O22" s="37"/>
    </row>
    <row r="23" spans="1:15" ht="15" customHeight="1">
      <c r="A23" s="3">
        <v>41274</v>
      </c>
      <c r="B23" s="4">
        <v>1426.1879780805591</v>
      </c>
      <c r="C23" s="4">
        <v>2412176.0668450003</v>
      </c>
      <c r="D23" s="15">
        <f t="shared" si="0"/>
        <v>0.13405099355406702</v>
      </c>
      <c r="E23" s="4">
        <v>168.58317354619908</v>
      </c>
      <c r="F23" s="4">
        <v>13.405099355406701</v>
      </c>
      <c r="G23" s="5">
        <v>2504.4429995153009</v>
      </c>
      <c r="H23" s="4">
        <v>769.2481498824435</v>
      </c>
      <c r="I23" s="5">
        <v>1258.8599999999999</v>
      </c>
      <c r="J23" s="5">
        <v>1474.51</v>
      </c>
      <c r="K23" s="5">
        <v>1258.8599999999999</v>
      </c>
      <c r="N23" s="35" t="s">
        <v>48</v>
      </c>
      <c r="O23" s="34"/>
    </row>
    <row r="24" spans="1:15" ht="15" customHeight="1">
      <c r="A24" s="6">
        <v>40907</v>
      </c>
      <c r="B24" s="7">
        <v>1257.60480453436</v>
      </c>
      <c r="C24" s="7">
        <v>1461208.4706919999</v>
      </c>
      <c r="D24" s="15">
        <f t="shared" si="0"/>
        <v>-2.4795285693213209E-5</v>
      </c>
      <c r="E24" s="7">
        <v>-3.1183443619966056E-2</v>
      </c>
      <c r="F24" s="7">
        <v>-2.4795285693213209E-3</v>
      </c>
      <c r="G24" s="8">
        <v>2158.9376329848801</v>
      </c>
      <c r="H24" s="7">
        <v>649.32930937014271</v>
      </c>
      <c r="I24" s="8">
        <v>1257.6199999999999</v>
      </c>
      <c r="J24" s="8">
        <v>1370.58</v>
      </c>
      <c r="K24" s="8">
        <v>1074.77</v>
      </c>
      <c r="N24" s="42" t="s">
        <v>22</v>
      </c>
      <c r="O24" s="38">
        <f>CORREL(D18:D49,'MSCI World ex USA'!D18:D49)</f>
        <v>0.74844531173388373</v>
      </c>
    </row>
    <row r="25" spans="1:15" ht="15" customHeight="1">
      <c r="A25" s="3">
        <v>40543</v>
      </c>
      <c r="B25" s="4">
        <v>1257.63598797798</v>
      </c>
      <c r="C25" s="4">
        <v>1244936.822045</v>
      </c>
      <c r="D25" s="15">
        <f t="shared" si="0"/>
        <v>0.12782079159439341</v>
      </c>
      <c r="E25" s="4">
        <v>142.53330734725</v>
      </c>
      <c r="F25" s="4">
        <v>12.782079159439341</v>
      </c>
      <c r="G25" s="5">
        <v>2114.2885192048502</v>
      </c>
      <c r="H25" s="4">
        <v>633.83238667927162</v>
      </c>
      <c r="I25" s="5">
        <v>1116.56</v>
      </c>
      <c r="J25" s="5">
        <v>1262.5999999999999</v>
      </c>
      <c r="K25" s="5">
        <v>1010.91</v>
      </c>
      <c r="N25" s="42" t="s">
        <v>21</v>
      </c>
      <c r="O25" s="38">
        <f>CORREL(D18:D49,'US T-Bond (CBT) Continuous'!D18:D49)</f>
        <v>-0.20039385611336344</v>
      </c>
    </row>
    <row r="26" spans="1:15" ht="15" customHeight="1">
      <c r="A26" s="6">
        <v>40178</v>
      </c>
      <c r="B26" s="7">
        <v>1115.10268063073</v>
      </c>
      <c r="C26" s="7">
        <v>1546543.6262719999</v>
      </c>
      <c r="D26" s="15">
        <f t="shared" si="0"/>
        <v>0.23453817378176245</v>
      </c>
      <c r="E26" s="7">
        <v>211.84775963073002</v>
      </c>
      <c r="F26" s="7">
        <v>23.453817378176247</v>
      </c>
      <c r="G26" s="8">
        <v>1837.4993016298899</v>
      </c>
      <c r="H26" s="7">
        <v>537.7637137923233</v>
      </c>
      <c r="I26" s="8">
        <v>904.61</v>
      </c>
      <c r="J26" s="8">
        <v>1130.3800000000001</v>
      </c>
      <c r="K26" s="8">
        <v>666.79</v>
      </c>
      <c r="N26" s="42" t="s">
        <v>28</v>
      </c>
      <c r="O26" s="38">
        <f>CORREL(D18:D49,'German Gov. Bonds'!D18:D49)</f>
        <v>-2.1931999839440861E-2</v>
      </c>
    </row>
    <row r="27" spans="1:15" ht="15" customHeight="1">
      <c r="A27" s="3">
        <v>39813</v>
      </c>
      <c r="B27" s="4">
        <v>903.25492099999997</v>
      </c>
      <c r="C27" s="4">
        <v>2481548.6778529999</v>
      </c>
      <c r="D27" s="15">
        <f t="shared" si="0"/>
        <v>-0.38485257449968513</v>
      </c>
      <c r="E27" s="4">
        <v>-565.100279</v>
      </c>
      <c r="F27" s="4">
        <v>-38.485257449968515</v>
      </c>
      <c r="G27" s="5">
        <v>1452.9764729999999</v>
      </c>
      <c r="H27" s="4">
        <v>404.30259791195215</v>
      </c>
      <c r="I27" s="5">
        <v>1417.97</v>
      </c>
      <c r="J27" s="5">
        <v>1471.77</v>
      </c>
      <c r="K27" s="5">
        <v>741.02</v>
      </c>
      <c r="N27" s="35"/>
      <c r="O27" s="34"/>
    </row>
    <row r="28" spans="1:15" ht="15" customHeight="1">
      <c r="A28" s="6">
        <v>39447</v>
      </c>
      <c r="B28" s="7">
        <v>1468.3552</v>
      </c>
      <c r="C28" s="7">
        <v>1556582.750483</v>
      </c>
      <c r="D28" s="15">
        <f t="shared" si="0"/>
        <v>3.5292027324251851E-2</v>
      </c>
      <c r="E28" s="7">
        <v>50.054699999999912</v>
      </c>
      <c r="F28" s="7">
        <v>3.5292027324251851</v>
      </c>
      <c r="G28" s="8">
        <v>2306.2323999999999</v>
      </c>
      <c r="H28" s="7">
        <v>700.4527343153452</v>
      </c>
      <c r="I28" s="8"/>
      <c r="J28" s="8">
        <v>1576.09</v>
      </c>
      <c r="K28" s="8">
        <v>1363.98</v>
      </c>
      <c r="N28" s="39" t="s">
        <v>46</v>
      </c>
      <c r="O28" s="40">
        <f>COUNT(D18:D49)</f>
        <v>32</v>
      </c>
    </row>
    <row r="29" spans="1:15" ht="15" customHeight="1">
      <c r="A29" s="3">
        <v>39080</v>
      </c>
      <c r="B29" s="4">
        <v>1418.3005000000001</v>
      </c>
      <c r="C29" s="4">
        <v>1403258.211471</v>
      </c>
      <c r="D29" s="15">
        <f t="shared" si="0"/>
        <v>0.13619198377304054</v>
      </c>
      <c r="E29" s="4">
        <v>170.00750000000016</v>
      </c>
      <c r="F29" s="4">
        <v>13.619198377304054</v>
      </c>
      <c r="G29" s="5">
        <v>2186.1273999999999</v>
      </c>
      <c r="H29" s="4">
        <v>658.76639964458752</v>
      </c>
      <c r="I29" s="5"/>
      <c r="J29" s="5">
        <v>1431.81</v>
      </c>
      <c r="K29" s="5">
        <v>1219.29</v>
      </c>
    </row>
    <row r="30" spans="1:15" ht="15" customHeight="1">
      <c r="A30" s="6">
        <v>38716</v>
      </c>
      <c r="B30" s="7">
        <v>1248.2929999999999</v>
      </c>
      <c r="C30" s="7">
        <v>1231064.446462</v>
      </c>
      <c r="D30" s="15">
        <f t="shared" si="0"/>
        <v>3.0015851754778611E-2</v>
      </c>
      <c r="E30" s="7">
        <v>36.376699999999801</v>
      </c>
      <c r="F30" s="7">
        <v>3.0015851754778611</v>
      </c>
      <c r="G30" s="8">
        <v>1887.9409000000001</v>
      </c>
      <c r="H30" s="7">
        <v>555.27110608227247</v>
      </c>
      <c r="I30" s="8"/>
      <c r="J30" s="8">
        <v>1275.8</v>
      </c>
      <c r="K30" s="8">
        <v>1136.1500000000001</v>
      </c>
    </row>
    <row r="31" spans="1:15" ht="15" customHeight="1">
      <c r="A31" s="3">
        <v>38352</v>
      </c>
      <c r="B31" s="4">
        <v>1211.9163000000001</v>
      </c>
      <c r="C31" s="4">
        <v>897357.14600800001</v>
      </c>
      <c r="D31" s="15">
        <f t="shared" si="0"/>
        <v>8.9935317044689933E-2</v>
      </c>
      <c r="E31" s="4">
        <v>100.0005000000001</v>
      </c>
      <c r="F31" s="4">
        <v>8.9935317044689924</v>
      </c>
      <c r="G31" s="5">
        <v>1799.548</v>
      </c>
      <c r="H31" s="4">
        <v>524.59148398561695</v>
      </c>
      <c r="I31" s="5"/>
      <c r="J31" s="5">
        <v>1217.33</v>
      </c>
      <c r="K31" s="5">
        <v>1062.23</v>
      </c>
    </row>
    <row r="32" spans="1:15" ht="15" customHeight="1">
      <c r="A32" s="6">
        <v>37986</v>
      </c>
      <c r="B32" s="7">
        <v>1111.9158</v>
      </c>
      <c r="C32" s="7">
        <v>1078398.373164</v>
      </c>
      <c r="D32" s="15">
        <f t="shared" si="0"/>
        <v>0.26380047898482761</v>
      </c>
      <c r="E32" s="7">
        <v>232.09669999999994</v>
      </c>
      <c r="F32" s="7">
        <v>26.380047898482761</v>
      </c>
      <c r="G32" s="8">
        <v>1622.9390000000001</v>
      </c>
      <c r="H32" s="7">
        <v>463.29360396506974</v>
      </c>
      <c r="I32" s="8"/>
      <c r="J32" s="8">
        <v>1112.56</v>
      </c>
      <c r="K32" s="8">
        <v>788.94</v>
      </c>
    </row>
    <row r="33" spans="1:11" ht="15" customHeight="1">
      <c r="A33" s="3">
        <v>37621</v>
      </c>
      <c r="B33" s="4">
        <v>879.81910000000005</v>
      </c>
      <c r="C33" s="4">
        <v>1211466.0496970001</v>
      </c>
      <c r="D33" s="15">
        <f t="shared" si="0"/>
        <v>-0.23366045920144929</v>
      </c>
      <c r="E33" s="4">
        <v>-268.26089999999988</v>
      </c>
      <c r="F33" s="4">
        <v>-23.366045920144927</v>
      </c>
      <c r="G33" s="5">
        <v>1261.1759999999999</v>
      </c>
      <c r="H33" s="4">
        <v>337.73202460120228</v>
      </c>
      <c r="I33" s="5"/>
      <c r="J33" s="5">
        <v>1176.97</v>
      </c>
      <c r="K33" s="5">
        <v>768.67</v>
      </c>
    </row>
    <row r="34" spans="1:11" ht="15" customHeight="1">
      <c r="A34" s="6">
        <v>37256</v>
      </c>
      <c r="B34" s="7">
        <v>1148.08</v>
      </c>
      <c r="C34" s="7">
        <v>1050164.601788</v>
      </c>
      <c r="D34" s="15">
        <f t="shared" si="0"/>
        <v>-0.1304268791468477</v>
      </c>
      <c r="E34" s="7">
        <v>-172.20000000000005</v>
      </c>
      <c r="F34" s="7">
        <v>-13.04268791468477</v>
      </c>
      <c r="G34" s="8">
        <v>1618.979</v>
      </c>
      <c r="H34" s="7">
        <v>461.91915756153782</v>
      </c>
      <c r="I34" s="8"/>
      <c r="J34" s="8">
        <v>1383.37</v>
      </c>
      <c r="K34" s="8">
        <v>944.75</v>
      </c>
    </row>
    <row r="35" spans="1:11" ht="15" customHeight="1">
      <c r="A35" s="3">
        <v>36889</v>
      </c>
      <c r="B35" s="4">
        <v>1320.28</v>
      </c>
      <c r="C35" s="4">
        <v>1333939.162433</v>
      </c>
      <c r="D35" s="15">
        <f t="shared" si="0"/>
        <v>-0.10139186659860477</v>
      </c>
      <c r="E35" s="4">
        <v>-148.97000000000003</v>
      </c>
      <c r="F35" s="4">
        <v>-10.139186659860478</v>
      </c>
      <c r="G35" s="5">
        <v>1837.365</v>
      </c>
      <c r="H35" s="4">
        <v>537.71710005692148</v>
      </c>
      <c r="I35" s="5"/>
      <c r="J35" s="5">
        <v>1553.11</v>
      </c>
      <c r="K35" s="5">
        <v>1254.07</v>
      </c>
    </row>
    <row r="36" spans="1:11" ht="15" customHeight="1">
      <c r="A36" s="6">
        <v>36525</v>
      </c>
      <c r="B36" s="7">
        <v>1469.25</v>
      </c>
      <c r="C36" s="7">
        <v>521058.45617700001</v>
      </c>
      <c r="D36" s="15">
        <f t="shared" si="0"/>
        <v>0.19526044759727634</v>
      </c>
      <c r="E36" s="7">
        <v>240.01999999999998</v>
      </c>
      <c r="F36" s="7">
        <v>19.526044759727633</v>
      </c>
      <c r="G36" s="8">
        <v>2021.4010000000001</v>
      </c>
      <c r="H36" s="7">
        <v>601.59276124894143</v>
      </c>
      <c r="I36" s="8"/>
      <c r="J36" s="8">
        <v>1473.13</v>
      </c>
      <c r="K36" s="8">
        <v>1205.46</v>
      </c>
    </row>
    <row r="37" spans="1:11" ht="15" customHeight="1">
      <c r="A37" s="3">
        <v>36160</v>
      </c>
      <c r="B37" s="4">
        <v>1229.23</v>
      </c>
      <c r="C37" s="4">
        <v>0</v>
      </c>
      <c r="D37" s="15">
        <f t="shared" si="0"/>
        <v>0.26668590212586185</v>
      </c>
      <c r="E37" s="4">
        <v>258.80000000000007</v>
      </c>
      <c r="F37" s="4">
        <v>26.668590212586185</v>
      </c>
      <c r="G37" s="5">
        <v>1670.0060000000001</v>
      </c>
      <c r="H37" s="4">
        <v>479.62973246886673</v>
      </c>
      <c r="I37" s="5"/>
      <c r="J37" s="5">
        <v>1244.93</v>
      </c>
      <c r="K37" s="5">
        <v>912.83</v>
      </c>
    </row>
    <row r="38" spans="1:11" ht="15" customHeight="1">
      <c r="A38" s="6">
        <v>35795</v>
      </c>
      <c r="B38" s="7">
        <v>970.43</v>
      </c>
      <c r="C38" s="7">
        <v>0</v>
      </c>
      <c r="D38" s="15">
        <f t="shared" si="0"/>
        <v>0.31008181008180991</v>
      </c>
      <c r="E38" s="7">
        <v>229.68999999999994</v>
      </c>
      <c r="F38" s="7">
        <v>31.008181008180991</v>
      </c>
      <c r="G38" s="8">
        <v>1298.8209999999999</v>
      </c>
      <c r="H38" s="7">
        <v>350.79794249538384</v>
      </c>
      <c r="I38" s="8"/>
      <c r="J38" s="8">
        <v>986.25</v>
      </c>
      <c r="K38" s="8">
        <v>729.55</v>
      </c>
    </row>
    <row r="39" spans="1:11" ht="15" customHeight="1">
      <c r="A39" s="3">
        <v>35430</v>
      </c>
      <c r="B39" s="4">
        <v>740.74</v>
      </c>
      <c r="C39" s="4">
        <v>0</v>
      </c>
      <c r="D39" s="15">
        <f t="shared" si="0"/>
        <v>0.20263666325718832</v>
      </c>
      <c r="E39" s="4">
        <v>124.81000000000006</v>
      </c>
      <c r="F39" s="4">
        <v>20.26366632571883</v>
      </c>
      <c r="G39" s="5">
        <v>973.89700000000005</v>
      </c>
      <c r="H39" s="4">
        <v>238.02253259103975</v>
      </c>
      <c r="I39" s="5"/>
      <c r="J39" s="5">
        <v>762.12</v>
      </c>
      <c r="K39" s="5">
        <v>597.29</v>
      </c>
    </row>
    <row r="40" spans="1:11" ht="15" customHeight="1">
      <c r="A40" s="6">
        <v>35062</v>
      </c>
      <c r="B40" s="7">
        <v>615.92999999999995</v>
      </c>
      <c r="C40" s="7">
        <v>0</v>
      </c>
      <c r="D40" s="15">
        <f t="shared" si="0"/>
        <v>0.34110653863740281</v>
      </c>
      <c r="E40" s="7">
        <v>156.65999999999997</v>
      </c>
      <c r="F40" s="7">
        <v>34.110653863740282</v>
      </c>
      <c r="G40" s="8">
        <v>792.04200000000003</v>
      </c>
      <c r="H40" s="7">
        <v>174.90385816823783</v>
      </c>
      <c r="I40" s="8"/>
      <c r="J40" s="8">
        <v>622.88</v>
      </c>
      <c r="K40" s="8">
        <v>457.2</v>
      </c>
    </row>
    <row r="41" spans="1:11" ht="15" customHeight="1">
      <c r="A41" s="3">
        <v>34698</v>
      </c>
      <c r="B41" s="4">
        <v>459.27</v>
      </c>
      <c r="C41" s="4">
        <v>0</v>
      </c>
      <c r="D41" s="15">
        <f t="shared" si="0"/>
        <v>-1.5392860971165212E-2</v>
      </c>
      <c r="E41" s="4">
        <v>-7.1800000000000068</v>
      </c>
      <c r="F41" s="4">
        <v>-1.5392860971165212</v>
      </c>
      <c r="G41" s="5">
        <v>575.70500000000004</v>
      </c>
      <c r="H41" s="4">
        <v>99.817087561954239</v>
      </c>
      <c r="I41" s="5"/>
      <c r="J41" s="5">
        <v>482.85</v>
      </c>
      <c r="K41" s="5">
        <v>435.86</v>
      </c>
    </row>
    <row r="42" spans="1:11" ht="15" customHeight="1">
      <c r="A42" s="6">
        <v>34334</v>
      </c>
      <c r="B42" s="7">
        <v>466.45</v>
      </c>
      <c r="C42" s="7">
        <v>0</v>
      </c>
      <c r="D42" s="15">
        <f t="shared" si="0"/>
        <v>7.0551513621445405E-2</v>
      </c>
      <c r="E42" s="7">
        <v>30.740000000000009</v>
      </c>
      <c r="F42" s="7">
        <v>7.0551513621445405</v>
      </c>
      <c r="G42" s="8">
        <v>568.202</v>
      </c>
      <c r="H42" s="7">
        <v>97.21292812617142</v>
      </c>
      <c r="I42" s="8"/>
      <c r="J42" s="8">
        <v>471.29</v>
      </c>
      <c r="K42" s="8">
        <v>426.88</v>
      </c>
    </row>
    <row r="43" spans="1:11" ht="15" customHeight="1">
      <c r="A43" s="3">
        <v>33969</v>
      </c>
      <c r="B43" s="4">
        <v>435.71</v>
      </c>
      <c r="C43" s="4">
        <v>0</v>
      </c>
      <c r="D43" s="15">
        <f t="shared" si="0"/>
        <v>4.4642643074636279E-2</v>
      </c>
      <c r="E43" s="4">
        <v>18.620000000000005</v>
      </c>
      <c r="F43" s="4">
        <v>4.4642643074636279</v>
      </c>
      <c r="G43" s="5">
        <v>516.178</v>
      </c>
      <c r="H43" s="4">
        <v>79.156312040983494</v>
      </c>
      <c r="I43" s="5"/>
      <c r="J43" s="5">
        <v>442.65</v>
      </c>
      <c r="K43" s="5">
        <v>392.41</v>
      </c>
    </row>
    <row r="44" spans="1:11" ht="15" customHeight="1">
      <c r="A44" s="6">
        <v>33603</v>
      </c>
      <c r="B44" s="7">
        <v>417.09</v>
      </c>
      <c r="C44" s="7">
        <v>0</v>
      </c>
      <c r="D44" s="15">
        <f t="shared" si="0"/>
        <v>0.26306704621161625</v>
      </c>
      <c r="E44" s="7">
        <v>86.869999999999948</v>
      </c>
      <c r="F44" s="7">
        <v>26.306704621161625</v>
      </c>
      <c r="G44" s="8">
        <v>479.63299999999998</v>
      </c>
      <c r="H44" s="7">
        <v>66.472184814449747</v>
      </c>
      <c r="I44" s="8"/>
      <c r="J44" s="8">
        <v>418.32</v>
      </c>
      <c r="K44" s="8">
        <v>309.35000000000002</v>
      </c>
    </row>
    <row r="45" spans="1:11" ht="15" customHeight="1">
      <c r="A45" s="3">
        <v>33238</v>
      </c>
      <c r="B45" s="4">
        <v>330.22</v>
      </c>
      <c r="C45" s="4">
        <v>0</v>
      </c>
      <c r="D45" s="15">
        <f t="shared" si="0"/>
        <v>-6.5591397849462219E-2</v>
      </c>
      <c r="E45" s="4">
        <v>-23.17999999999995</v>
      </c>
      <c r="F45" s="4">
        <v>-6.5591397849462219</v>
      </c>
      <c r="G45" s="5">
        <v>367.63099999999997</v>
      </c>
      <c r="H45" s="4">
        <v>27.598259034555522</v>
      </c>
      <c r="I45" s="5"/>
      <c r="J45" s="5">
        <v>369.78</v>
      </c>
      <c r="K45" s="5">
        <v>294.51</v>
      </c>
    </row>
    <row r="46" spans="1:11" ht="15" customHeight="1">
      <c r="A46" s="6">
        <v>32871</v>
      </c>
      <c r="B46" s="7">
        <v>353.4</v>
      </c>
      <c r="C46" s="7">
        <v>0</v>
      </c>
      <c r="D46" s="15">
        <f t="shared" si="0"/>
        <v>0.27250468097364222</v>
      </c>
      <c r="E46" s="7">
        <v>75.67999999999995</v>
      </c>
      <c r="F46" s="7">
        <v>27.250468097364223</v>
      </c>
      <c r="G46" s="8">
        <v>379.40899999999999</v>
      </c>
      <c r="H46" s="7">
        <v>31.686195837787562</v>
      </c>
      <c r="I46" s="8"/>
      <c r="J46" s="8">
        <v>360.44</v>
      </c>
      <c r="K46" s="8">
        <v>273.81</v>
      </c>
    </row>
    <row r="47" spans="1:11" ht="15" customHeight="1">
      <c r="A47" s="3">
        <v>32507</v>
      </c>
      <c r="B47" s="4">
        <v>277.72000000000003</v>
      </c>
      <c r="C47" s="4">
        <v>0</v>
      </c>
      <c r="D47" s="15">
        <f t="shared" si="0"/>
        <v>0.12400841832604836</v>
      </c>
      <c r="E47" s="4">
        <v>30.640000000000015</v>
      </c>
      <c r="F47" s="4">
        <v>12.400841832604836</v>
      </c>
      <c r="G47" s="5">
        <v>288.11599999999999</v>
      </c>
      <c r="H47" s="4"/>
      <c r="I47" s="5"/>
      <c r="J47" s="5">
        <v>283.95</v>
      </c>
      <c r="K47" s="5">
        <v>240.17</v>
      </c>
    </row>
    <row r="48" spans="1:11" ht="15" customHeight="1">
      <c r="A48" s="6">
        <v>32142</v>
      </c>
      <c r="B48" s="7">
        <v>247.08</v>
      </c>
      <c r="C48" s="7">
        <v>0</v>
      </c>
      <c r="D48" s="15">
        <f t="shared" si="0"/>
        <v>2.0275013420324672E-2</v>
      </c>
      <c r="E48" s="7">
        <v>4.910000000000025</v>
      </c>
      <c r="F48" s="7">
        <v>2.0275013420324672</v>
      </c>
      <c r="G48" s="8"/>
      <c r="H48" s="7"/>
      <c r="I48" s="8"/>
      <c r="J48" s="8">
        <v>337.89</v>
      </c>
      <c r="K48" s="8">
        <v>221.24</v>
      </c>
    </row>
    <row r="49" spans="1:11" ht="15" customHeight="1">
      <c r="A49" s="3">
        <v>31777</v>
      </c>
      <c r="B49" s="4">
        <v>242.17</v>
      </c>
      <c r="C49" s="4">
        <v>0</v>
      </c>
      <c r="D49" s="15">
        <f t="shared" si="0"/>
        <v>0.14620408936009088</v>
      </c>
      <c r="E49" s="4">
        <v>30.889999999999986</v>
      </c>
      <c r="F49" s="4">
        <v>14.620408936009088</v>
      </c>
      <c r="G49" s="5"/>
      <c r="H49" s="4"/>
      <c r="I49" s="5"/>
      <c r="J49" s="5">
        <v>254.85</v>
      </c>
      <c r="K49" s="5">
        <v>202.625</v>
      </c>
    </row>
    <row r="50" spans="1:11" ht="15" customHeight="1">
      <c r="A50" s="6">
        <v>31412</v>
      </c>
      <c r="B50" s="7">
        <v>211.28</v>
      </c>
      <c r="C50" s="7">
        <v>0</v>
      </c>
      <c r="D50" s="10"/>
      <c r="E50" s="7">
        <v>44.039999999999992</v>
      </c>
      <c r="F50" s="7">
        <v>26.333413059076772</v>
      </c>
      <c r="G50" s="8"/>
      <c r="H50" s="7"/>
      <c r="I50" s="8"/>
      <c r="J50" s="8">
        <v>213.02</v>
      </c>
      <c r="K50" s="8">
        <v>163.43001000000001</v>
      </c>
    </row>
    <row r="51" spans="1:11" ht="15" customHeight="1">
      <c r="A51" s="3">
        <v>31047</v>
      </c>
      <c r="B51" s="4">
        <v>167.24</v>
      </c>
      <c r="C51" s="4">
        <v>0</v>
      </c>
      <c r="D51" s="10"/>
      <c r="E51" s="4">
        <v>2.3100000000000023</v>
      </c>
      <c r="F51" s="4">
        <v>1.4005941914751796</v>
      </c>
      <c r="G51" s="5"/>
      <c r="H51" s="4"/>
      <c r="I51" s="5"/>
      <c r="J51" s="5">
        <v>170.41</v>
      </c>
      <c r="K51" s="5">
        <v>161.44</v>
      </c>
    </row>
    <row r="52" spans="1:11" ht="15" customHeight="1">
      <c r="A52" s="6">
        <v>30680</v>
      </c>
      <c r="B52" s="7">
        <v>164.93</v>
      </c>
      <c r="C52" s="7">
        <v>0</v>
      </c>
      <c r="D52" s="10"/>
      <c r="E52" s="7">
        <v>24.29000000000002</v>
      </c>
      <c r="F52" s="7">
        <v>17.271046643913547</v>
      </c>
      <c r="G52" s="8"/>
      <c r="H52" s="7"/>
      <c r="I52" s="8"/>
      <c r="J52" s="8">
        <v>164.93</v>
      </c>
      <c r="K52" s="8">
        <v>164.93</v>
      </c>
    </row>
    <row r="53" spans="1:11" ht="15" customHeight="1">
      <c r="A53" s="3">
        <v>30316</v>
      </c>
      <c r="B53" s="4">
        <v>140.63999999999999</v>
      </c>
      <c r="C53" s="4">
        <v>0</v>
      </c>
      <c r="D53" s="10"/>
      <c r="E53" s="4">
        <v>18.089999999999989</v>
      </c>
      <c r="F53" s="4">
        <v>14.761321909424719</v>
      </c>
      <c r="G53" s="5"/>
      <c r="H53" s="4"/>
      <c r="I53" s="5"/>
      <c r="J53" s="5">
        <v>140.63999999999999</v>
      </c>
      <c r="K53" s="5">
        <v>140.63999999999999</v>
      </c>
    </row>
    <row r="54" spans="1:11" ht="15" customHeight="1">
      <c r="A54" s="6">
        <v>29951</v>
      </c>
      <c r="B54" s="7">
        <v>122.55</v>
      </c>
      <c r="C54" s="7">
        <v>0</v>
      </c>
      <c r="D54" s="10"/>
      <c r="E54" s="7">
        <v>-13.209999999999994</v>
      </c>
      <c r="F54" s="7">
        <v>-9.7304065998821461</v>
      </c>
      <c r="G54" s="8"/>
      <c r="H54" s="7"/>
      <c r="I54" s="8"/>
      <c r="J54" s="8">
        <v>122.55</v>
      </c>
      <c r="K54" s="8">
        <v>122.55</v>
      </c>
    </row>
    <row r="55" spans="1:11" ht="15" customHeight="1">
      <c r="A55" s="3">
        <v>29586</v>
      </c>
      <c r="B55" s="4">
        <v>135.76</v>
      </c>
      <c r="C55" s="4">
        <v>0</v>
      </c>
      <c r="D55" s="10"/>
      <c r="E55" s="4">
        <v>27.819999999999993</v>
      </c>
      <c r="F55" s="4">
        <v>25.773577913655732</v>
      </c>
      <c r="G55" s="5"/>
      <c r="H55" s="4"/>
      <c r="I55" s="5"/>
      <c r="J55" s="5">
        <v>135.76</v>
      </c>
      <c r="K55" s="5">
        <v>135.76</v>
      </c>
    </row>
    <row r="56" spans="1:11" ht="15" customHeight="1">
      <c r="A56" s="6">
        <v>29220</v>
      </c>
      <c r="B56" s="7">
        <v>107.94</v>
      </c>
      <c r="C56" s="7">
        <v>0</v>
      </c>
      <c r="D56" s="10"/>
      <c r="E56" s="7">
        <v>11.829999999999998</v>
      </c>
      <c r="F56" s="7">
        <v>12.308812818645309</v>
      </c>
      <c r="G56" s="8"/>
      <c r="H56" s="7"/>
      <c r="I56" s="8"/>
      <c r="J56" s="8">
        <v>107.94</v>
      </c>
      <c r="K56" s="8">
        <v>107.94</v>
      </c>
    </row>
    <row r="57" spans="1:11" ht="15" customHeight="1">
      <c r="A57" s="3">
        <v>28853</v>
      </c>
      <c r="B57" s="4">
        <v>96.11</v>
      </c>
      <c r="C57" s="4">
        <v>0</v>
      </c>
      <c r="D57" s="10"/>
      <c r="E57" s="4">
        <v>1.0100000000000051</v>
      </c>
      <c r="F57" s="4">
        <v>1.0620399579390094</v>
      </c>
      <c r="G57" s="5"/>
      <c r="H57" s="4"/>
      <c r="I57" s="5"/>
      <c r="J57" s="5">
        <v>96.11</v>
      </c>
      <c r="K57" s="5">
        <v>96.11</v>
      </c>
    </row>
    <row r="58" spans="1:11" ht="15" customHeight="1">
      <c r="A58" s="6">
        <v>28489</v>
      </c>
      <c r="B58" s="7">
        <v>95.1</v>
      </c>
      <c r="C58" s="7">
        <v>0</v>
      </c>
      <c r="D58" s="10"/>
      <c r="E58" s="7">
        <v>-12.36</v>
      </c>
      <c r="F58" s="7">
        <v>-11.501954215522058</v>
      </c>
      <c r="G58" s="8"/>
      <c r="H58" s="7"/>
      <c r="I58" s="8"/>
      <c r="J58" s="8">
        <v>95.1</v>
      </c>
      <c r="K58" s="8">
        <v>95.1</v>
      </c>
    </row>
    <row r="59" spans="1:11" ht="15" customHeight="1">
      <c r="A59" s="3">
        <v>28125</v>
      </c>
      <c r="B59" s="4">
        <v>107.46</v>
      </c>
      <c r="C59" s="4">
        <v>0</v>
      </c>
      <c r="D59" s="10"/>
      <c r="E59" s="4">
        <v>17.269999999999996</v>
      </c>
      <c r="F59" s="4">
        <v>19.14846435303248</v>
      </c>
      <c r="G59" s="5"/>
      <c r="H59" s="4"/>
      <c r="I59" s="5"/>
      <c r="J59" s="5">
        <v>107.46</v>
      </c>
      <c r="K59" s="5">
        <v>107.46</v>
      </c>
    </row>
    <row r="60" spans="1:11" ht="15" customHeight="1">
      <c r="A60" s="6">
        <v>27759</v>
      </c>
      <c r="B60" s="7">
        <v>90.19</v>
      </c>
      <c r="C60" s="7">
        <v>0</v>
      </c>
      <c r="D60" s="10"/>
      <c r="E60" s="7">
        <v>21.629999999999995</v>
      </c>
      <c r="F60" s="7">
        <v>31.549008168027992</v>
      </c>
      <c r="G60" s="8"/>
      <c r="H60" s="7"/>
      <c r="I60" s="8"/>
      <c r="J60" s="8">
        <v>90.19</v>
      </c>
      <c r="K60" s="8">
        <v>90.19</v>
      </c>
    </row>
    <row r="61" spans="1:11" ht="15" customHeight="1">
      <c r="A61" s="3">
        <v>27394</v>
      </c>
      <c r="B61" s="4">
        <v>68.56</v>
      </c>
      <c r="C61" s="4">
        <v>0</v>
      </c>
      <c r="D61" s="10"/>
      <c r="E61" s="4">
        <v>-28.989999999999995</v>
      </c>
      <c r="F61" s="4">
        <v>-29.718093285494618</v>
      </c>
      <c r="G61" s="5"/>
      <c r="H61" s="4"/>
      <c r="I61" s="5"/>
      <c r="J61" s="5">
        <v>68.56</v>
      </c>
      <c r="K61" s="5">
        <v>68.56</v>
      </c>
    </row>
    <row r="62" spans="1:11" ht="15" customHeight="1">
      <c r="A62" s="6">
        <v>27029</v>
      </c>
      <c r="B62" s="7">
        <v>97.55</v>
      </c>
      <c r="C62" s="7">
        <v>0</v>
      </c>
      <c r="D62" s="10"/>
      <c r="E62" s="7">
        <v>-20.5</v>
      </c>
      <c r="F62" s="7">
        <v>-17.365523083439214</v>
      </c>
      <c r="G62" s="8"/>
      <c r="H62" s="7"/>
      <c r="I62" s="8"/>
      <c r="J62" s="8">
        <v>97.55</v>
      </c>
      <c r="K62" s="8">
        <v>97.55</v>
      </c>
    </row>
    <row r="63" spans="1:11" ht="15" customHeight="1">
      <c r="A63" s="3">
        <v>26662</v>
      </c>
      <c r="B63" s="4">
        <v>118.05</v>
      </c>
      <c r="C63" s="4">
        <v>0</v>
      </c>
      <c r="D63" s="10"/>
      <c r="E63" s="4">
        <v>16.099999999999994</v>
      </c>
      <c r="F63" s="4">
        <v>15.792054928886712</v>
      </c>
      <c r="G63" s="5"/>
      <c r="H63" s="4"/>
      <c r="I63" s="5"/>
      <c r="J63" s="5">
        <v>118.05</v>
      </c>
      <c r="K63" s="5">
        <v>118.05</v>
      </c>
    </row>
    <row r="64" spans="1:11" ht="15" customHeight="1">
      <c r="A64" s="6">
        <v>26298</v>
      </c>
      <c r="B64" s="7">
        <v>101.95</v>
      </c>
      <c r="C64" s="7">
        <v>0</v>
      </c>
      <c r="D64" s="10"/>
      <c r="E64" s="7">
        <v>9.9500000000000028</v>
      </c>
      <c r="F64" s="7">
        <v>10.815217391304355</v>
      </c>
      <c r="G64" s="8"/>
      <c r="H64" s="7"/>
      <c r="I64" s="8"/>
      <c r="J64" s="8">
        <v>101.95</v>
      </c>
      <c r="K64" s="8">
        <v>101.95</v>
      </c>
    </row>
    <row r="65" spans="1:11" ht="15" customHeight="1">
      <c r="A65" s="3">
        <v>25933</v>
      </c>
      <c r="B65" s="4">
        <v>92</v>
      </c>
      <c r="C65" s="4">
        <v>0</v>
      </c>
      <c r="D65" s="10"/>
      <c r="E65" s="4">
        <v>-6.0000000000002274E-2</v>
      </c>
      <c r="F65" s="4">
        <v>-6.517488594395271E-2</v>
      </c>
      <c r="G65" s="5"/>
      <c r="H65" s="4"/>
      <c r="I65" s="5"/>
      <c r="J65" s="5">
        <v>92</v>
      </c>
      <c r="K65" s="5">
        <v>92</v>
      </c>
    </row>
    <row r="66" spans="1:11" ht="15" customHeight="1">
      <c r="A66" s="6">
        <v>25568</v>
      </c>
      <c r="B66" s="7">
        <v>92.06</v>
      </c>
      <c r="C66" s="7">
        <v>0</v>
      </c>
      <c r="D66" s="10"/>
      <c r="E66" s="7">
        <v>-11.799999999999997</v>
      </c>
      <c r="F66" s="7">
        <v>-11.361448103215865</v>
      </c>
      <c r="G66" s="8"/>
      <c r="H66" s="7"/>
      <c r="I66" s="8"/>
      <c r="J66" s="8">
        <v>92.06</v>
      </c>
      <c r="K66" s="8">
        <v>92.06</v>
      </c>
    </row>
    <row r="67" spans="1:11" ht="15" customHeight="1">
      <c r="A67" s="3">
        <v>25203</v>
      </c>
      <c r="B67" s="4">
        <v>103.86</v>
      </c>
      <c r="C67" s="4">
        <v>0</v>
      </c>
      <c r="D67" s="10"/>
      <c r="E67" s="4">
        <v>7.3900000000000006</v>
      </c>
      <c r="F67" s="4">
        <v>7.6604125634912368</v>
      </c>
      <c r="G67" s="5"/>
      <c r="H67" s="4"/>
      <c r="I67" s="5"/>
      <c r="J67" s="5">
        <v>103.86</v>
      </c>
      <c r="K67" s="5">
        <v>103.86</v>
      </c>
    </row>
    <row r="68" spans="1:11" ht="15" customHeight="1">
      <c r="A68" s="6">
        <v>24835</v>
      </c>
      <c r="B68" s="7">
        <v>96.47</v>
      </c>
      <c r="C68" s="7">
        <v>0</v>
      </c>
      <c r="D68" s="10"/>
      <c r="E68" s="7">
        <v>16.14</v>
      </c>
      <c r="F68" s="7">
        <v>20.092120004979463</v>
      </c>
      <c r="G68" s="8"/>
      <c r="H68" s="7"/>
      <c r="I68" s="8"/>
      <c r="J68" s="8">
        <v>96.47</v>
      </c>
      <c r="K68" s="8">
        <v>96.47</v>
      </c>
    </row>
    <row r="69" spans="1:11" ht="15" customHeight="1">
      <c r="A69" s="3">
        <v>24471</v>
      </c>
      <c r="B69" s="4">
        <v>80.33</v>
      </c>
      <c r="C69" s="4">
        <v>0</v>
      </c>
      <c r="D69" s="10"/>
      <c r="E69" s="4">
        <v>-12.100000000000009</v>
      </c>
      <c r="F69" s="4">
        <v>-13.090987774532081</v>
      </c>
      <c r="G69" s="5"/>
      <c r="H69" s="4"/>
      <c r="I69" s="5"/>
      <c r="J69" s="5">
        <v>80.33</v>
      </c>
      <c r="K69" s="5">
        <v>80.33</v>
      </c>
    </row>
    <row r="70" spans="1:11" ht="15" customHeight="1">
      <c r="A70" s="6">
        <v>24107</v>
      </c>
      <c r="B70" s="7">
        <v>92.43</v>
      </c>
      <c r="C70" s="7">
        <v>0</v>
      </c>
      <c r="D70" s="10"/>
      <c r="E70" s="7">
        <v>7.6800000000000068</v>
      </c>
      <c r="F70" s="7">
        <v>9.0619469026548707</v>
      </c>
      <c r="G70" s="8"/>
      <c r="H70" s="7"/>
      <c r="I70" s="8"/>
      <c r="J70" s="8">
        <v>92.43</v>
      </c>
      <c r="K70" s="8">
        <v>92.43</v>
      </c>
    </row>
    <row r="71" spans="1:11" ht="15" customHeight="1">
      <c r="A71" s="3">
        <v>23742</v>
      </c>
      <c r="B71" s="4">
        <v>84.75</v>
      </c>
      <c r="C71" s="4">
        <v>0</v>
      </c>
      <c r="D71" s="10"/>
      <c r="E71" s="4">
        <v>9.730000000000004</v>
      </c>
      <c r="F71" s="4">
        <v>12.969874700079975</v>
      </c>
      <c r="G71" s="5"/>
      <c r="H71" s="4"/>
      <c r="I71" s="5"/>
      <c r="J71" s="5">
        <v>84.75</v>
      </c>
      <c r="K71" s="5">
        <v>84.75</v>
      </c>
    </row>
    <row r="72" spans="1:11" ht="15" customHeight="1">
      <c r="A72" s="6">
        <v>23376</v>
      </c>
      <c r="B72" s="7">
        <v>75.02</v>
      </c>
      <c r="C72" s="7">
        <v>0</v>
      </c>
      <c r="D72" s="10"/>
      <c r="E72" s="7">
        <v>11.919999999999995</v>
      </c>
      <c r="F72" s="7">
        <v>18.890649762282074</v>
      </c>
      <c r="G72" s="8"/>
      <c r="H72" s="7"/>
      <c r="I72" s="8"/>
      <c r="J72" s="8">
        <v>75.02</v>
      </c>
      <c r="K72" s="8">
        <v>75.02</v>
      </c>
    </row>
    <row r="73" spans="1:11" ht="15" customHeight="1">
      <c r="A73" s="3">
        <v>23011</v>
      </c>
      <c r="B73" s="4">
        <v>63.1</v>
      </c>
      <c r="C73" s="4">
        <v>0</v>
      </c>
      <c r="D73" s="10"/>
      <c r="E73" s="4">
        <v>-8.4499999999999957</v>
      </c>
      <c r="F73" s="4">
        <v>-11.809923130677847</v>
      </c>
      <c r="G73" s="5"/>
      <c r="H73" s="4"/>
      <c r="I73" s="5"/>
      <c r="J73" s="5">
        <v>63.1</v>
      </c>
      <c r="K73" s="5">
        <v>63.1</v>
      </c>
    </row>
    <row r="74" spans="1:11" ht="15" customHeight="1">
      <c r="A74" s="6">
        <v>22644</v>
      </c>
      <c r="B74" s="7">
        <v>71.55</v>
      </c>
      <c r="C74" s="7">
        <v>0</v>
      </c>
      <c r="D74" s="10"/>
      <c r="E74" s="7">
        <v>13.439999999999998</v>
      </c>
      <c r="F74" s="7">
        <v>23.128549303045954</v>
      </c>
      <c r="G74" s="8"/>
      <c r="H74" s="7"/>
      <c r="I74" s="8"/>
      <c r="J74" s="8">
        <v>71.55</v>
      </c>
      <c r="K74" s="8">
        <v>71.55</v>
      </c>
    </row>
    <row r="75" spans="1:11" ht="15" customHeight="1">
      <c r="A75" s="3">
        <v>22280</v>
      </c>
      <c r="B75" s="4">
        <v>58.11</v>
      </c>
      <c r="C75" s="4">
        <v>0</v>
      </c>
      <c r="D75" s="10"/>
      <c r="E75" s="4">
        <v>-1.7800000000000011</v>
      </c>
      <c r="F75" s="4">
        <v>-2.972115545166143</v>
      </c>
      <c r="G75" s="5"/>
      <c r="H75" s="4"/>
      <c r="I75" s="5"/>
      <c r="J75" s="5">
        <v>58.11</v>
      </c>
      <c r="K75" s="5">
        <v>58.11</v>
      </c>
    </row>
    <row r="76" spans="1:11" ht="15" customHeight="1">
      <c r="A76" s="6">
        <v>21915</v>
      </c>
      <c r="B76" s="7">
        <v>59.89</v>
      </c>
      <c r="C76" s="7">
        <v>0</v>
      </c>
      <c r="D76" s="10"/>
      <c r="E76" s="7">
        <v>4.68</v>
      </c>
      <c r="F76" s="7">
        <v>8.4767252309364327</v>
      </c>
      <c r="G76" s="8"/>
      <c r="H76" s="7"/>
      <c r="I76" s="8"/>
      <c r="J76" s="8">
        <v>59.89</v>
      </c>
      <c r="K76" s="8">
        <v>59.89</v>
      </c>
    </row>
    <row r="77" spans="1:11" ht="15" customHeight="1">
      <c r="A77" s="3">
        <v>21550</v>
      </c>
      <c r="B77" s="4">
        <v>55.21</v>
      </c>
      <c r="C77" s="4">
        <v>0</v>
      </c>
      <c r="D77" s="10"/>
      <c r="E77" s="4">
        <v>15.22</v>
      </c>
      <c r="F77" s="4">
        <v>38.059514878719682</v>
      </c>
      <c r="G77" s="5"/>
      <c r="H77" s="4"/>
      <c r="I77" s="5"/>
      <c r="J77" s="5">
        <v>55.21</v>
      </c>
      <c r="K77" s="5">
        <v>55.21</v>
      </c>
    </row>
    <row r="78" spans="1:11" ht="15" customHeight="1">
      <c r="A78" s="6">
        <v>21185</v>
      </c>
      <c r="B78" s="7">
        <v>39.99</v>
      </c>
      <c r="C78" s="7">
        <v>0</v>
      </c>
      <c r="D78" s="10"/>
      <c r="E78" s="7">
        <v>-6.68</v>
      </c>
      <c r="F78" s="7">
        <v>-14.313263338332971</v>
      </c>
      <c r="G78" s="8"/>
      <c r="H78" s="7"/>
      <c r="I78" s="8"/>
      <c r="J78" s="8">
        <v>39.99</v>
      </c>
      <c r="K78" s="8">
        <v>39.99</v>
      </c>
    </row>
    <row r="79" spans="1:11" ht="15" customHeight="1">
      <c r="A79" s="3">
        <v>20820</v>
      </c>
      <c r="B79" s="4">
        <v>46.67</v>
      </c>
      <c r="C79" s="4">
        <v>0</v>
      </c>
      <c r="D79" s="10"/>
      <c r="E79" s="4">
        <v>1.1900000000000048</v>
      </c>
      <c r="F79" s="4">
        <v>2.6165347405453065</v>
      </c>
      <c r="G79" s="5"/>
      <c r="H79" s="4"/>
      <c r="I79" s="5"/>
      <c r="J79" s="5">
        <v>46.67</v>
      </c>
      <c r="K79" s="5">
        <v>46.67</v>
      </c>
    </row>
    <row r="80" spans="1:11" ht="15" customHeight="1">
      <c r="A80" s="6">
        <v>20453</v>
      </c>
      <c r="B80" s="7">
        <v>45.48</v>
      </c>
      <c r="C80" s="7">
        <v>0</v>
      </c>
      <c r="D80" s="10"/>
      <c r="E80" s="7">
        <v>9.5</v>
      </c>
      <c r="F80" s="7">
        <v>26.403557531962196</v>
      </c>
      <c r="G80" s="8"/>
      <c r="H80" s="7"/>
      <c r="I80" s="8"/>
      <c r="J80" s="8">
        <v>45.48</v>
      </c>
      <c r="K80" s="8">
        <v>45.48</v>
      </c>
    </row>
    <row r="81" spans="1:11" ht="15" customHeight="1">
      <c r="A81" s="3">
        <v>20089</v>
      </c>
      <c r="B81" s="4">
        <v>35.979999999999997</v>
      </c>
      <c r="C81" s="4">
        <v>0</v>
      </c>
      <c r="D81" s="10"/>
      <c r="E81" s="4">
        <v>11.169999999999998</v>
      </c>
      <c r="F81" s="4">
        <v>45.02216848045142</v>
      </c>
      <c r="G81" s="5"/>
      <c r="H81" s="4"/>
      <c r="I81" s="5"/>
      <c r="J81" s="5">
        <v>35.979999999999997</v>
      </c>
      <c r="K81" s="5">
        <v>35.979999999999997</v>
      </c>
    </row>
    <row r="82" spans="1:11" ht="15" customHeight="1">
      <c r="A82" s="6">
        <v>19724</v>
      </c>
      <c r="B82" s="7">
        <v>24.81</v>
      </c>
      <c r="C82" s="7">
        <v>0</v>
      </c>
      <c r="D82" s="10"/>
      <c r="E82" s="7">
        <v>-1.7600000000000016</v>
      </c>
      <c r="F82" s="7">
        <v>-6.6240120436582668</v>
      </c>
      <c r="G82" s="8"/>
      <c r="H82" s="7"/>
      <c r="I82" s="8"/>
      <c r="J82" s="8">
        <v>24.81</v>
      </c>
      <c r="K82" s="8">
        <v>24.81</v>
      </c>
    </row>
    <row r="83" spans="1:11" ht="15" customHeight="1">
      <c r="A83" s="3">
        <v>19359</v>
      </c>
      <c r="B83" s="4">
        <v>26.57</v>
      </c>
      <c r="C83" s="4">
        <v>0</v>
      </c>
      <c r="D83" s="10"/>
      <c r="E83" s="4">
        <v>2.8000000000000007</v>
      </c>
      <c r="F83" s="4">
        <v>11.779554059739162</v>
      </c>
      <c r="G83" s="5"/>
      <c r="H83" s="4"/>
      <c r="I83" s="5"/>
      <c r="J83" s="5">
        <v>26.57</v>
      </c>
      <c r="K83" s="5">
        <v>26.57</v>
      </c>
    </row>
    <row r="84" spans="1:11" ht="15" customHeight="1">
      <c r="A84" s="6">
        <v>18993</v>
      </c>
      <c r="B84" s="7">
        <v>23.77</v>
      </c>
      <c r="C84" s="7">
        <v>0</v>
      </c>
      <c r="D84" s="10"/>
      <c r="E84" s="7">
        <v>3.34</v>
      </c>
      <c r="F84" s="7">
        <v>16.348507097405786</v>
      </c>
      <c r="G84" s="8"/>
      <c r="H84" s="7"/>
      <c r="I84" s="8"/>
      <c r="J84" s="8">
        <v>23.77</v>
      </c>
      <c r="K84" s="8">
        <v>23.77</v>
      </c>
    </row>
    <row r="85" spans="1:11" ht="15" customHeight="1">
      <c r="A85" s="3">
        <v>18626</v>
      </c>
      <c r="B85" s="4">
        <v>20.43</v>
      </c>
      <c r="C85" s="4">
        <v>0</v>
      </c>
      <c r="D85" s="10"/>
      <c r="E85" s="4">
        <v>3.6400000000000006</v>
      </c>
      <c r="F85" s="4">
        <v>21.679571173317449</v>
      </c>
      <c r="G85" s="5"/>
      <c r="H85" s="4"/>
      <c r="I85" s="5"/>
      <c r="J85" s="5">
        <v>20.43</v>
      </c>
      <c r="K85" s="5">
        <v>20.43</v>
      </c>
    </row>
    <row r="86" spans="1:11" ht="15" customHeight="1">
      <c r="A86" s="6">
        <v>18262</v>
      </c>
      <c r="B86" s="7">
        <v>16.79</v>
      </c>
      <c r="C86" s="7">
        <v>0</v>
      </c>
      <c r="D86" s="10"/>
      <c r="E86" s="7">
        <v>1.59</v>
      </c>
      <c r="F86" s="7">
        <v>10.460526315789465</v>
      </c>
      <c r="G86" s="8"/>
      <c r="H86" s="7"/>
      <c r="I86" s="8"/>
      <c r="J86" s="8">
        <v>16.79</v>
      </c>
      <c r="K86" s="8">
        <v>16.79</v>
      </c>
    </row>
    <row r="87" spans="1:11" ht="15" customHeight="1">
      <c r="A87" s="3">
        <v>17898</v>
      </c>
      <c r="B87" s="4">
        <v>15.2</v>
      </c>
      <c r="C87" s="4">
        <v>0</v>
      </c>
      <c r="D87" s="10"/>
      <c r="E87" s="4">
        <v>-0.10000000000000142</v>
      </c>
      <c r="F87" s="4">
        <v>-0.65359477124183885</v>
      </c>
      <c r="G87" s="5"/>
      <c r="H87" s="4"/>
      <c r="I87" s="5"/>
      <c r="J87" s="5">
        <v>15.2</v>
      </c>
      <c r="K87" s="5">
        <v>15.2</v>
      </c>
    </row>
    <row r="88" spans="1:11" ht="15" customHeight="1">
      <c r="A88" s="6">
        <v>17532</v>
      </c>
      <c r="B88" s="7">
        <v>15.3</v>
      </c>
      <c r="C88" s="7">
        <v>0</v>
      </c>
      <c r="D88" s="10"/>
      <c r="E88" s="7">
        <v>0</v>
      </c>
      <c r="F88" s="7">
        <v>0</v>
      </c>
      <c r="G88" s="8"/>
      <c r="H88" s="7"/>
      <c r="I88" s="8"/>
      <c r="J88" s="8">
        <v>15.3</v>
      </c>
      <c r="K88" s="8">
        <v>15.3</v>
      </c>
    </row>
    <row r="89" spans="1:11" ht="15" customHeight="1">
      <c r="A89" s="3">
        <v>17167</v>
      </c>
      <c r="B89" s="4">
        <v>15.3</v>
      </c>
      <c r="C89" s="4">
        <v>0</v>
      </c>
      <c r="D89" s="10"/>
      <c r="E89" s="4">
        <v>-2.0599999999999987</v>
      </c>
      <c r="F89" s="4">
        <v>-11.866359447004605</v>
      </c>
      <c r="G89" s="5"/>
      <c r="H89" s="4"/>
      <c r="I89" s="5"/>
      <c r="J89" s="5">
        <v>15.3</v>
      </c>
      <c r="K89" s="5">
        <v>15.3</v>
      </c>
    </row>
    <row r="90" spans="1:11" ht="15" customHeight="1">
      <c r="A90" s="6">
        <v>16802</v>
      </c>
      <c r="B90" s="7">
        <v>17.36</v>
      </c>
      <c r="C90" s="7">
        <v>0</v>
      </c>
      <c r="D90" s="10"/>
      <c r="E90" s="7">
        <v>4.08</v>
      </c>
      <c r="F90" s="7">
        <v>30.722891566265066</v>
      </c>
      <c r="G90" s="8"/>
      <c r="H90" s="7"/>
      <c r="I90" s="8"/>
      <c r="J90" s="8">
        <v>17.36</v>
      </c>
      <c r="K90" s="8">
        <v>17.36</v>
      </c>
    </row>
    <row r="91" spans="1:11" ht="15" customHeight="1">
      <c r="A91" s="3">
        <v>16435</v>
      </c>
      <c r="B91" s="4">
        <v>13.28</v>
      </c>
      <c r="C91" s="4">
        <v>0</v>
      </c>
      <c r="D91" s="10"/>
      <c r="E91" s="4">
        <v>1.6099999999999994</v>
      </c>
      <c r="F91" s="4">
        <v>13.796058269065981</v>
      </c>
      <c r="G91" s="5"/>
      <c r="H91" s="4"/>
      <c r="I91" s="5"/>
      <c r="J91" s="5">
        <v>13.28</v>
      </c>
      <c r="K91" s="5">
        <v>13.28</v>
      </c>
    </row>
    <row r="92" spans="1:11" ht="15" customHeight="1">
      <c r="A92" s="6">
        <v>16071</v>
      </c>
      <c r="B92" s="7">
        <v>11.67</v>
      </c>
      <c r="C92" s="7">
        <v>0</v>
      </c>
      <c r="D92" s="10"/>
      <c r="E92" s="7">
        <v>1.9000000000000004</v>
      </c>
      <c r="F92" s="7">
        <v>19.447287615148422</v>
      </c>
      <c r="G92" s="8"/>
      <c r="H92" s="7"/>
      <c r="I92" s="8"/>
      <c r="J92" s="8">
        <v>11.67</v>
      </c>
      <c r="K92" s="8">
        <v>11.67</v>
      </c>
    </row>
    <row r="93" spans="1:11" ht="15" customHeight="1">
      <c r="A93" s="3">
        <v>15706</v>
      </c>
      <c r="B93" s="4">
        <v>9.77</v>
      </c>
      <c r="C93" s="4">
        <v>0</v>
      </c>
      <c r="D93" s="10"/>
      <c r="E93" s="4">
        <v>1.08</v>
      </c>
      <c r="F93" s="4">
        <v>12.428078250863074</v>
      </c>
      <c r="G93" s="5"/>
      <c r="H93" s="4"/>
      <c r="I93" s="5"/>
      <c r="J93" s="5">
        <v>9.77</v>
      </c>
      <c r="K93" s="5">
        <v>9.77</v>
      </c>
    </row>
    <row r="94" spans="1:11" ht="15" customHeight="1">
      <c r="A94" s="6">
        <v>15341</v>
      </c>
      <c r="B94" s="7">
        <v>8.69</v>
      </c>
      <c r="C94" s="7">
        <v>0</v>
      </c>
      <c r="D94" s="10"/>
      <c r="E94" s="7">
        <v>-1.8900000000000006</v>
      </c>
      <c r="F94" s="7">
        <v>-17.863894139886582</v>
      </c>
      <c r="G94" s="8"/>
      <c r="H94" s="7"/>
      <c r="I94" s="8"/>
      <c r="J94" s="8">
        <v>8.69</v>
      </c>
      <c r="K94" s="8">
        <v>8.69</v>
      </c>
    </row>
    <row r="95" spans="1:11" ht="15" customHeight="1">
      <c r="A95" s="3">
        <v>14976</v>
      </c>
      <c r="B95" s="4">
        <v>10.58</v>
      </c>
      <c r="C95" s="4">
        <v>0</v>
      </c>
      <c r="D95" s="10"/>
      <c r="E95" s="4">
        <v>-1.8800000000000008</v>
      </c>
      <c r="F95" s="4">
        <v>-15.088282504012851</v>
      </c>
      <c r="G95" s="5"/>
      <c r="H95" s="4"/>
      <c r="I95" s="5"/>
      <c r="J95" s="5">
        <v>10.58</v>
      </c>
      <c r="K95" s="5">
        <v>10.58</v>
      </c>
    </row>
    <row r="96" spans="1:11" ht="15" customHeight="1">
      <c r="A96" s="6">
        <v>14608</v>
      </c>
      <c r="B96" s="7">
        <v>12.46</v>
      </c>
      <c r="C96" s="7">
        <v>0</v>
      </c>
      <c r="D96" s="10"/>
      <c r="E96" s="7">
        <v>-0.67999999999999972</v>
      </c>
      <c r="F96" s="7">
        <v>-5.1750380517503807</v>
      </c>
      <c r="G96" s="8"/>
      <c r="H96" s="7"/>
      <c r="I96" s="8"/>
      <c r="J96" s="8">
        <v>12.46</v>
      </c>
      <c r="K96" s="8">
        <v>12.46</v>
      </c>
    </row>
    <row r="97" spans="1:11" ht="15" customHeight="1">
      <c r="A97" s="3">
        <v>14244</v>
      </c>
      <c r="B97" s="4">
        <v>13.14</v>
      </c>
      <c r="C97" s="4">
        <v>0</v>
      </c>
      <c r="D97" s="10"/>
      <c r="E97" s="4">
        <v>2.59</v>
      </c>
      <c r="F97" s="4">
        <v>24.549763033175353</v>
      </c>
      <c r="G97" s="5"/>
      <c r="H97" s="4"/>
      <c r="I97" s="5"/>
      <c r="J97" s="5">
        <v>13.14</v>
      </c>
      <c r="K97" s="5">
        <v>13.14</v>
      </c>
    </row>
    <row r="98" spans="1:11" ht="15" customHeight="1">
      <c r="A98" s="6">
        <v>13880</v>
      </c>
      <c r="B98" s="7">
        <v>10.55</v>
      </c>
      <c r="C98" s="7">
        <v>0</v>
      </c>
      <c r="D98" s="10"/>
      <c r="E98" s="7">
        <v>-6.629999999999999</v>
      </c>
      <c r="F98" s="7">
        <v>-38.591385331781133</v>
      </c>
      <c r="G98" s="8"/>
      <c r="H98" s="7"/>
      <c r="I98" s="8"/>
      <c r="J98" s="8">
        <v>10.55</v>
      </c>
      <c r="K98" s="8">
        <v>10.55</v>
      </c>
    </row>
    <row r="99" spans="1:11" ht="15" customHeight="1">
      <c r="A99" s="3">
        <v>13515</v>
      </c>
      <c r="B99" s="4">
        <v>17.18</v>
      </c>
      <c r="C99" s="4">
        <v>0</v>
      </c>
      <c r="D99" s="10"/>
      <c r="E99" s="4">
        <v>3.75</v>
      </c>
      <c r="F99" s="4">
        <v>27.922561429635138</v>
      </c>
      <c r="G99" s="5"/>
      <c r="H99" s="4"/>
      <c r="I99" s="5"/>
      <c r="J99" s="5">
        <v>17.18</v>
      </c>
      <c r="K99" s="5">
        <v>17.18</v>
      </c>
    </row>
    <row r="100" spans="1:11" ht="15" customHeight="1">
      <c r="A100" s="6">
        <v>13149</v>
      </c>
      <c r="B100" s="7">
        <v>13.43</v>
      </c>
      <c r="C100" s="7">
        <v>0</v>
      </c>
      <c r="D100" s="10"/>
      <c r="E100" s="7">
        <v>3.9299999999999997</v>
      </c>
      <c r="F100" s="7">
        <v>41.368421052631568</v>
      </c>
      <c r="G100" s="8"/>
      <c r="H100" s="7"/>
      <c r="I100" s="8"/>
      <c r="J100" s="8">
        <v>13.43</v>
      </c>
      <c r="K100" s="8">
        <v>13.43</v>
      </c>
    </row>
    <row r="101" spans="1:11" ht="15" customHeight="1">
      <c r="A101" s="3">
        <v>12784</v>
      </c>
      <c r="B101" s="4">
        <v>9.5</v>
      </c>
      <c r="C101" s="4">
        <v>0</v>
      </c>
      <c r="D101" s="10"/>
      <c r="E101" s="4">
        <v>-0.47000000000000064</v>
      </c>
      <c r="F101" s="4">
        <v>-4.7141424272818533</v>
      </c>
      <c r="G101" s="5"/>
      <c r="H101" s="4"/>
      <c r="I101" s="5"/>
      <c r="J101" s="5">
        <v>9.5</v>
      </c>
      <c r="K101" s="5">
        <v>9.5</v>
      </c>
    </row>
    <row r="102" spans="1:11" ht="15" customHeight="1">
      <c r="A102" s="6">
        <v>12417</v>
      </c>
      <c r="B102" s="7">
        <v>9.9700000000000006</v>
      </c>
      <c r="C102" s="7">
        <v>0</v>
      </c>
      <c r="D102" s="10"/>
      <c r="E102" s="7">
        <v>3.0500000000000007</v>
      </c>
      <c r="F102" s="7">
        <v>44.07514450867054</v>
      </c>
      <c r="G102" s="8"/>
      <c r="H102" s="7"/>
      <c r="I102" s="8"/>
      <c r="J102" s="8">
        <v>9.9700000000000006</v>
      </c>
      <c r="K102" s="8">
        <v>9.9700000000000006</v>
      </c>
    </row>
    <row r="103" spans="1:11" ht="15" customHeight="1">
      <c r="A103" s="3">
        <v>12053</v>
      </c>
      <c r="B103" s="4">
        <v>6.92</v>
      </c>
      <c r="C103" s="4">
        <v>0</v>
      </c>
      <c r="D103" s="10"/>
      <c r="E103" s="4">
        <v>-1.1999999999999993</v>
      </c>
      <c r="F103" s="4">
        <v>-14.778325123152703</v>
      </c>
      <c r="G103" s="5"/>
      <c r="H103" s="4"/>
      <c r="I103" s="5"/>
      <c r="J103" s="5">
        <v>6.92</v>
      </c>
      <c r="K103" s="5">
        <v>6.92</v>
      </c>
    </row>
    <row r="104" spans="1:11" ht="15" customHeight="1">
      <c r="A104" s="6">
        <v>11688</v>
      </c>
      <c r="B104" s="7">
        <v>8.1199999999999992</v>
      </c>
      <c r="C104" s="7">
        <v>0</v>
      </c>
      <c r="D104" s="10"/>
      <c r="E104" s="7">
        <v>-7.2200000000000006</v>
      </c>
      <c r="F104" s="7">
        <v>-47.066492829204698</v>
      </c>
      <c r="G104" s="8"/>
      <c r="H104" s="7"/>
      <c r="I104" s="8"/>
      <c r="J104" s="8">
        <v>8.1199999999999992</v>
      </c>
      <c r="K104" s="8">
        <v>8.1199999999999992</v>
      </c>
    </row>
    <row r="105" spans="1:11" ht="15" customHeight="1">
      <c r="A105" s="3">
        <v>11323</v>
      </c>
      <c r="B105" s="4">
        <v>15.34</v>
      </c>
      <c r="C105" s="4">
        <v>0</v>
      </c>
      <c r="D105" s="10"/>
      <c r="E105" s="4">
        <v>-6.1099999999999994</v>
      </c>
      <c r="F105" s="4">
        <v>-28.484848484848481</v>
      </c>
      <c r="G105" s="5"/>
      <c r="H105" s="4"/>
      <c r="I105" s="5"/>
      <c r="J105" s="5">
        <v>15.34</v>
      </c>
      <c r="K105" s="5">
        <v>15.34</v>
      </c>
    </row>
    <row r="106" spans="1:11" ht="15" customHeight="1">
      <c r="A106" s="6">
        <v>10958</v>
      </c>
      <c r="B106" s="7">
        <v>21.45</v>
      </c>
      <c r="C106" s="7">
        <v>0</v>
      </c>
      <c r="D106" s="10"/>
      <c r="E106" s="7">
        <v>-2.9000000000000021</v>
      </c>
      <c r="F106" s="7">
        <v>-11.90965092402465</v>
      </c>
      <c r="G106" s="8"/>
      <c r="H106" s="7"/>
      <c r="I106" s="8"/>
      <c r="J106" s="8">
        <v>21.45</v>
      </c>
      <c r="K106" s="8">
        <v>21.45</v>
      </c>
    </row>
    <row r="107" spans="1:11" ht="15" customHeight="1">
      <c r="A107" s="3">
        <v>10593</v>
      </c>
      <c r="B107" s="4">
        <v>24.35</v>
      </c>
      <c r="C107" s="4">
        <v>0</v>
      </c>
      <c r="D107" s="9"/>
      <c r="E107" s="4"/>
      <c r="F107" s="4"/>
      <c r="G107" s="5"/>
      <c r="H107" s="4"/>
      <c r="I107" s="5"/>
      <c r="J107" s="5">
        <v>24.35</v>
      </c>
      <c r="K107" s="5">
        <v>24.35</v>
      </c>
    </row>
  </sheetData>
  <pageMargins left="0.7" right="0.7" top="0.75" bottom="0.75" header="0.3" footer="0.3"/>
  <pageSetup paperSize="9" orientation="portrait" horizontalDpi="1200" verticalDpi="1200"/>
  <drawing r:id="rId1"/>
  <legacyDrawing r:id="rId2"/>
  <oleObjects>
    <mc:AlternateContent xmlns:mc="http://schemas.openxmlformats.org/markup-compatibility/2006">
      <mc:Choice Requires="x14">
        <oleObject progId="Package" shapeId="2049" r:id="rId3">
          <objectPr defaultSize="0" autoPict="0" r:id="rId4">
            <anchor moveWithCells="1">
              <from>
                <xdr:col>0</xdr:col>
                <xdr:colOff>0</xdr:colOff>
                <xdr:row>2</xdr:row>
                <xdr:rowOff>0</xdr:rowOff>
              </from>
              <to>
                <xdr:col>7</xdr:col>
                <xdr:colOff>533400</xdr:colOff>
                <xdr:row>14</xdr:row>
                <xdr:rowOff>0</xdr:rowOff>
              </to>
            </anchor>
          </objectPr>
        </oleObject>
      </mc:Choice>
      <mc:Fallback>
        <oleObject progId="Package" shapeId="2049" r:id="rId3"/>
      </mc:Fallback>
    </mc:AlternateContent>
  </oleObjec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8"/>
  <sheetViews>
    <sheetView showGridLines="0" topLeftCell="A12" workbookViewId="0">
      <selection activeCell="L28" sqref="L16:M28"/>
    </sheetView>
  </sheetViews>
  <sheetFormatPr baseColWidth="10" defaultColWidth="9.1640625" defaultRowHeight="15" customHeight="1" x14ac:dyDescent="0"/>
  <cols>
    <col min="1" max="1" width="8.5" customWidth="1"/>
    <col min="2" max="2" width="6.83203125" customWidth="1"/>
    <col min="3" max="4" width="16.5" customWidth="1"/>
    <col min="5" max="5" width="9.5" customWidth="1"/>
    <col min="6" max="6" width="12.5" customWidth="1"/>
    <col min="7" max="8" width="6.83203125" customWidth="1"/>
    <col min="9" max="9" width="13.5" customWidth="1"/>
    <col min="10" max="10" width="10.33203125" customWidth="1"/>
    <col min="12" max="12" width="23.6640625" customWidth="1"/>
    <col min="13" max="13" width="7.33203125" customWidth="1"/>
  </cols>
  <sheetData>
    <row r="1" spans="1:13" ht="15" customHeight="1">
      <c r="A1" s="1" t="s">
        <v>13</v>
      </c>
    </row>
    <row r="3" spans="1:13" ht="15" customHeight="1">
      <c r="A3" t="s">
        <v>11</v>
      </c>
    </row>
    <row r="16" spans="1:13" ht="15" customHeight="1">
      <c r="A16" s="2" t="s">
        <v>1</v>
      </c>
      <c r="B16" s="2" t="s">
        <v>14</v>
      </c>
      <c r="C16" s="2" t="s">
        <v>15</v>
      </c>
      <c r="D16" s="2" t="s">
        <v>19</v>
      </c>
      <c r="E16" s="2" t="s">
        <v>4</v>
      </c>
      <c r="F16" s="2" t="s">
        <v>5</v>
      </c>
      <c r="G16" s="2" t="s">
        <v>16</v>
      </c>
      <c r="H16" s="2" t="s">
        <v>17</v>
      </c>
      <c r="I16" s="2" t="s">
        <v>18</v>
      </c>
      <c r="J16" s="2" t="s">
        <v>3</v>
      </c>
      <c r="L16" s="32" t="s">
        <v>49</v>
      </c>
      <c r="M16" s="33"/>
    </row>
    <row r="17" spans="1:13" ht="15" customHeight="1">
      <c r="A17" s="3">
        <v>43283</v>
      </c>
      <c r="B17" s="5">
        <v>144.75</v>
      </c>
      <c r="C17" s="5">
        <v>145</v>
      </c>
      <c r="D17" s="15"/>
      <c r="E17" s="4">
        <v>-0.25</v>
      </c>
      <c r="F17" s="4">
        <v>-0.17241379310344829</v>
      </c>
      <c r="G17" s="5">
        <v>144.71875</v>
      </c>
      <c r="H17" s="5">
        <v>144.75</v>
      </c>
      <c r="I17" s="5">
        <v>792018</v>
      </c>
      <c r="J17" s="4">
        <v>169933</v>
      </c>
      <c r="L17" s="35" t="s">
        <v>42</v>
      </c>
      <c r="M17" s="41">
        <f>AVERAGE(D18:D49)</f>
        <v>2.474343609015581E-2</v>
      </c>
    </row>
    <row r="18" spans="1:13" ht="15" customHeight="1">
      <c r="A18" s="6">
        <v>43098</v>
      </c>
      <c r="B18" s="8">
        <v>152.96875</v>
      </c>
      <c r="C18" s="8">
        <v>153</v>
      </c>
      <c r="D18" s="15">
        <f t="shared" ref="D18:D49" si="0">(C18/C19)-1</f>
        <v>1.5556938394523989E-2</v>
      </c>
      <c r="E18" s="7">
        <v>2.34375</v>
      </c>
      <c r="F18" s="7">
        <v>1.5556938394523989</v>
      </c>
      <c r="G18" s="8">
        <v>152.96875</v>
      </c>
      <c r="H18" s="8">
        <v>153</v>
      </c>
      <c r="I18" s="8"/>
      <c r="J18" s="7">
        <v>176398360</v>
      </c>
      <c r="L18" s="35" t="s">
        <v>43</v>
      </c>
      <c r="M18" s="43">
        <f>_xlfn.STDEV.S(D18:D49)</f>
        <v>0.11186214810702434</v>
      </c>
    </row>
    <row r="19" spans="1:13" ht="15" customHeight="1">
      <c r="A19" s="3">
        <v>42734</v>
      </c>
      <c r="B19" s="5">
        <v>150.28125</v>
      </c>
      <c r="C19" s="5">
        <v>150.65625</v>
      </c>
      <c r="D19" s="15">
        <f t="shared" si="0"/>
        <v>-2.0121951219512213E-2</v>
      </c>
      <c r="E19" s="4">
        <v>-3.09375</v>
      </c>
      <c r="F19" s="4">
        <v>-2.0121951219512213</v>
      </c>
      <c r="G19" s="5">
        <v>150.25</v>
      </c>
      <c r="H19" s="5">
        <v>150.34375</v>
      </c>
      <c r="I19" s="5"/>
      <c r="J19" s="4">
        <v>139831450</v>
      </c>
      <c r="L19" s="35"/>
      <c r="M19" s="36"/>
    </row>
    <row r="20" spans="1:13" ht="15" customHeight="1">
      <c r="A20" s="6">
        <v>42369</v>
      </c>
      <c r="B20" s="8">
        <v>153.4375</v>
      </c>
      <c r="C20" s="8">
        <v>153.75</v>
      </c>
      <c r="D20" s="15">
        <f t="shared" si="0"/>
        <v>6.3553826199740593E-2</v>
      </c>
      <c r="E20" s="7">
        <v>9.1875</v>
      </c>
      <c r="F20" s="7">
        <v>6.3553826199740593</v>
      </c>
      <c r="G20" s="8">
        <v>153.4375</v>
      </c>
      <c r="H20" s="8">
        <v>153.46875</v>
      </c>
      <c r="I20" s="8"/>
      <c r="J20" s="7">
        <v>132822480.00000001</v>
      </c>
      <c r="L20" s="35" t="s">
        <v>44</v>
      </c>
      <c r="M20" s="44">
        <f>SKEW(D18:D49)</f>
        <v>-0.62205862114700095</v>
      </c>
    </row>
    <row r="21" spans="1:13" ht="15" customHeight="1">
      <c r="A21" s="3">
        <v>42004</v>
      </c>
      <c r="B21" s="5">
        <v>144.46875</v>
      </c>
      <c r="C21" s="5">
        <v>144.5625</v>
      </c>
      <c r="D21" s="15">
        <f t="shared" si="0"/>
        <v>0.12664393570384802</v>
      </c>
      <c r="E21" s="4">
        <v>16.25</v>
      </c>
      <c r="F21" s="4">
        <v>12.664393570384803</v>
      </c>
      <c r="G21" s="5">
        <v>144.4375</v>
      </c>
      <c r="H21" s="5">
        <v>144.53125</v>
      </c>
      <c r="I21" s="5"/>
      <c r="J21" s="4">
        <v>198182890</v>
      </c>
      <c r="L21" s="35" t="s">
        <v>45</v>
      </c>
      <c r="M21" s="44">
        <f>KURT(D18:D49)</f>
        <v>0.74539298878274041</v>
      </c>
    </row>
    <row r="22" spans="1:13" ht="15" customHeight="1">
      <c r="A22" s="6">
        <v>41639</v>
      </c>
      <c r="B22" s="8">
        <v>128.0625</v>
      </c>
      <c r="C22" s="8">
        <v>128.3125</v>
      </c>
      <c r="D22" s="15">
        <f t="shared" si="0"/>
        <v>-0.1300847457627119</v>
      </c>
      <c r="E22" s="7">
        <v>-19.1875</v>
      </c>
      <c r="F22" s="7">
        <v>-13.00847457627119</v>
      </c>
      <c r="G22" s="8">
        <v>128.03125</v>
      </c>
      <c r="H22" s="8">
        <v>128.09375</v>
      </c>
      <c r="I22" s="8"/>
      <c r="J22" s="7">
        <v>158705060</v>
      </c>
      <c r="L22" s="35"/>
      <c r="M22" s="37"/>
    </row>
    <row r="23" spans="1:13" ht="15" customHeight="1">
      <c r="A23" s="3">
        <v>41274</v>
      </c>
      <c r="B23" s="5">
        <v>147.0625</v>
      </c>
      <c r="C23" s="5">
        <v>147.5</v>
      </c>
      <c r="D23" s="15">
        <f t="shared" si="0"/>
        <v>1.8558480794130361E-2</v>
      </c>
      <c r="E23" s="4">
        <v>2.6875</v>
      </c>
      <c r="F23" s="4">
        <v>1.8558480794130361</v>
      </c>
      <c r="G23" s="5">
        <v>147.03120000000001</v>
      </c>
      <c r="H23" s="5">
        <v>147.0625</v>
      </c>
      <c r="I23" s="5"/>
      <c r="J23" s="4">
        <v>152436450</v>
      </c>
      <c r="L23" s="35" t="s">
        <v>51</v>
      </c>
      <c r="M23" s="34"/>
    </row>
    <row r="24" spans="1:13" ht="15" customHeight="1">
      <c r="A24" s="6">
        <v>40907</v>
      </c>
      <c r="B24" s="8">
        <v>144.53120000000001</v>
      </c>
      <c r="C24" s="8">
        <v>144.8125</v>
      </c>
      <c r="D24" s="15">
        <f t="shared" si="0"/>
        <v>0.1857727737973387</v>
      </c>
      <c r="E24" s="7">
        <v>22.6875</v>
      </c>
      <c r="F24" s="7">
        <v>18.577277379733871</v>
      </c>
      <c r="G24" s="8">
        <v>144.21879999999999</v>
      </c>
      <c r="H24" s="8">
        <v>144.84379999999999</v>
      </c>
      <c r="I24" s="8"/>
      <c r="J24" s="7">
        <v>157856380</v>
      </c>
      <c r="L24" s="42" t="s">
        <v>20</v>
      </c>
      <c r="M24" s="38">
        <f>CORREL(D18:D49,'S&amp;P 500'!D18:D49)</f>
        <v>-0.20039385611336344</v>
      </c>
    </row>
    <row r="25" spans="1:13" ht="15" customHeight="1">
      <c r="A25" s="3">
        <v>40543</v>
      </c>
      <c r="B25" s="5">
        <v>122.125</v>
      </c>
      <c r="C25" s="5">
        <v>122.125</v>
      </c>
      <c r="D25" s="15">
        <f t="shared" si="0"/>
        <v>5.8504875406283796E-2</v>
      </c>
      <c r="E25" s="4">
        <v>6.75</v>
      </c>
      <c r="F25" s="4">
        <v>5.8504875406283796</v>
      </c>
      <c r="G25" s="5">
        <v>122.09375</v>
      </c>
      <c r="H25" s="5">
        <v>122.4375</v>
      </c>
      <c r="I25" s="5"/>
      <c r="J25" s="4">
        <v>168918640</v>
      </c>
      <c r="L25" s="42" t="s">
        <v>22</v>
      </c>
      <c r="M25" s="38">
        <f>CORREL(D18:D49,'MSCI World ex USA'!D18:D49)</f>
        <v>-0.27917666381492057</v>
      </c>
    </row>
    <row r="26" spans="1:13" ht="15" customHeight="1">
      <c r="A26" s="6">
        <v>40178</v>
      </c>
      <c r="B26" s="8">
        <v>115.375</v>
      </c>
      <c r="C26" s="8">
        <v>115.375</v>
      </c>
      <c r="D26" s="15">
        <f t="shared" si="0"/>
        <v>-0.16423331490964299</v>
      </c>
      <c r="E26" s="7">
        <v>-22.671899999999994</v>
      </c>
      <c r="F26" s="7">
        <v>-16.423331490964298</v>
      </c>
      <c r="G26" s="8">
        <v>114.7188</v>
      </c>
      <c r="H26" s="8">
        <v>115.2188</v>
      </c>
      <c r="I26" s="8"/>
      <c r="J26" s="7">
        <v>179912140</v>
      </c>
      <c r="L26" s="42" t="s">
        <v>28</v>
      </c>
      <c r="M26" s="38">
        <f>CORREL(D18:D49,'German Gov. Bonds'!D18:D49)</f>
        <v>0.26618235123864015</v>
      </c>
    </row>
    <row r="27" spans="1:13" ht="15" customHeight="1">
      <c r="A27" s="3">
        <v>39813</v>
      </c>
      <c r="B27" s="5">
        <v>138.04689999999999</v>
      </c>
      <c r="C27" s="5">
        <v>138.04689999999999</v>
      </c>
      <c r="D27" s="15">
        <f t="shared" si="0"/>
        <v>0.18622470461868956</v>
      </c>
      <c r="E27" s="4">
        <v>21.671899999999994</v>
      </c>
      <c r="F27" s="4">
        <v>18.622470461868957</v>
      </c>
      <c r="G27" s="5"/>
      <c r="H27" s="5"/>
      <c r="I27" s="5"/>
      <c r="J27" s="4">
        <v>224568700</v>
      </c>
      <c r="L27" s="35"/>
      <c r="M27" s="34"/>
    </row>
    <row r="28" spans="1:13" ht="15" customHeight="1">
      <c r="A28" s="6">
        <v>39447</v>
      </c>
      <c r="B28" s="8">
        <v>116.375</v>
      </c>
      <c r="C28" s="8">
        <v>116.375</v>
      </c>
      <c r="D28" s="15">
        <f t="shared" si="0"/>
        <v>4.430734716769491E-2</v>
      </c>
      <c r="E28" s="7">
        <v>4.9375</v>
      </c>
      <c r="F28" s="7">
        <v>4.430734716769491</v>
      </c>
      <c r="G28" s="8"/>
      <c r="H28" s="8"/>
      <c r="I28" s="8"/>
      <c r="J28" s="7">
        <v>232420730</v>
      </c>
      <c r="L28" s="39" t="s">
        <v>46</v>
      </c>
      <c r="M28" s="40">
        <f>COUNT(D18:D49)</f>
        <v>32</v>
      </c>
    </row>
    <row r="29" spans="1:13" ht="15" customHeight="1">
      <c r="A29" s="3">
        <v>39080</v>
      </c>
      <c r="B29" s="5">
        <v>111.4375</v>
      </c>
      <c r="C29" s="5">
        <v>111.4375</v>
      </c>
      <c r="D29" s="15">
        <f t="shared" si="0"/>
        <v>-2.4083196496989645E-2</v>
      </c>
      <c r="E29" s="4">
        <v>-2.75</v>
      </c>
      <c r="F29" s="4">
        <v>-2.4083196496989645</v>
      </c>
      <c r="G29" s="5"/>
      <c r="H29" s="5"/>
      <c r="I29" s="5"/>
      <c r="J29" s="4">
        <v>186243030</v>
      </c>
    </row>
    <row r="30" spans="1:13" ht="15" customHeight="1">
      <c r="A30" s="6">
        <v>38716</v>
      </c>
      <c r="B30" s="8">
        <v>114.1875</v>
      </c>
      <c r="C30" s="8">
        <v>114.1875</v>
      </c>
      <c r="D30" s="15">
        <f t="shared" si="0"/>
        <v>1.4999999999999902E-2</v>
      </c>
      <c r="E30" s="7">
        <v>1.6875</v>
      </c>
      <c r="F30" s="7">
        <v>1.4999999999999902</v>
      </c>
      <c r="G30" s="8"/>
      <c r="H30" s="8"/>
      <c r="I30" s="8"/>
      <c r="J30" s="7">
        <v>164190330</v>
      </c>
    </row>
    <row r="31" spans="1:13" ht="15" customHeight="1">
      <c r="A31" s="3">
        <v>38352</v>
      </c>
      <c r="B31" s="5">
        <v>112.5</v>
      </c>
      <c r="C31" s="5">
        <v>112.5</v>
      </c>
      <c r="D31" s="15">
        <f t="shared" si="0"/>
        <v>2.9159519725557415E-2</v>
      </c>
      <c r="E31" s="4">
        <v>3.1875</v>
      </c>
      <c r="F31" s="4">
        <v>2.9159519725557415</v>
      </c>
      <c r="G31" s="5"/>
      <c r="H31" s="5"/>
      <c r="I31" s="5"/>
      <c r="J31" s="4">
        <v>140429330</v>
      </c>
    </row>
    <row r="32" spans="1:13" ht="15" customHeight="1">
      <c r="A32" s="6">
        <v>37986</v>
      </c>
      <c r="B32" s="8">
        <v>109.3125</v>
      </c>
      <c r="C32" s="8">
        <v>109.3125</v>
      </c>
      <c r="D32" s="15">
        <f t="shared" si="0"/>
        <v>-2.9950083194675514E-2</v>
      </c>
      <c r="E32" s="7">
        <v>-3.375</v>
      </c>
      <c r="F32" s="7">
        <v>-2.9950083194675514</v>
      </c>
      <c r="G32" s="8"/>
      <c r="H32" s="8"/>
      <c r="I32" s="8"/>
      <c r="J32" s="7">
        <v>123303130</v>
      </c>
    </row>
    <row r="33" spans="1:10" ht="15" customHeight="1">
      <c r="A33" s="3">
        <v>37621</v>
      </c>
      <c r="B33" s="5">
        <v>112.6875</v>
      </c>
      <c r="C33" s="5">
        <v>112.6875</v>
      </c>
      <c r="D33" s="15">
        <f t="shared" si="0"/>
        <v>0.10987941649520883</v>
      </c>
      <c r="E33" s="4">
        <v>11.156199999999998</v>
      </c>
      <c r="F33" s="4">
        <v>10.987941649520883</v>
      </c>
      <c r="G33" s="5"/>
      <c r="H33" s="5"/>
      <c r="I33" s="5"/>
      <c r="J33" s="4">
        <v>116732836</v>
      </c>
    </row>
    <row r="34" spans="1:10" ht="15" customHeight="1">
      <c r="A34" s="6">
        <v>37256</v>
      </c>
      <c r="B34" s="8">
        <v>101.5312</v>
      </c>
      <c r="C34" s="8">
        <v>101.5313</v>
      </c>
      <c r="D34" s="15">
        <f t="shared" si="0"/>
        <v>-2.9569414575866149E-2</v>
      </c>
      <c r="E34" s="7">
        <v>-3.0936999999999983</v>
      </c>
      <c r="F34" s="7">
        <v>-2.9569414575866149</v>
      </c>
      <c r="G34" s="8"/>
      <c r="H34" s="8"/>
      <c r="I34" s="8"/>
      <c r="J34" s="7">
        <v>123671630</v>
      </c>
    </row>
    <row r="35" spans="1:10" ht="15" customHeight="1">
      <c r="A35" s="3">
        <v>36889</v>
      </c>
      <c r="B35" s="5">
        <v>104.625</v>
      </c>
      <c r="C35" s="5">
        <v>104.625</v>
      </c>
      <c r="D35" s="15">
        <f t="shared" si="0"/>
        <v>0.15051546391752568</v>
      </c>
      <c r="E35" s="4">
        <v>13.6875</v>
      </c>
      <c r="F35" s="4">
        <v>15.051546391752568</v>
      </c>
      <c r="G35" s="5"/>
      <c r="H35" s="5"/>
      <c r="I35" s="5"/>
      <c r="J35" s="4">
        <v>117493195</v>
      </c>
    </row>
    <row r="36" spans="1:10" ht="15" customHeight="1">
      <c r="A36" s="6">
        <v>36525</v>
      </c>
      <c r="B36" s="8">
        <v>90.9375</v>
      </c>
      <c r="C36" s="8">
        <v>90.9375</v>
      </c>
      <c r="D36" s="15">
        <f t="shared" si="0"/>
        <v>-0.28833483459629849</v>
      </c>
      <c r="E36" s="7">
        <v>-36.843800000000002</v>
      </c>
      <c r="F36" s="7">
        <v>-28.83348345962985</v>
      </c>
      <c r="G36" s="8"/>
      <c r="H36" s="8"/>
      <c r="I36" s="8"/>
      <c r="J36" s="7">
        <v>166761700</v>
      </c>
    </row>
    <row r="37" spans="1:10" ht="15" customHeight="1">
      <c r="A37" s="3">
        <v>36160</v>
      </c>
      <c r="B37" s="5">
        <v>106.2813</v>
      </c>
      <c r="C37" s="5">
        <v>127.7813</v>
      </c>
      <c r="D37" s="15">
        <f t="shared" si="0"/>
        <v>6.07003639116519E-2</v>
      </c>
      <c r="E37" s="4">
        <v>7.3125</v>
      </c>
      <c r="F37" s="4">
        <v>6.07003639116519</v>
      </c>
      <c r="G37" s="5"/>
      <c r="H37" s="5"/>
      <c r="I37" s="5"/>
      <c r="J37" s="4">
        <v>213882200</v>
      </c>
    </row>
    <row r="38" spans="1:10" ht="15" customHeight="1">
      <c r="A38" s="6">
        <v>35795</v>
      </c>
      <c r="B38" s="8">
        <v>100.0313</v>
      </c>
      <c r="C38" s="8">
        <v>120.4688</v>
      </c>
      <c r="D38" s="15">
        <f t="shared" si="0"/>
        <v>6.9645283018867854E-2</v>
      </c>
      <c r="E38" s="7">
        <v>7.8438000000000017</v>
      </c>
      <c r="F38" s="7">
        <v>6.9645283018867854</v>
      </c>
      <c r="G38" s="8"/>
      <c r="H38" s="8"/>
      <c r="I38" s="8"/>
      <c r="J38" s="7">
        <v>145612470</v>
      </c>
    </row>
    <row r="39" spans="1:10" ht="15" customHeight="1">
      <c r="A39" s="3">
        <v>35430</v>
      </c>
      <c r="B39" s="5">
        <v>91.6875</v>
      </c>
      <c r="C39" s="5">
        <v>112.625</v>
      </c>
      <c r="D39" s="15">
        <f t="shared" si="0"/>
        <v>-7.2807173529334301E-2</v>
      </c>
      <c r="E39" s="4">
        <v>-8.8438000000000017</v>
      </c>
      <c r="F39" s="4">
        <v>-7.2807173529334301</v>
      </c>
      <c r="G39" s="5"/>
      <c r="H39" s="5"/>
      <c r="I39" s="5"/>
      <c r="J39" s="4">
        <v>106569300</v>
      </c>
    </row>
    <row r="40" spans="1:10" ht="15" customHeight="1">
      <c r="A40" s="6">
        <v>35062</v>
      </c>
      <c r="B40" s="8">
        <v>99.40625</v>
      </c>
      <c r="C40" s="8">
        <v>121.4688</v>
      </c>
      <c r="D40" s="15">
        <f t="shared" si="0"/>
        <v>0.22502414119130165</v>
      </c>
      <c r="E40" s="7">
        <v>22.312550000000002</v>
      </c>
      <c r="F40" s="7">
        <v>22.502414119130165</v>
      </c>
      <c r="G40" s="8"/>
      <c r="H40" s="8"/>
      <c r="I40" s="8"/>
      <c r="J40" s="7">
        <v>26089977</v>
      </c>
    </row>
    <row r="41" spans="1:10" ht="15" customHeight="1">
      <c r="A41" s="3">
        <v>34698</v>
      </c>
      <c r="B41" s="5">
        <v>78.0625</v>
      </c>
      <c r="C41" s="5">
        <v>99.15625</v>
      </c>
      <c r="D41" s="15">
        <f t="shared" si="0"/>
        <v>-0.13400655021834063</v>
      </c>
      <c r="E41" s="4">
        <v>-15.34375</v>
      </c>
      <c r="F41" s="4">
        <v>-13.400655021834062</v>
      </c>
      <c r="G41" s="5"/>
      <c r="H41" s="5"/>
      <c r="I41" s="5"/>
      <c r="J41" s="4">
        <v>0</v>
      </c>
    </row>
    <row r="42" spans="1:10" ht="15" customHeight="1">
      <c r="A42" s="6">
        <v>34334</v>
      </c>
      <c r="B42" s="8">
        <v>93.375</v>
      </c>
      <c r="C42" s="8">
        <v>114.5</v>
      </c>
      <c r="D42" s="15">
        <f t="shared" si="0"/>
        <v>9.4057405048716625E-2</v>
      </c>
      <c r="E42" s="7">
        <v>9.8436999999999983</v>
      </c>
      <c r="F42" s="7">
        <v>9.4057405048716625</v>
      </c>
      <c r="G42" s="8"/>
      <c r="H42" s="8"/>
      <c r="I42" s="8"/>
      <c r="J42" s="7">
        <v>0</v>
      </c>
    </row>
    <row r="43" spans="1:10" ht="15" customHeight="1">
      <c r="A43" s="3">
        <v>33969</v>
      </c>
      <c r="B43" s="5">
        <v>82.75</v>
      </c>
      <c r="C43" s="5">
        <v>104.6563</v>
      </c>
      <c r="D43" s="15">
        <f t="shared" si="0"/>
        <v>-8.9451073985680196E-4</v>
      </c>
      <c r="E43" s="4">
        <v>-9.369999999999834E-2</v>
      </c>
      <c r="F43" s="4">
        <v>-8.9451073985680196E-2</v>
      </c>
      <c r="G43" s="5"/>
      <c r="H43" s="5"/>
      <c r="I43" s="5"/>
      <c r="J43" s="4">
        <v>0</v>
      </c>
    </row>
    <row r="44" spans="1:10" ht="15" customHeight="1">
      <c r="A44" s="6">
        <v>33603</v>
      </c>
      <c r="B44" s="8">
        <v>83.125</v>
      </c>
      <c r="C44" s="8">
        <v>104.75</v>
      </c>
      <c r="D44" s="15">
        <f t="shared" si="0"/>
        <v>9.4351942539993461E-2</v>
      </c>
      <c r="E44" s="7">
        <v>9.03125</v>
      </c>
      <c r="F44" s="7">
        <v>9.4351942539993452</v>
      </c>
      <c r="G44" s="8"/>
      <c r="H44" s="8"/>
      <c r="I44" s="8"/>
      <c r="J44" s="7">
        <v>0</v>
      </c>
    </row>
    <row r="45" spans="1:10" ht="15" customHeight="1">
      <c r="A45" s="3">
        <v>33238</v>
      </c>
      <c r="B45" s="5">
        <v>76.09375</v>
      </c>
      <c r="C45" s="5">
        <v>95.71875</v>
      </c>
      <c r="D45" s="15">
        <f t="shared" si="0"/>
        <v>-2.9775102945834631E-2</v>
      </c>
      <c r="E45" s="4">
        <v>-2.9375</v>
      </c>
      <c r="F45" s="4">
        <v>-2.9775102945834631</v>
      </c>
      <c r="G45" s="5"/>
      <c r="H45" s="5"/>
      <c r="I45" s="5"/>
      <c r="J45" s="4">
        <v>0</v>
      </c>
    </row>
    <row r="46" spans="1:10" ht="15" customHeight="1">
      <c r="A46" s="6">
        <v>32871</v>
      </c>
      <c r="B46" s="8">
        <v>77.875</v>
      </c>
      <c r="C46" s="8">
        <v>98.65625</v>
      </c>
      <c r="D46" s="15">
        <f t="shared" si="0"/>
        <v>0.1069424964936887</v>
      </c>
      <c r="E46" s="7">
        <v>9.53125</v>
      </c>
      <c r="F46" s="7">
        <v>10.694249649368871</v>
      </c>
      <c r="G46" s="8"/>
      <c r="H46" s="8"/>
      <c r="I46" s="8"/>
      <c r="J46" s="7">
        <v>0</v>
      </c>
    </row>
    <row r="47" spans="1:10" ht="15" customHeight="1">
      <c r="A47" s="3">
        <v>32507</v>
      </c>
      <c r="B47" s="5">
        <v>70.28125</v>
      </c>
      <c r="C47" s="5">
        <v>89.125</v>
      </c>
      <c r="D47" s="15">
        <f t="shared" si="0"/>
        <v>1.3143872113676736E-2</v>
      </c>
      <c r="E47" s="4">
        <v>1.15625</v>
      </c>
      <c r="F47" s="4">
        <v>1.3143872113676736</v>
      </c>
      <c r="G47" s="5"/>
      <c r="H47" s="5"/>
      <c r="I47" s="5"/>
      <c r="J47" s="4">
        <v>0</v>
      </c>
    </row>
    <row r="48" spans="1:10" ht="15" customHeight="1">
      <c r="A48" s="6">
        <v>32142</v>
      </c>
      <c r="B48" s="8">
        <v>70.34375</v>
      </c>
      <c r="C48" s="8">
        <v>87.96875</v>
      </c>
      <c r="D48" s="15">
        <f t="shared" si="0"/>
        <v>-0.10407383831954164</v>
      </c>
      <c r="E48" s="7">
        <v>-10.21875</v>
      </c>
      <c r="F48" s="7">
        <v>-10.407383831954164</v>
      </c>
      <c r="G48" s="8"/>
      <c r="H48" s="8"/>
      <c r="I48" s="8"/>
      <c r="J48" s="7">
        <v>0</v>
      </c>
    </row>
    <row r="49" spans="1:10" ht="15" customHeight="1">
      <c r="A49" s="3">
        <v>31777</v>
      </c>
      <c r="B49" s="5">
        <v>82.53125</v>
      </c>
      <c r="C49" s="5">
        <v>98.1875</v>
      </c>
      <c r="D49" s="15">
        <f t="shared" si="0"/>
        <v>0.15218188485515216</v>
      </c>
      <c r="E49" s="4">
        <v>12.96875</v>
      </c>
      <c r="F49" s="4">
        <v>15.218188485515217</v>
      </c>
      <c r="G49" s="5"/>
      <c r="H49" s="5"/>
      <c r="I49" s="5"/>
      <c r="J49" s="4">
        <v>0</v>
      </c>
    </row>
    <row r="50" spans="1:10" ht="15" customHeight="1">
      <c r="A50" s="6">
        <v>31412</v>
      </c>
      <c r="B50" s="8">
        <v>69</v>
      </c>
      <c r="C50" s="8">
        <v>85.21875</v>
      </c>
      <c r="D50" s="15"/>
      <c r="E50" s="7">
        <v>14.15625</v>
      </c>
      <c r="F50" s="7">
        <v>19.920844327176781</v>
      </c>
      <c r="G50" s="8"/>
      <c r="H50" s="8"/>
      <c r="I50" s="8"/>
      <c r="J50" s="7">
        <v>0</v>
      </c>
    </row>
    <row r="51" spans="1:10" ht="15" customHeight="1">
      <c r="A51" s="3">
        <v>31047</v>
      </c>
      <c r="B51" s="5">
        <v>58.28125</v>
      </c>
      <c r="C51" s="5">
        <v>71.0625</v>
      </c>
      <c r="D51" s="15"/>
      <c r="E51" s="4">
        <v>1.03125</v>
      </c>
      <c r="F51" s="4">
        <v>1.4725568942436373</v>
      </c>
      <c r="G51" s="5"/>
      <c r="H51" s="5"/>
      <c r="I51" s="5"/>
      <c r="J51" s="4">
        <v>0</v>
      </c>
    </row>
    <row r="52" spans="1:10" ht="15" customHeight="1">
      <c r="A52" s="6">
        <v>30680</v>
      </c>
      <c r="B52" s="8">
        <v>56.25</v>
      </c>
      <c r="C52" s="8">
        <v>70.03125</v>
      </c>
      <c r="D52" s="15"/>
      <c r="E52" s="7">
        <v>-6.59375</v>
      </c>
      <c r="F52" s="7">
        <v>-8.6052202283849901</v>
      </c>
      <c r="G52" s="8"/>
      <c r="H52" s="8"/>
      <c r="I52" s="8"/>
      <c r="J52" s="7">
        <v>0</v>
      </c>
    </row>
    <row r="53" spans="1:10" ht="15" customHeight="1">
      <c r="A53" s="3">
        <v>30316</v>
      </c>
      <c r="B53" s="5"/>
      <c r="C53" s="5">
        <v>76.625</v>
      </c>
      <c r="D53" s="15"/>
      <c r="E53" s="4">
        <v>14.71875</v>
      </c>
      <c r="F53" s="4">
        <v>23.775870772337203</v>
      </c>
      <c r="G53" s="5"/>
      <c r="H53" s="5"/>
      <c r="I53" s="5"/>
      <c r="J53" s="4">
        <v>0</v>
      </c>
    </row>
    <row r="54" spans="1:10" ht="15" customHeight="1">
      <c r="A54" s="6">
        <v>29951</v>
      </c>
      <c r="B54" s="8">
        <v>47.28125</v>
      </c>
      <c r="C54" s="8">
        <v>61.90625</v>
      </c>
      <c r="D54" s="15"/>
      <c r="E54" s="7">
        <v>-9.46875</v>
      </c>
      <c r="F54" s="7">
        <v>-13.266199649737299</v>
      </c>
      <c r="G54" s="8"/>
      <c r="H54" s="8"/>
      <c r="I54" s="8"/>
      <c r="J54" s="7">
        <v>0</v>
      </c>
    </row>
    <row r="55" spans="1:10" ht="15" customHeight="1">
      <c r="A55" s="3">
        <v>29586</v>
      </c>
      <c r="B55" s="5">
        <v>55.78125</v>
      </c>
      <c r="C55" s="5">
        <v>71.375</v>
      </c>
      <c r="D55" s="15"/>
      <c r="E55" s="4">
        <v>-10.8125</v>
      </c>
      <c r="F55" s="4">
        <v>-13.155893536121678</v>
      </c>
      <c r="G55" s="5"/>
      <c r="H55" s="5"/>
      <c r="I55" s="5"/>
      <c r="J55" s="4">
        <v>0</v>
      </c>
    </row>
    <row r="56" spans="1:10" ht="15" customHeight="1">
      <c r="A56" s="6">
        <v>29220</v>
      </c>
      <c r="B56" s="8">
        <v>66.25</v>
      </c>
      <c r="C56" s="8">
        <v>82.1875</v>
      </c>
      <c r="D56" s="15"/>
      <c r="E56" s="7">
        <v>-8.15625</v>
      </c>
      <c r="F56" s="7">
        <v>-9.0280179868557635</v>
      </c>
      <c r="G56" s="8"/>
      <c r="H56" s="8"/>
      <c r="I56" s="8"/>
      <c r="J56" s="7">
        <v>0</v>
      </c>
    </row>
    <row r="57" spans="1:10" ht="15" customHeight="1">
      <c r="A57" s="3">
        <v>28853</v>
      </c>
      <c r="B57" s="5">
        <v>72.8125</v>
      </c>
      <c r="C57" s="5">
        <v>90.34375</v>
      </c>
      <c r="D57" s="15"/>
      <c r="E57" s="4">
        <v>-9.1875</v>
      </c>
      <c r="F57" s="4">
        <v>-9.2307692307692317</v>
      </c>
      <c r="G57" s="5"/>
      <c r="H57" s="5"/>
      <c r="I57" s="5"/>
      <c r="J57" s="4">
        <v>0</v>
      </c>
    </row>
    <row r="58" spans="1:10" ht="15" customHeight="1">
      <c r="A58" s="6">
        <v>28489</v>
      </c>
      <c r="B58" s="8">
        <v>80.21875</v>
      </c>
      <c r="C58" s="8">
        <v>99.53125</v>
      </c>
      <c r="D58" s="15"/>
      <c r="E58" s="7"/>
      <c r="F58" s="7">
        <v>-100</v>
      </c>
      <c r="G58" s="8"/>
      <c r="H58" s="8"/>
      <c r="I58" s="8"/>
      <c r="J58" s="7">
        <v>0</v>
      </c>
    </row>
  </sheetData>
  <pageMargins left="0.7" right="0.7" top="0.75" bottom="0.75" header="0.3" footer="0.3"/>
  <pageSetup paperSize="9" orientation="portrait" horizontalDpi="1200" verticalDpi="1200"/>
  <drawing r:id="rId1"/>
  <legacyDrawing r:id="rId2"/>
  <oleObjects>
    <mc:AlternateContent xmlns:mc="http://schemas.openxmlformats.org/markup-compatibility/2006">
      <mc:Choice Requires="x14">
        <oleObject progId="Package" shapeId="3073" r:id="rId3">
          <objectPr defaultSize="0" autoPict="0" r:id="rId4">
            <anchor moveWithCells="1">
              <from>
                <xdr:col>0</xdr:col>
                <xdr:colOff>0</xdr:colOff>
                <xdr:row>2</xdr:row>
                <xdr:rowOff>0</xdr:rowOff>
              </from>
              <to>
                <xdr:col>10</xdr:col>
                <xdr:colOff>165100</xdr:colOff>
                <xdr:row>14</xdr:row>
                <xdr:rowOff>0</xdr:rowOff>
              </to>
            </anchor>
          </objectPr>
        </oleObject>
      </mc:Choice>
      <mc:Fallback>
        <oleObject progId="Package" shapeId="3073" r:id="rId3"/>
      </mc:Fallback>
    </mc:AlternateContent>
  </oleObjec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0"/>
  <sheetViews>
    <sheetView topLeftCell="A11" workbookViewId="0">
      <selection activeCell="O17" sqref="O17"/>
    </sheetView>
  </sheetViews>
  <sheetFormatPr baseColWidth="10" defaultColWidth="9.1640625" defaultRowHeight="15" customHeight="1" x14ac:dyDescent="0"/>
  <cols>
    <col min="1" max="1" width="8.5" customWidth="1"/>
    <col min="2" max="2" width="8.83203125" customWidth="1"/>
    <col min="3" max="3" width="14.6640625" bestFit="1" customWidth="1"/>
    <col min="4" max="4" width="13.5" bestFit="1" customWidth="1"/>
    <col min="5" max="5" width="5.5" customWidth="1"/>
    <col min="6" max="6" width="8.5" customWidth="1"/>
    <col min="7" max="7" width="12.5" customWidth="1"/>
    <col min="8" max="8" width="29.5" customWidth="1"/>
    <col min="9" max="9" width="37.33203125" customWidth="1"/>
    <col min="10" max="12" width="8.5" customWidth="1"/>
    <col min="14" max="14" width="22" customWidth="1"/>
    <col min="15" max="15" width="16.5" customWidth="1"/>
  </cols>
  <sheetData>
    <row r="1" spans="1:15" ht="12">
      <c r="A1" s="1" t="s">
        <v>25</v>
      </c>
    </row>
    <row r="3" spans="1:15" ht="12">
      <c r="A3" t="s">
        <v>11</v>
      </c>
    </row>
    <row r="16" spans="1:15" ht="12">
      <c r="A16" s="2" t="s">
        <v>1</v>
      </c>
      <c r="B16" s="2" t="s">
        <v>2</v>
      </c>
      <c r="C16" s="2" t="s">
        <v>32</v>
      </c>
      <c r="D16" s="2" t="s">
        <v>26</v>
      </c>
      <c r="E16" s="2" t="s">
        <v>3</v>
      </c>
      <c r="F16" s="2" t="s">
        <v>4</v>
      </c>
      <c r="G16" s="2" t="s">
        <v>5</v>
      </c>
      <c r="H16" s="2" t="s">
        <v>6</v>
      </c>
      <c r="I16" s="2" t="s">
        <v>7</v>
      </c>
      <c r="J16" s="2" t="s">
        <v>8</v>
      </c>
      <c r="K16" s="2" t="s">
        <v>9</v>
      </c>
      <c r="L16" s="2" t="s">
        <v>10</v>
      </c>
      <c r="N16" s="46" t="s">
        <v>52</v>
      </c>
      <c r="O16" s="47"/>
    </row>
    <row r="17" spans="1:15" ht="12">
      <c r="A17" s="3">
        <v>43297</v>
      </c>
      <c r="B17" s="4">
        <v>1224.355</v>
      </c>
      <c r="C17" s="4"/>
      <c r="D17" s="15"/>
      <c r="E17" s="4">
        <v>0</v>
      </c>
      <c r="F17" s="4">
        <v>-14.81899999999996</v>
      </c>
      <c r="G17" s="4">
        <v>-1.1958772537190021</v>
      </c>
      <c r="H17" s="5"/>
      <c r="I17" s="4"/>
      <c r="J17" s="5">
        <v>1240.0350000000001</v>
      </c>
      <c r="K17" s="5">
        <v>1284.7159999999999</v>
      </c>
      <c r="L17" s="5">
        <v>1204.029</v>
      </c>
      <c r="N17" s="48" t="s">
        <v>42</v>
      </c>
      <c r="O17" s="49">
        <f>AVERAGE(D18:D49)</f>
        <v>7.6747195652495603E-2</v>
      </c>
    </row>
    <row r="18" spans="1:15" ht="12">
      <c r="A18" s="6">
        <v>43098</v>
      </c>
      <c r="B18" s="7">
        <v>1239.174</v>
      </c>
      <c r="C18">
        <v>1239.17</v>
      </c>
      <c r="D18" s="15">
        <f t="shared" ref="D18:D48" si="0">(C18/C19)-1</f>
        <v>0.12308765951276124</v>
      </c>
      <c r="E18" s="7">
        <v>0</v>
      </c>
      <c r="F18" s="7">
        <v>135.8119999999999</v>
      </c>
      <c r="G18" s="7">
        <v>12.308924904065922</v>
      </c>
      <c r="H18" s="8"/>
      <c r="I18" s="7"/>
      <c r="J18" s="8">
        <v>1081.24</v>
      </c>
      <c r="K18" s="8">
        <v>1252.3440000000001</v>
      </c>
      <c r="L18" s="8">
        <v>1081.24</v>
      </c>
      <c r="N18" s="48" t="s">
        <v>43</v>
      </c>
      <c r="O18" s="50">
        <f>_xlfn.STDEV.S(D18:D49)</f>
        <v>0.12526595371249494</v>
      </c>
    </row>
    <row r="19" spans="1:15" ht="12">
      <c r="A19" s="3">
        <v>42734</v>
      </c>
      <c r="B19" s="4">
        <v>1103.3620000000001</v>
      </c>
      <c r="C19">
        <v>1103.3599999999999</v>
      </c>
      <c r="D19" s="15">
        <f t="shared" si="0"/>
        <v>9.0076908304450587E-3</v>
      </c>
      <c r="E19" s="4">
        <v>0</v>
      </c>
      <c r="F19" s="4">
        <v>9.8490000000001601</v>
      </c>
      <c r="G19" s="4">
        <v>0.90067516344114473</v>
      </c>
      <c r="H19" s="5"/>
      <c r="I19" s="4"/>
      <c r="J19" s="5">
        <v>1091.232</v>
      </c>
      <c r="K19" s="5">
        <v>1214.704</v>
      </c>
      <c r="L19" s="5">
        <v>1077.2460000000001</v>
      </c>
      <c r="N19" s="48"/>
      <c r="O19" s="51"/>
    </row>
    <row r="20" spans="1:15" ht="12">
      <c r="A20" s="6">
        <v>42369</v>
      </c>
      <c r="B20" s="7">
        <v>1093.5129999999999</v>
      </c>
      <c r="C20">
        <v>1093.51</v>
      </c>
      <c r="D20" s="15">
        <f t="shared" si="0"/>
        <v>-9.8923827416856125E-2</v>
      </c>
      <c r="E20" s="7">
        <v>0</v>
      </c>
      <c r="F20" s="7">
        <v>-120.04600000000005</v>
      </c>
      <c r="G20" s="7">
        <v>-9.8920612842062106</v>
      </c>
      <c r="H20" s="8"/>
      <c r="I20" s="7"/>
      <c r="J20" s="8">
        <v>1210.7819999999999</v>
      </c>
      <c r="K20" s="8">
        <v>1210.7819999999999</v>
      </c>
      <c r="L20" s="8">
        <v>1074.104</v>
      </c>
      <c r="N20" s="48" t="s">
        <v>44</v>
      </c>
      <c r="O20" s="52">
        <f>SKEW(D18:D49)</f>
        <v>0.41989251629180652</v>
      </c>
    </row>
    <row r="21" spans="1:15" ht="12">
      <c r="A21" s="3">
        <v>42004</v>
      </c>
      <c r="B21" s="4">
        <v>1213.559</v>
      </c>
      <c r="C21">
        <v>1213.56</v>
      </c>
      <c r="D21" s="15">
        <f t="shared" si="0"/>
        <v>-3.1159437645199128E-2</v>
      </c>
      <c r="E21" s="4">
        <v>0</v>
      </c>
      <c r="F21" s="4">
        <v>-39.026000000000067</v>
      </c>
      <c r="G21" s="4">
        <v>-3.1156368629673858</v>
      </c>
      <c r="H21" s="5"/>
      <c r="I21" s="4"/>
      <c r="J21" s="5">
        <v>1240.7529999999999</v>
      </c>
      <c r="K21" s="5">
        <v>1308.08</v>
      </c>
      <c r="L21" s="5">
        <v>1213.559</v>
      </c>
      <c r="N21" s="48" t="s">
        <v>45</v>
      </c>
      <c r="O21" s="52">
        <f>KURT(D18:D49)</f>
        <v>-4.67607865382349E-2</v>
      </c>
    </row>
    <row r="22" spans="1:15" ht="12">
      <c r="A22" s="6">
        <v>41639</v>
      </c>
      <c r="B22" s="7">
        <v>1252.585</v>
      </c>
      <c r="C22">
        <v>1252.5899999999999</v>
      </c>
      <c r="D22" s="15">
        <f t="shared" si="0"/>
        <v>2.1796764746669695E-2</v>
      </c>
      <c r="E22" s="7">
        <v>0</v>
      </c>
      <c r="F22" s="7">
        <v>26.715000000000146</v>
      </c>
      <c r="G22" s="7">
        <v>2.1792686010751572</v>
      </c>
      <c r="H22" s="8"/>
      <c r="I22" s="7"/>
      <c r="J22" s="8">
        <v>1221.07</v>
      </c>
      <c r="K22" s="8">
        <v>1265.424</v>
      </c>
      <c r="L22" s="8">
        <v>1176.222</v>
      </c>
      <c r="N22" s="48"/>
      <c r="O22" s="52"/>
    </row>
    <row r="23" spans="1:15" ht="12">
      <c r="A23" s="3">
        <v>41274</v>
      </c>
      <c r="B23" s="4">
        <v>1225.8699999999999</v>
      </c>
      <c r="C23">
        <v>1225.8699999999999</v>
      </c>
      <c r="D23" s="15">
        <f t="shared" si="0"/>
        <v>6.1340929161399771E-2</v>
      </c>
      <c r="E23" s="4">
        <v>0</v>
      </c>
      <c r="F23" s="4">
        <v>70.848999999999933</v>
      </c>
      <c r="G23" s="4">
        <v>6.1340010268211564</v>
      </c>
      <c r="H23" s="5"/>
      <c r="I23" s="4"/>
      <c r="J23" s="5">
        <v>1157.748</v>
      </c>
      <c r="K23" s="5">
        <v>1229.05</v>
      </c>
      <c r="L23" s="5">
        <v>1119.5170000000001</v>
      </c>
      <c r="N23" s="48" t="s">
        <v>51</v>
      </c>
      <c r="O23" s="53"/>
    </row>
    <row r="24" spans="1:15" ht="12">
      <c r="A24" s="6">
        <v>40907</v>
      </c>
      <c r="B24" s="7">
        <v>1155.021</v>
      </c>
      <c r="C24">
        <v>1155.02</v>
      </c>
      <c r="D24" s="15">
        <f t="shared" si="0"/>
        <v>6.057573114182091E-2</v>
      </c>
      <c r="E24" s="7">
        <v>0</v>
      </c>
      <c r="F24" s="7">
        <v>65.974999999999909</v>
      </c>
      <c r="G24" s="7">
        <v>6.0580544807106396</v>
      </c>
      <c r="H24" s="8"/>
      <c r="I24" s="7"/>
      <c r="J24" s="8">
        <v>1084.999</v>
      </c>
      <c r="K24" s="8">
        <v>1247.8699999999999</v>
      </c>
      <c r="L24" s="8">
        <v>1050.345</v>
      </c>
      <c r="N24" s="54" t="s">
        <v>20</v>
      </c>
      <c r="O24" s="55">
        <f>CORREL(D18:D49,'S&amp;P 500'!D18:D49)</f>
        <v>-2.1931999839440861E-2</v>
      </c>
    </row>
    <row r="25" spans="1:15" ht="12">
      <c r="A25" s="3">
        <v>40543</v>
      </c>
      <c r="B25" s="4">
        <v>1089.046</v>
      </c>
      <c r="C25">
        <v>1089.05</v>
      </c>
      <c r="D25" s="15">
        <f t="shared" si="0"/>
        <v>-6.9754718701560137E-3</v>
      </c>
      <c r="E25" s="4">
        <v>0</v>
      </c>
      <c r="F25" s="4">
        <v>-7.6569999999999254</v>
      </c>
      <c r="G25" s="4">
        <v>-0.69818355562079049</v>
      </c>
      <c r="H25" s="5"/>
      <c r="I25" s="4"/>
      <c r="J25" s="5">
        <v>1103.854</v>
      </c>
      <c r="K25" s="5">
        <v>1179.7829999999999</v>
      </c>
      <c r="L25" s="5">
        <v>974.31799999999998</v>
      </c>
      <c r="N25" s="54" t="s">
        <v>22</v>
      </c>
      <c r="O25" s="55">
        <f>CORREL(D18:D49,'MSCI World ex USA'!D18:D49)</f>
        <v>-0.14028863745134695</v>
      </c>
    </row>
    <row r="26" spans="1:15" ht="12">
      <c r="A26" s="6">
        <v>40178</v>
      </c>
      <c r="B26" s="7">
        <v>1096.703</v>
      </c>
      <c r="C26">
        <v>1096.7</v>
      </c>
      <c r="D26" s="15">
        <f t="shared" si="0"/>
        <v>5.226293620410094E-2</v>
      </c>
      <c r="E26" s="7">
        <v>0</v>
      </c>
      <c r="F26" s="7">
        <v>54.475999999999885</v>
      </c>
      <c r="G26" s="7">
        <v>5.2268843543680887</v>
      </c>
      <c r="H26" s="8"/>
      <c r="I26" s="7"/>
      <c r="J26" s="8">
        <v>1046.048</v>
      </c>
      <c r="K26" s="8">
        <v>1163.0730000000001</v>
      </c>
      <c r="L26" s="8">
        <v>941.99400000000003</v>
      </c>
      <c r="N26" s="54" t="s">
        <v>27</v>
      </c>
      <c r="O26" s="55">
        <f>CORREL(D18:D49,'US T-Bond (CBT) Continuous'!D18:D49)</f>
        <v>0.26618235123864015</v>
      </c>
    </row>
    <row r="27" spans="1:15" ht="12">
      <c r="A27" s="3">
        <v>39813</v>
      </c>
      <c r="B27" s="4">
        <v>1042.2270000000001</v>
      </c>
      <c r="C27">
        <v>1042.23</v>
      </c>
      <c r="D27" s="15">
        <f t="shared" si="0"/>
        <v>6.7672638987061662E-2</v>
      </c>
      <c r="E27" s="4">
        <v>0</v>
      </c>
      <c r="F27" s="4">
        <v>66.060000000000059</v>
      </c>
      <c r="G27" s="4">
        <v>6.7672846961636779</v>
      </c>
      <c r="H27" s="5"/>
      <c r="I27" s="4"/>
      <c r="J27" s="5">
        <v>996.60199999999998</v>
      </c>
      <c r="K27" s="5">
        <v>1091.492</v>
      </c>
      <c r="L27" s="5">
        <v>887.26900000000001</v>
      </c>
      <c r="N27" s="48"/>
      <c r="O27" s="53"/>
    </row>
    <row r="28" spans="1:15" ht="12">
      <c r="A28" s="6">
        <v>39447</v>
      </c>
      <c r="B28" s="7">
        <v>976.16700000000003</v>
      </c>
      <c r="C28">
        <v>976.17</v>
      </c>
      <c r="D28" s="15">
        <f t="shared" si="0"/>
        <v>0.13086039318358211</v>
      </c>
      <c r="E28" s="7">
        <v>0</v>
      </c>
      <c r="F28" s="7">
        <v>105.78200000000004</v>
      </c>
      <c r="G28" s="7">
        <v>12.15347231397601</v>
      </c>
      <c r="H28" s="8"/>
      <c r="I28" s="7"/>
      <c r="J28" s="8"/>
      <c r="K28" s="8">
        <v>1001.038</v>
      </c>
      <c r="L28" s="8">
        <v>841.24800000000005</v>
      </c>
      <c r="N28" s="56" t="s">
        <v>46</v>
      </c>
      <c r="O28" s="57">
        <f>COUNT(D18:D49)</f>
        <v>32</v>
      </c>
    </row>
    <row r="29" spans="1:15" ht="12">
      <c r="A29" s="3">
        <v>39080</v>
      </c>
      <c r="B29" s="4">
        <v>870.38499999999999</v>
      </c>
      <c r="C29">
        <v>863.21</v>
      </c>
      <c r="D29" s="15">
        <f t="shared" si="0"/>
        <v>0.11389121878830899</v>
      </c>
      <c r="E29" s="4">
        <v>0</v>
      </c>
      <c r="F29" s="4">
        <v>95.438999999999965</v>
      </c>
      <c r="G29" s="4">
        <v>12.315567794401151</v>
      </c>
      <c r="H29" s="5"/>
      <c r="I29" s="4"/>
      <c r="J29" s="5"/>
      <c r="K29" s="5">
        <v>884.47900000000004</v>
      </c>
      <c r="L29" s="5">
        <v>767.27700000000004</v>
      </c>
    </row>
    <row r="30" spans="1:15" ht="12">
      <c r="A30" s="6">
        <v>38716</v>
      </c>
      <c r="B30" s="7">
        <v>774.94600000000003</v>
      </c>
      <c r="C30">
        <v>774.95</v>
      </c>
      <c r="D30" s="15">
        <f t="shared" si="0"/>
        <v>-8.5529188251536881E-2</v>
      </c>
      <c r="E30" s="7">
        <v>0</v>
      </c>
      <c r="F30" s="7">
        <v>-72.485000000000014</v>
      </c>
      <c r="G30" s="7">
        <v>-8.5534987509307552</v>
      </c>
      <c r="H30" s="8"/>
      <c r="I30" s="7"/>
      <c r="J30" s="8"/>
      <c r="K30" s="8">
        <v>845.06100000000004</v>
      </c>
      <c r="L30" s="8">
        <v>755.91800000000001</v>
      </c>
    </row>
    <row r="31" spans="1:15" ht="12">
      <c r="A31" s="3">
        <v>38352</v>
      </c>
      <c r="B31" s="4">
        <v>847.43100000000004</v>
      </c>
      <c r="C31">
        <v>847.43</v>
      </c>
      <c r="D31" s="15">
        <f t="shared" si="0"/>
        <v>0.1567273173994348</v>
      </c>
      <c r="E31" s="4">
        <v>0</v>
      </c>
      <c r="F31" s="4">
        <v>114.822</v>
      </c>
      <c r="G31" s="4">
        <v>15.673026129900114</v>
      </c>
      <c r="H31" s="5"/>
      <c r="I31" s="4"/>
      <c r="J31" s="5"/>
      <c r="K31" s="5">
        <v>853.00099999999998</v>
      </c>
      <c r="L31" s="5">
        <v>694.80799999999999</v>
      </c>
    </row>
    <row r="32" spans="1:15" ht="12">
      <c r="A32" s="6">
        <v>37986</v>
      </c>
      <c r="B32" s="7">
        <v>732.60900000000004</v>
      </c>
      <c r="C32">
        <v>732.61</v>
      </c>
      <c r="D32" s="15">
        <f t="shared" si="0"/>
        <v>0.24735668193349558</v>
      </c>
      <c r="E32" s="7">
        <v>0</v>
      </c>
      <c r="F32" s="7">
        <v>145.279</v>
      </c>
      <c r="G32" s="7">
        <v>24.735497931316285</v>
      </c>
      <c r="H32" s="8"/>
      <c r="I32" s="7"/>
      <c r="J32" s="8"/>
      <c r="K32" s="8">
        <v>732.60900000000004</v>
      </c>
      <c r="L32" s="8">
        <v>577.41099999999994</v>
      </c>
    </row>
    <row r="33" spans="1:12" ht="12">
      <c r="A33" s="3">
        <v>37621</v>
      </c>
      <c r="B33" s="4">
        <v>587.33000000000004</v>
      </c>
      <c r="C33">
        <v>587.33000000000004</v>
      </c>
      <c r="D33" s="15">
        <f t="shared" si="0"/>
        <v>0.28521411847086386</v>
      </c>
      <c r="E33" s="4">
        <v>0</v>
      </c>
      <c r="F33" s="4">
        <v>130.33700000000005</v>
      </c>
      <c r="G33" s="4">
        <v>28.520568148746261</v>
      </c>
      <c r="H33" s="5"/>
      <c r="I33" s="4"/>
      <c r="J33" s="5"/>
      <c r="K33" s="5">
        <v>587.33000000000004</v>
      </c>
      <c r="L33" s="5">
        <v>441.84199999999998</v>
      </c>
    </row>
    <row r="34" spans="1:12" ht="12">
      <c r="A34" s="6">
        <v>37256</v>
      </c>
      <c r="B34" s="7">
        <v>456.99299999999999</v>
      </c>
      <c r="C34">
        <v>456.99</v>
      </c>
      <c r="D34" s="15">
        <f t="shared" si="0"/>
        <v>-5.0304011198110121E-4</v>
      </c>
      <c r="E34" s="7">
        <v>0</v>
      </c>
      <c r="F34" s="7">
        <v>-0.22899999999998499</v>
      </c>
      <c r="G34" s="7">
        <v>-5.0085079020689705E-2</v>
      </c>
      <c r="H34" s="8"/>
      <c r="I34" s="7"/>
      <c r="J34" s="8"/>
      <c r="K34" s="8">
        <v>475.98599999999999</v>
      </c>
      <c r="L34" s="8">
        <v>413.45699999999999</v>
      </c>
    </row>
    <row r="35" spans="1:12" ht="12">
      <c r="A35" s="3">
        <v>36889</v>
      </c>
      <c r="B35" s="4">
        <v>457.22199999999998</v>
      </c>
      <c r="C35">
        <v>457.22</v>
      </c>
      <c r="D35" s="15">
        <f t="shared" si="0"/>
        <v>5.077927502143309E-3</v>
      </c>
      <c r="E35" s="4">
        <v>0</v>
      </c>
      <c r="F35" s="4">
        <v>2.3139999999999645</v>
      </c>
      <c r="G35" s="4">
        <v>0.50867428139316218</v>
      </c>
      <c r="H35" s="5"/>
      <c r="I35" s="4"/>
      <c r="J35" s="5"/>
      <c r="K35" s="5">
        <v>466.62799999999999</v>
      </c>
      <c r="L35" s="5">
        <v>391.56599999999997</v>
      </c>
    </row>
    <row r="36" spans="1:12" ht="12">
      <c r="A36" s="6">
        <v>36525</v>
      </c>
      <c r="B36" s="7">
        <v>454.90800000000002</v>
      </c>
      <c r="C36">
        <v>454.91</v>
      </c>
      <c r="D36" s="15">
        <f t="shared" si="0"/>
        <v>-0.1641678609488112</v>
      </c>
      <c r="E36" s="7">
        <v>0</v>
      </c>
      <c r="F36" s="7">
        <v>-89.347999999999956</v>
      </c>
      <c r="G36" s="7">
        <v>-16.416539275634989</v>
      </c>
      <c r="H36" s="8"/>
      <c r="I36" s="7"/>
      <c r="J36" s="8"/>
      <c r="K36" s="8">
        <v>549.98099999999999</v>
      </c>
      <c r="L36" s="8">
        <v>454.84</v>
      </c>
    </row>
    <row r="37" spans="1:12" ht="12">
      <c r="A37" s="3">
        <v>36160</v>
      </c>
      <c r="B37" s="4">
        <v>544.25599999999997</v>
      </c>
      <c r="C37">
        <v>544.26</v>
      </c>
      <c r="D37" s="15">
        <f t="shared" si="0"/>
        <v>0.1976498547663057</v>
      </c>
      <c r="E37" s="4">
        <v>0</v>
      </c>
      <c r="F37" s="4">
        <v>89.815999999999974</v>
      </c>
      <c r="G37" s="4">
        <v>19.764105272423205</v>
      </c>
      <c r="H37" s="5"/>
      <c r="I37" s="4"/>
      <c r="J37" s="5"/>
      <c r="K37" s="5">
        <v>553.98</v>
      </c>
      <c r="L37" s="5">
        <v>450.63</v>
      </c>
    </row>
    <row r="38" spans="1:12" ht="12">
      <c r="A38" s="6">
        <v>35795</v>
      </c>
      <c r="B38" s="7">
        <v>454.44</v>
      </c>
      <c r="C38">
        <v>454.44</v>
      </c>
      <c r="D38" s="15">
        <f t="shared" si="0"/>
        <v>-9.0119131044148593E-2</v>
      </c>
      <c r="E38" s="7">
        <v>0</v>
      </c>
      <c r="F38" s="7">
        <v>-45.009999999999991</v>
      </c>
      <c r="G38" s="7">
        <v>-9.0119131044148588</v>
      </c>
      <c r="H38" s="8"/>
      <c r="I38" s="7"/>
      <c r="J38" s="8"/>
      <c r="K38" s="8">
        <v>495.87</v>
      </c>
      <c r="L38" s="8">
        <v>422.92</v>
      </c>
    </row>
    <row r="39" spans="1:12" ht="12">
      <c r="A39" s="3">
        <v>35430</v>
      </c>
      <c r="B39" s="4">
        <v>499.45</v>
      </c>
      <c r="C39">
        <v>499.45</v>
      </c>
      <c r="D39" s="15">
        <f t="shared" si="0"/>
        <v>-3.5313834244444786E-3</v>
      </c>
      <c r="E39" s="4">
        <v>0</v>
      </c>
      <c r="F39" s="4">
        <v>7.7899999999999636</v>
      </c>
      <c r="G39" s="4">
        <v>1.5844282634340789</v>
      </c>
      <c r="H39" s="5"/>
      <c r="I39" s="4"/>
      <c r="J39" s="5"/>
      <c r="K39" s="5">
        <v>508.61</v>
      </c>
      <c r="L39" s="5">
        <v>473.14</v>
      </c>
    </row>
    <row r="40" spans="1:12" ht="12">
      <c r="A40" s="6">
        <v>35062</v>
      </c>
      <c r="B40" s="7">
        <v>491.66</v>
      </c>
      <c r="C40">
        <v>501.22</v>
      </c>
      <c r="D40" s="15">
        <f t="shared" si="0"/>
        <v>0.25912527947345954</v>
      </c>
      <c r="E40" s="7">
        <v>0</v>
      </c>
      <c r="F40" s="7">
        <v>96.240000000000009</v>
      </c>
      <c r="G40" s="7">
        <v>24.338677861514334</v>
      </c>
      <c r="H40" s="8"/>
      <c r="I40" s="7"/>
      <c r="J40" s="8"/>
      <c r="K40" s="8">
        <v>494.39</v>
      </c>
      <c r="L40" s="8">
        <v>395.42</v>
      </c>
    </row>
    <row r="41" spans="1:12" ht="12">
      <c r="A41" s="3">
        <v>34698</v>
      </c>
      <c r="B41" s="4">
        <v>395.42</v>
      </c>
      <c r="C41">
        <v>398.07</v>
      </c>
      <c r="D41" s="15">
        <f t="shared" si="0"/>
        <v>9.9762404685600714E-2</v>
      </c>
      <c r="E41" s="4">
        <v>0</v>
      </c>
      <c r="F41" s="4">
        <v>33.730000000000018</v>
      </c>
      <c r="G41" s="4">
        <v>9.3256656252592052</v>
      </c>
      <c r="H41" s="5"/>
      <c r="I41" s="4"/>
      <c r="J41" s="5"/>
      <c r="K41" s="5">
        <v>405.56</v>
      </c>
      <c r="L41" s="5">
        <v>360.63</v>
      </c>
    </row>
    <row r="42" spans="1:12" ht="12">
      <c r="A42" s="6">
        <v>34334</v>
      </c>
      <c r="B42" s="7">
        <v>361.69</v>
      </c>
      <c r="C42">
        <v>361.96</v>
      </c>
      <c r="D42" s="15">
        <f t="shared" si="0"/>
        <v>6.6973234288409289E-2</v>
      </c>
      <c r="E42" s="7">
        <v>0</v>
      </c>
      <c r="F42" s="7"/>
      <c r="G42" s="7"/>
      <c r="H42" s="8"/>
      <c r="I42" s="7"/>
      <c r="J42" s="8"/>
      <c r="K42" s="8">
        <v>370.99</v>
      </c>
      <c r="L42" s="8">
        <v>339.5</v>
      </c>
    </row>
    <row r="43" spans="1:12" ht="15" customHeight="1">
      <c r="A43" s="14">
        <v>33969</v>
      </c>
      <c r="C43">
        <v>339.24</v>
      </c>
      <c r="D43" s="15">
        <f t="shared" si="0"/>
        <v>5.939666479295469E-2</v>
      </c>
    </row>
    <row r="44" spans="1:12" ht="15" customHeight="1">
      <c r="A44" s="14">
        <v>33603</v>
      </c>
      <c r="C44">
        <v>320.22000000000003</v>
      </c>
      <c r="D44" s="15">
        <f t="shared" si="0"/>
        <v>9.7545928160131634E-2</v>
      </c>
    </row>
    <row r="45" spans="1:12" ht="15" customHeight="1">
      <c r="A45" s="14">
        <v>33238</v>
      </c>
      <c r="C45">
        <v>291.76</v>
      </c>
      <c r="D45" s="15">
        <f t="shared" si="0"/>
        <v>0.16364216487855465</v>
      </c>
    </row>
    <row r="46" spans="1:12" ht="15" customHeight="1">
      <c r="A46" s="14">
        <v>32871</v>
      </c>
      <c r="C46">
        <v>250.73</v>
      </c>
      <c r="D46" s="15">
        <f t="shared" si="0"/>
        <v>6.3496776382762077E-2</v>
      </c>
    </row>
    <row r="47" spans="1:12" ht="15" customHeight="1">
      <c r="A47" s="14">
        <v>32507</v>
      </c>
      <c r="C47">
        <v>235.76</v>
      </c>
      <c r="D47" s="15">
        <f t="shared" si="0"/>
        <v>-7.1152785438499788E-2</v>
      </c>
    </row>
    <row r="48" spans="1:12" ht="15" customHeight="1">
      <c r="A48" s="14">
        <v>32142</v>
      </c>
      <c r="C48">
        <v>253.82</v>
      </c>
      <c r="D48" s="15">
        <f t="shared" si="0"/>
        <v>0.29381180548475871</v>
      </c>
    </row>
    <row r="49" spans="1:4" ht="15" customHeight="1">
      <c r="A49" s="14">
        <v>31777</v>
      </c>
      <c r="C49">
        <v>196.18</v>
      </c>
      <c r="D49" s="15">
        <f>(C49/C50)-1</f>
        <v>0.37169626625646757</v>
      </c>
    </row>
    <row r="50" spans="1:4" ht="15" customHeight="1">
      <c r="A50" s="14">
        <v>31412</v>
      </c>
      <c r="C50">
        <v>143.02000000000001</v>
      </c>
      <c r="D50" s="15"/>
    </row>
  </sheetData>
  <pageMargins left="0.7" right="0.7" top="0.75" bottom="0.75" header="0.3" footer="0.3"/>
  <pageSetup paperSize="9" orientation="portrait" horizontalDpi="4294967292" verticalDpi="4294967292"/>
  <drawing r:id="rId1"/>
  <legacyDrawing r:id="rId2"/>
  <oleObjects>
    <mc:AlternateContent xmlns:mc="http://schemas.openxmlformats.org/markup-compatibility/2006">
      <mc:Choice Requires="x14">
        <oleObject progId="Package" shapeId="4097" r:id="rId3">
          <objectPr defaultSize="0" autoPict="0" r:id="rId4">
            <anchor moveWithCells="1">
              <from>
                <xdr:col>0</xdr:col>
                <xdr:colOff>0</xdr:colOff>
                <xdr:row>2</xdr:row>
                <xdr:rowOff>0</xdr:rowOff>
              </from>
              <to>
                <xdr:col>11</xdr:col>
                <xdr:colOff>330200</xdr:colOff>
                <xdr:row>14</xdr:row>
                <xdr:rowOff>76200</xdr:rowOff>
              </to>
            </anchor>
          </objectPr>
        </oleObject>
      </mc:Choice>
      <mc:Fallback>
        <oleObject progId="Package" shapeId="4097" r:id="rId3"/>
      </mc:Fallback>
    </mc:AlternateContent>
  </oleObjec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election activeCell="F21" sqref="F21"/>
    </sheetView>
  </sheetViews>
  <sheetFormatPr baseColWidth="10" defaultRowHeight="12" x14ac:dyDescent="0"/>
  <cols>
    <col min="2" max="2" width="16.1640625" bestFit="1" customWidth="1"/>
    <col min="3" max="3" width="7.6640625" customWidth="1"/>
    <col min="4" max="4" width="23.1640625" bestFit="1" customWidth="1"/>
    <col min="5" max="5" width="16.33203125" bestFit="1" customWidth="1"/>
  </cols>
  <sheetData>
    <row r="1" spans="1:5">
      <c r="A1" s="2" t="s">
        <v>1</v>
      </c>
      <c r="B1" s="2" t="s">
        <v>23</v>
      </c>
      <c r="C1" s="2" t="s">
        <v>29</v>
      </c>
      <c r="D1" s="2" t="s">
        <v>30</v>
      </c>
      <c r="E1" s="2" t="s">
        <v>31</v>
      </c>
    </row>
    <row r="2" spans="1:5">
      <c r="A2" s="6">
        <v>43098</v>
      </c>
      <c r="B2" s="13">
        <v>0.11695631744376978</v>
      </c>
      <c r="C2" s="13">
        <v>0.19420165258732225</v>
      </c>
      <c r="D2" s="13">
        <v>1.5556938394523989E-2</v>
      </c>
      <c r="E2" s="13">
        <v>0.12308765951276124</v>
      </c>
    </row>
    <row r="3" spans="1:5">
      <c r="A3" s="3">
        <v>42734</v>
      </c>
      <c r="B3" s="13">
        <v>3.4706585558258451E-2</v>
      </c>
      <c r="C3" s="13">
        <v>9.5350214875585149E-2</v>
      </c>
      <c r="D3" s="13">
        <v>-2.0121951219512213E-2</v>
      </c>
      <c r="E3" s="13">
        <v>9.0076908304450587E-3</v>
      </c>
    </row>
    <row r="4" spans="1:5">
      <c r="A4" s="6">
        <v>42369</v>
      </c>
      <c r="B4" s="13">
        <v>1.4395116749426062E-2</v>
      </c>
      <c r="C4" s="13">
        <v>-7.2686866312136056E-3</v>
      </c>
      <c r="D4" s="13">
        <v>6.3553826199740593E-2</v>
      </c>
      <c r="E4" s="13">
        <v>-9.8923827416856125E-2</v>
      </c>
    </row>
    <row r="5" spans="1:5">
      <c r="A5" s="3">
        <v>42004</v>
      </c>
      <c r="B5" s="13">
        <v>3.6198672350133521E-2</v>
      </c>
      <c r="C5" s="13">
        <v>0.11390976552924825</v>
      </c>
      <c r="D5" s="13">
        <v>0.12664393570384802</v>
      </c>
      <c r="E5" s="13">
        <v>-3.1159437645199128E-2</v>
      </c>
    </row>
    <row r="6" spans="1:5">
      <c r="A6" s="6">
        <v>41639</v>
      </c>
      <c r="B6" s="13">
        <v>0.22096935623772485</v>
      </c>
      <c r="C6" s="13">
        <v>0.29601185071658875</v>
      </c>
      <c r="D6" s="13">
        <v>-0.1300847457627119</v>
      </c>
      <c r="E6" s="13">
        <v>2.1796764746669695E-2</v>
      </c>
    </row>
    <row r="7" spans="1:5">
      <c r="A7" s="3">
        <v>41274</v>
      </c>
      <c r="B7" s="13">
        <v>0.12532252921755882</v>
      </c>
      <c r="C7" s="13">
        <v>0.13405099355406702</v>
      </c>
      <c r="D7" s="13">
        <v>1.8558480794130361E-2</v>
      </c>
      <c r="E7" s="13">
        <v>6.1340929161399771E-2</v>
      </c>
    </row>
    <row r="8" spans="1:5">
      <c r="A8" s="6">
        <v>40907</v>
      </c>
      <c r="B8" s="13">
        <v>-0.14569215239042232</v>
      </c>
      <c r="C8" s="13">
        <v>-2.4795285693213209E-5</v>
      </c>
      <c r="D8" s="13">
        <v>0.1857727737973387</v>
      </c>
      <c r="E8" s="13">
        <v>6.057573114182091E-2</v>
      </c>
    </row>
    <row r="9" spans="1:5">
      <c r="A9" s="3">
        <v>40543</v>
      </c>
      <c r="B9" s="13">
        <v>3.0213081931612207E-2</v>
      </c>
      <c r="C9" s="13">
        <v>0.12782079159439341</v>
      </c>
      <c r="D9" s="13">
        <v>5.8504875406283796E-2</v>
      </c>
      <c r="E9" s="13">
        <v>-6.9754718701560137E-3</v>
      </c>
    </row>
    <row r="10" spans="1:5">
      <c r="A10" s="6">
        <v>40178</v>
      </c>
      <c r="B10" s="13">
        <v>0.21569612946271022</v>
      </c>
      <c r="C10" s="13">
        <v>0.23453817378176245</v>
      </c>
      <c r="D10" s="13">
        <v>-0.16423331490964299</v>
      </c>
      <c r="E10" s="13">
        <v>5.226293620410094E-2</v>
      </c>
    </row>
    <row r="11" spans="1:5">
      <c r="A11" s="3">
        <v>39813</v>
      </c>
      <c r="B11" s="13">
        <v>-0.4140123759838843</v>
      </c>
      <c r="C11" s="13">
        <v>-0.38485257449968513</v>
      </c>
      <c r="D11" s="13">
        <v>0.18622470461868956</v>
      </c>
      <c r="E11" s="13">
        <v>6.7672638987061662E-2</v>
      </c>
    </row>
    <row r="12" spans="1:5">
      <c r="A12" s="6">
        <v>39447</v>
      </c>
      <c r="B12" s="13">
        <v>1.6955802711292378E-2</v>
      </c>
      <c r="C12" s="13">
        <v>3.5292027324251851E-2</v>
      </c>
      <c r="D12" s="13">
        <v>4.430734716769491E-2</v>
      </c>
      <c r="E12" s="13">
        <v>0.13086039318358211</v>
      </c>
    </row>
    <row r="13" spans="1:5">
      <c r="A13" s="3">
        <v>39080</v>
      </c>
      <c r="B13" s="13">
        <v>0.13928797468797338</v>
      </c>
      <c r="C13" s="13">
        <v>0.13619198377304054</v>
      </c>
      <c r="D13" s="13">
        <v>-2.4083196496989645E-2</v>
      </c>
      <c r="E13" s="13">
        <v>0.11389121878830899</v>
      </c>
    </row>
    <row r="14" spans="1:5">
      <c r="A14" s="6">
        <v>38716</v>
      </c>
      <c r="B14" s="13">
        <v>0.25760582175371582</v>
      </c>
      <c r="C14" s="13">
        <v>3.0015851754778611E-2</v>
      </c>
      <c r="D14" s="13">
        <v>1.4999999999999902E-2</v>
      </c>
      <c r="E14" s="13">
        <v>-8.5529188251536881E-2</v>
      </c>
    </row>
    <row r="15" spans="1:5">
      <c r="A15" s="3">
        <v>38352</v>
      </c>
      <c r="B15" s="13">
        <v>0.1028809924384313</v>
      </c>
      <c r="C15" s="13">
        <v>8.9935317044689933E-2</v>
      </c>
      <c r="D15" s="13">
        <v>2.9159519725557415E-2</v>
      </c>
      <c r="E15" s="13">
        <v>0.1567273173994348</v>
      </c>
    </row>
    <row r="16" spans="1:5">
      <c r="A16" s="6">
        <v>37986</v>
      </c>
      <c r="B16" s="13">
        <v>0.1781111343957793</v>
      </c>
      <c r="C16" s="13">
        <v>0.26380047898482761</v>
      </c>
      <c r="D16" s="13">
        <v>-2.9950083194675514E-2</v>
      </c>
      <c r="E16" s="13">
        <v>0.24735668193349558</v>
      </c>
    </row>
    <row r="17" spans="1:5">
      <c r="A17" s="3">
        <v>37621</v>
      </c>
      <c r="B17" s="13">
        <v>-0.26862485357389176</v>
      </c>
      <c r="C17" s="13">
        <v>-0.23366045920144929</v>
      </c>
      <c r="D17" s="13">
        <v>0.10987941649520883</v>
      </c>
      <c r="E17" s="13">
        <v>0.28521411847086386</v>
      </c>
    </row>
    <row r="18" spans="1:5">
      <c r="A18" s="6">
        <v>37256</v>
      </c>
      <c r="B18" s="13">
        <v>-0.17486163833857604</v>
      </c>
      <c r="C18" s="13">
        <v>-0.1304268791468477</v>
      </c>
      <c r="D18" s="13">
        <v>-2.9569414575866149E-2</v>
      </c>
      <c r="E18" s="13">
        <v>-5.0304011198110121E-4</v>
      </c>
    </row>
    <row r="19" spans="1:5">
      <c r="A19" s="3">
        <v>36889</v>
      </c>
      <c r="B19" s="13">
        <v>-7.8070939259034411E-2</v>
      </c>
      <c r="C19" s="13">
        <v>-0.10139186659860477</v>
      </c>
      <c r="D19" s="13">
        <v>0.15051546391752568</v>
      </c>
      <c r="E19" s="13">
        <v>5.077927502143309E-3</v>
      </c>
    </row>
    <row r="20" spans="1:5">
      <c r="A20" s="6">
        <v>36525</v>
      </c>
      <c r="B20" s="13">
        <v>0.32121221753700469</v>
      </c>
      <c r="C20" s="13">
        <v>0.19526044759727634</v>
      </c>
      <c r="D20" s="13">
        <v>-0.28833483459629849</v>
      </c>
      <c r="E20" s="13">
        <v>-0.1641678609488112</v>
      </c>
    </row>
    <row r="21" spans="1:5">
      <c r="A21" s="3">
        <v>36160</v>
      </c>
      <c r="B21" s="13">
        <v>0.10103044212765089</v>
      </c>
      <c r="C21" s="13">
        <v>0.26668590212586185</v>
      </c>
      <c r="D21" s="13">
        <v>6.07003639116519E-2</v>
      </c>
      <c r="E21" s="13">
        <v>0.1976498547663057</v>
      </c>
    </row>
    <row r="22" spans="1:5">
      <c r="A22" s="6">
        <v>35795</v>
      </c>
      <c r="B22" s="13">
        <v>0.11992263347685039</v>
      </c>
      <c r="C22" s="13">
        <v>0.31008181008180991</v>
      </c>
      <c r="D22" s="13">
        <v>6.9645283018867854E-2</v>
      </c>
      <c r="E22" s="13">
        <v>-9.0119131044148593E-2</v>
      </c>
    </row>
    <row r="23" spans="1:5">
      <c r="A23" s="3">
        <v>35430</v>
      </c>
      <c r="B23" s="13">
        <v>0.10236497883633922</v>
      </c>
      <c r="C23" s="13">
        <v>0.20263666325718832</v>
      </c>
      <c r="D23" s="13">
        <v>-7.2807173529334301E-2</v>
      </c>
      <c r="E23" s="13">
        <v>-3.5313834244444786E-3</v>
      </c>
    </row>
    <row r="24" spans="1:5">
      <c r="A24" s="6">
        <v>35062</v>
      </c>
      <c r="B24" s="13">
        <v>7.8574731762926175E-2</v>
      </c>
      <c r="C24" s="13">
        <v>0.34110653863740281</v>
      </c>
      <c r="D24" s="13">
        <v>0.22502414119130165</v>
      </c>
      <c r="E24" s="13">
        <v>0.25912527947345954</v>
      </c>
    </row>
    <row r="25" spans="1:5">
      <c r="A25" s="3">
        <v>34698</v>
      </c>
      <c r="B25" s="13">
        <v>-3.3041808356124913E-2</v>
      </c>
      <c r="C25" s="13">
        <v>-1.5392860971165212E-2</v>
      </c>
      <c r="D25" s="13">
        <v>-0.13400655021834063</v>
      </c>
      <c r="E25" s="13">
        <v>9.9762404685600714E-2</v>
      </c>
    </row>
    <row r="26" spans="1:5">
      <c r="A26" s="6">
        <v>34334</v>
      </c>
      <c r="B26" s="13">
        <v>0.27129265250902312</v>
      </c>
      <c r="C26" s="13">
        <v>7.0551513621445405E-2</v>
      </c>
      <c r="D26" s="13">
        <v>9.4057405048716625E-2</v>
      </c>
      <c r="E26" s="13">
        <v>6.6973234288409289E-2</v>
      </c>
    </row>
    <row r="27" spans="1:5">
      <c r="A27" s="14">
        <v>33969</v>
      </c>
      <c r="B27" s="13">
        <v>-7.9788237059325695E-2</v>
      </c>
      <c r="C27" s="13">
        <v>4.4642643074636279E-2</v>
      </c>
      <c r="D27" s="13">
        <v>-8.9451073985680196E-4</v>
      </c>
      <c r="E27" s="13">
        <v>5.939666479295469E-2</v>
      </c>
    </row>
    <row r="28" spans="1:5">
      <c r="A28" s="14">
        <v>33603</v>
      </c>
      <c r="B28" s="13">
        <v>6.8761659949972076E-2</v>
      </c>
      <c r="C28" s="13">
        <v>0.26306704621161625</v>
      </c>
      <c r="D28" s="13">
        <v>9.4351942539993461E-2</v>
      </c>
      <c r="E28" s="13">
        <v>9.7545928160131634E-2</v>
      </c>
    </row>
    <row r="29" spans="1:5">
      <c r="A29" s="14">
        <v>33238</v>
      </c>
      <c r="B29" s="13">
        <v>-0.30458635463764461</v>
      </c>
      <c r="C29" s="13">
        <v>-6.5591397849462219E-2</v>
      </c>
      <c r="D29" s="13">
        <v>-2.9775102945834631E-2</v>
      </c>
      <c r="E29" s="13">
        <v>0.16364216487855465</v>
      </c>
    </row>
    <row r="30" spans="1:5">
      <c r="A30" s="14">
        <v>32871</v>
      </c>
      <c r="B30" s="13">
        <v>0.20058576517883298</v>
      </c>
      <c r="C30" s="13">
        <v>0.27250468097364222</v>
      </c>
      <c r="D30" s="13">
        <v>0.1069424964936887</v>
      </c>
      <c r="E30" s="13">
        <v>6.3496776382762077E-2</v>
      </c>
    </row>
    <row r="31" spans="1:5">
      <c r="A31" s="14">
        <v>32507</v>
      </c>
      <c r="B31" s="13">
        <v>0.30456433162990226</v>
      </c>
      <c r="C31" s="13">
        <v>0.12400841832604836</v>
      </c>
      <c r="D31" s="13">
        <v>1.3143872113676736E-2</v>
      </c>
      <c r="E31" s="13">
        <v>-7.1152785438499788E-2</v>
      </c>
    </row>
    <row r="32" spans="1:5">
      <c r="A32" s="14">
        <v>32142</v>
      </c>
      <c r="B32" s="13">
        <v>-2.7696147414017935E-2</v>
      </c>
      <c r="C32" s="13">
        <v>2.0275013420324672E-2</v>
      </c>
      <c r="D32" s="13">
        <v>-0.10407383831954164</v>
      </c>
      <c r="E32" s="13">
        <v>0.29381180548475871</v>
      </c>
    </row>
    <row r="33" spans="1:5">
      <c r="A33" s="14">
        <v>31777</v>
      </c>
      <c r="B33" s="13">
        <v>0.38265816277962883</v>
      </c>
      <c r="C33" s="13">
        <v>0.14620408936009088</v>
      </c>
      <c r="D33" s="13">
        <v>0.15218188485515216</v>
      </c>
      <c r="E33" s="13">
        <v>0.37169626625646757</v>
      </c>
    </row>
    <row r="34" spans="1:5">
      <c r="A34" s="14"/>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71"/>
  <sheetViews>
    <sheetView showGridLines="0" tabSelected="1" workbookViewId="0">
      <selection activeCell="E21" sqref="A16:E21"/>
    </sheetView>
  </sheetViews>
  <sheetFormatPr baseColWidth="10" defaultRowHeight="15" x14ac:dyDescent="0"/>
  <cols>
    <col min="1" max="1" width="23.6640625" style="17" customWidth="1"/>
    <col min="2" max="3" width="16.5" style="17" customWidth="1"/>
    <col min="4" max="4" width="13.83203125" style="17" customWidth="1"/>
    <col min="5" max="5" width="20.5" style="17" customWidth="1"/>
    <col min="6" max="16384" width="10.83203125" style="17"/>
  </cols>
  <sheetData>
    <row r="2" spans="1:8" ht="30">
      <c r="A2" s="16"/>
      <c r="B2" s="31" t="s">
        <v>33</v>
      </c>
      <c r="C2" s="31" t="s">
        <v>29</v>
      </c>
      <c r="D2" s="31" t="s">
        <v>34</v>
      </c>
      <c r="E2" s="31" t="s">
        <v>35</v>
      </c>
    </row>
    <row r="3" spans="1:8">
      <c r="A3" s="18" t="s">
        <v>38</v>
      </c>
      <c r="B3" s="64">
        <f>'MSCI World ex USA'!N19</f>
        <v>5.9809143241049835E-2</v>
      </c>
      <c r="C3" s="64">
        <f>'S&amp;P 500'!O17</f>
        <v>9.5922948375743042E-2</v>
      </c>
      <c r="D3" s="64">
        <f>'US T-Bond (CBT) Continuous'!M17</f>
        <v>2.474343609015581E-2</v>
      </c>
      <c r="E3" s="64">
        <f>'German Gov. Bonds'!O17</f>
        <v>7.6747195652495603E-2</v>
      </c>
    </row>
    <row r="4" spans="1:8">
      <c r="A4" s="18" t="s">
        <v>39</v>
      </c>
      <c r="B4" s="64">
        <f>'MSCI World ex USA'!N20</f>
        <v>0.18376790064526805</v>
      </c>
      <c r="C4" s="64">
        <f>'S&amp;P 500'!O18</f>
        <v>0.16319985406626511</v>
      </c>
      <c r="D4" s="64">
        <f>'US T-Bond (CBT) Continuous'!M18</f>
        <v>0.11186214810702434</v>
      </c>
      <c r="E4" s="64">
        <f>'German Gov. Bonds'!O18</f>
        <v>0.12526595371249494</v>
      </c>
    </row>
    <row r="5" spans="1:8">
      <c r="A5" s="18"/>
      <c r="B5" s="65"/>
      <c r="C5" s="65"/>
      <c r="D5" s="65"/>
      <c r="E5" s="65"/>
    </row>
    <row r="6" spans="1:8">
      <c r="A6" s="18" t="s">
        <v>36</v>
      </c>
      <c r="B6" s="65"/>
      <c r="C6" s="65"/>
      <c r="D6" s="65"/>
      <c r="E6" s="65"/>
      <c r="G6" s="19" t="s">
        <v>41</v>
      </c>
      <c r="H6" s="19" t="s">
        <v>40</v>
      </c>
    </row>
    <row r="7" spans="1:8">
      <c r="A7" s="20">
        <v>0.9</v>
      </c>
      <c r="B7" s="60">
        <f t="shared" ref="B7:E9" si="0">ABS(B$3-($H7*B$4))</f>
        <v>0.24248905332041612</v>
      </c>
      <c r="C7" s="60">
        <f t="shared" si="0"/>
        <v>0.17254081156326306</v>
      </c>
      <c r="D7" s="60">
        <f t="shared" si="0"/>
        <v>0.15926979754589923</v>
      </c>
      <c r="E7" s="60">
        <f t="shared" si="0"/>
        <v>0.12931529820455856</v>
      </c>
      <c r="G7" s="21">
        <v>0.9</v>
      </c>
      <c r="H7" s="22">
        <v>1.645</v>
      </c>
    </row>
    <row r="8" spans="1:8">
      <c r="A8" s="23">
        <v>0.95</v>
      </c>
      <c r="B8" s="60">
        <f t="shared" si="0"/>
        <v>0.30037594202367551</v>
      </c>
      <c r="C8" s="60">
        <f t="shared" si="0"/>
        <v>0.22394876559413657</v>
      </c>
      <c r="D8" s="60">
        <f t="shared" si="0"/>
        <v>0.19450637419961189</v>
      </c>
      <c r="E8" s="60">
        <f t="shared" si="0"/>
        <v>0.16877407362399446</v>
      </c>
      <c r="G8" s="21">
        <v>0.95</v>
      </c>
      <c r="H8" s="22">
        <v>1.96</v>
      </c>
    </row>
    <row r="9" spans="1:8">
      <c r="A9" s="29">
        <v>0.99</v>
      </c>
      <c r="B9" s="61">
        <f t="shared" si="0"/>
        <v>0.41357696882116063</v>
      </c>
      <c r="C9" s="61">
        <f t="shared" si="0"/>
        <v>0.32447987569895587</v>
      </c>
      <c r="D9" s="61">
        <f t="shared" si="0"/>
        <v>0.26341345743353889</v>
      </c>
      <c r="E9" s="61">
        <f t="shared" si="0"/>
        <v>0.24593790111089137</v>
      </c>
      <c r="G9" s="24">
        <v>0.99</v>
      </c>
      <c r="H9" s="25">
        <v>2.5760000000000001</v>
      </c>
    </row>
    <row r="10" spans="1:8">
      <c r="A10" s="26"/>
    </row>
    <row r="11" spans="1:8">
      <c r="A11" s="26"/>
    </row>
    <row r="12" spans="1:8">
      <c r="A12" s="26" t="s">
        <v>54</v>
      </c>
    </row>
    <row r="14" spans="1:8">
      <c r="A14" s="26" t="s">
        <v>53</v>
      </c>
    </row>
    <row r="16" spans="1:8" ht="30">
      <c r="A16" s="28"/>
      <c r="B16" s="30" t="s">
        <v>33</v>
      </c>
      <c r="C16" s="30" t="s">
        <v>29</v>
      </c>
      <c r="D16" s="30" t="s">
        <v>34</v>
      </c>
      <c r="E16" s="30" t="s">
        <v>35</v>
      </c>
    </row>
    <row r="17" spans="1:6">
      <c r="A17" s="18" t="s">
        <v>33</v>
      </c>
      <c r="B17" s="66">
        <v>1</v>
      </c>
      <c r="C17" s="67">
        <v>0.74844531173388296</v>
      </c>
      <c r="D17" s="67">
        <v>-0.27917666381492101</v>
      </c>
      <c r="E17" s="67">
        <v>-0.14028863745134701</v>
      </c>
    </row>
    <row r="18" spans="1:6">
      <c r="A18" s="18" t="s">
        <v>29</v>
      </c>
      <c r="B18" s="67">
        <v>0.74844531173388296</v>
      </c>
      <c r="C18" s="66">
        <v>1</v>
      </c>
      <c r="D18" s="67">
        <v>-0.20039385611336299</v>
      </c>
      <c r="E18" s="67">
        <v>-2.1931999839440899E-2</v>
      </c>
    </row>
    <row r="19" spans="1:6">
      <c r="A19" s="18" t="s">
        <v>34</v>
      </c>
      <c r="B19" s="67">
        <v>-0.27917666381492101</v>
      </c>
      <c r="C19" s="67">
        <v>-0.20039385611336299</v>
      </c>
      <c r="D19" s="66">
        <v>1</v>
      </c>
      <c r="E19" s="67">
        <v>0.26618235123863998</v>
      </c>
    </row>
    <row r="20" spans="1:6">
      <c r="A20" s="16" t="s">
        <v>35</v>
      </c>
      <c r="B20" s="68">
        <v>-0.14028863745134701</v>
      </c>
      <c r="C20" s="68">
        <v>-2.1931999839440899E-2</v>
      </c>
      <c r="D20" s="68">
        <v>0.26618235123863998</v>
      </c>
      <c r="E20" s="69">
        <v>1</v>
      </c>
    </row>
    <row r="22" spans="1:6">
      <c r="A22" s="26"/>
    </row>
    <row r="23" spans="1:6">
      <c r="A23" s="27" t="s">
        <v>37</v>
      </c>
    </row>
    <row r="25" spans="1:6" ht="30">
      <c r="A25" s="28"/>
      <c r="B25" s="30" t="s">
        <v>33</v>
      </c>
      <c r="C25" s="30" t="s">
        <v>29</v>
      </c>
      <c r="D25" s="30" t="s">
        <v>34</v>
      </c>
      <c r="E25" s="30" t="s">
        <v>35</v>
      </c>
    </row>
    <row r="26" spans="1:6">
      <c r="A26" s="18" t="s">
        <v>33</v>
      </c>
      <c r="B26" s="62">
        <v>3.3770641307569099E-2</v>
      </c>
      <c r="C26" s="62">
        <v>2.24465444336545E-2</v>
      </c>
      <c r="D26" s="62">
        <v>-5.7389431414027903E-3</v>
      </c>
      <c r="E26" s="62">
        <v>-3.2294249811565599E-3</v>
      </c>
      <c r="F26" s="58"/>
    </row>
    <row r="27" spans="1:6">
      <c r="A27" s="18" t="s">
        <v>29</v>
      </c>
      <c r="B27" s="62">
        <v>2.24465444336545E-2</v>
      </c>
      <c r="C27" s="62">
        <v>2.66341923672502E-2</v>
      </c>
      <c r="D27" s="62">
        <v>-3.6583674417241499E-3</v>
      </c>
      <c r="E27" s="62">
        <v>-4.4836432455049898E-4</v>
      </c>
    </row>
    <row r="28" spans="1:6">
      <c r="A28" s="18" t="s">
        <v>34</v>
      </c>
      <c r="B28" s="62">
        <v>-5.7389431414027903E-3</v>
      </c>
      <c r="C28" s="62">
        <v>-3.6583674417241499E-3</v>
      </c>
      <c r="D28" s="62">
        <v>1.25131401791179E-2</v>
      </c>
      <c r="E28" s="62">
        <v>3.72988516554536E-3</v>
      </c>
      <c r="F28"/>
    </row>
    <row r="29" spans="1:6">
      <c r="A29" s="16" t="s">
        <v>35</v>
      </c>
      <c r="B29" s="63">
        <v>-3.2294249811565599E-3</v>
      </c>
      <c r="C29" s="63">
        <v>-4.4836432455049898E-4</v>
      </c>
      <c r="D29" s="63">
        <v>3.72988516554536E-3</v>
      </c>
      <c r="E29" s="63">
        <v>1.5691559159500899E-2</v>
      </c>
      <c r="F29"/>
    </row>
    <row r="30" spans="1:6">
      <c r="F30"/>
    </row>
    <row r="31" spans="1:6">
      <c r="F31"/>
    </row>
    <row r="32" spans="1:6">
      <c r="F32"/>
    </row>
    <row r="33" spans="1:7">
      <c r="F33"/>
    </row>
    <row r="34" spans="1:7">
      <c r="F34"/>
      <c r="G34" s="58"/>
    </row>
    <row r="35" spans="1:7">
      <c r="A35" s="58"/>
      <c r="B35" s="58"/>
      <c r="C35" s="58"/>
      <c r="D35" s="58"/>
      <c r="E35" s="58"/>
      <c r="F35"/>
      <c r="G35" s="58"/>
    </row>
    <row r="36" spans="1:7">
      <c r="A36" s="58"/>
      <c r="F36"/>
      <c r="G36" s="59"/>
    </row>
    <row r="37" spans="1:7">
      <c r="A37" s="58"/>
      <c r="B37"/>
      <c r="C37"/>
      <c r="D37"/>
      <c r="E37"/>
      <c r="F37"/>
      <c r="G37" s="58"/>
    </row>
    <row r="38" spans="1:7">
      <c r="A38" s="58"/>
      <c r="B38"/>
      <c r="C38"/>
      <c r="D38"/>
      <c r="E38"/>
      <c r="F38"/>
      <c r="G38" s="58"/>
    </row>
    <row r="39" spans="1:7">
      <c r="A39" s="58"/>
      <c r="B39"/>
      <c r="C39"/>
      <c r="D39"/>
      <c r="E39"/>
      <c r="F39"/>
      <c r="G39" s="58"/>
    </row>
    <row r="40" spans="1:7">
      <c r="A40" s="58"/>
      <c r="B40"/>
      <c r="C40"/>
      <c r="D40"/>
      <c r="E40"/>
      <c r="F40"/>
      <c r="G40" s="58"/>
    </row>
    <row r="41" spans="1:7">
      <c r="A41" s="58"/>
      <c r="B41"/>
      <c r="C41"/>
      <c r="D41"/>
      <c r="E41"/>
      <c r="F41"/>
      <c r="G41" s="58"/>
    </row>
    <row r="42" spans="1:7">
      <c r="A42" s="58"/>
      <c r="B42"/>
      <c r="C42"/>
      <c r="D42"/>
      <c r="E42"/>
      <c r="F42"/>
      <c r="G42" s="58"/>
    </row>
    <row r="43" spans="1:7">
      <c r="A43" s="58"/>
      <c r="B43"/>
      <c r="C43"/>
      <c r="D43"/>
      <c r="E43"/>
      <c r="F43"/>
      <c r="G43" s="58"/>
    </row>
    <row r="44" spans="1:7">
      <c r="A44" s="58"/>
      <c r="B44"/>
      <c r="C44"/>
      <c r="D44"/>
      <c r="E44"/>
      <c r="F44"/>
      <c r="G44" s="58"/>
    </row>
    <row r="45" spans="1:7">
      <c r="A45" s="58"/>
      <c r="B45"/>
      <c r="C45"/>
      <c r="D45"/>
      <c r="E45"/>
      <c r="F45"/>
      <c r="G45" s="58"/>
    </row>
    <row r="46" spans="1:7">
      <c r="A46" s="58"/>
      <c r="B46"/>
      <c r="C46"/>
      <c r="D46"/>
      <c r="E46"/>
      <c r="F46"/>
      <c r="G46" s="58"/>
    </row>
    <row r="47" spans="1:7">
      <c r="A47" s="58"/>
      <c r="B47"/>
      <c r="C47"/>
      <c r="D47"/>
      <c r="E47"/>
      <c r="F47"/>
      <c r="G47" s="58"/>
    </row>
    <row r="48" spans="1:7">
      <c r="A48" s="58"/>
      <c r="B48"/>
      <c r="C48"/>
      <c r="D48"/>
      <c r="E48"/>
      <c r="F48"/>
      <c r="G48" s="58"/>
    </row>
    <row r="49" spans="1:7">
      <c r="A49" s="58"/>
      <c r="B49"/>
      <c r="C49"/>
      <c r="D49"/>
      <c r="E49"/>
      <c r="F49"/>
      <c r="G49" s="58"/>
    </row>
    <row r="50" spans="1:7">
      <c r="A50" s="58"/>
      <c r="B50"/>
      <c r="C50"/>
      <c r="D50"/>
      <c r="E50"/>
      <c r="F50"/>
      <c r="G50" s="58"/>
    </row>
    <row r="51" spans="1:7">
      <c r="A51" s="58"/>
      <c r="B51"/>
      <c r="C51"/>
      <c r="D51"/>
      <c r="E51"/>
      <c r="F51"/>
      <c r="G51" s="58"/>
    </row>
    <row r="52" spans="1:7">
      <c r="A52" s="58"/>
      <c r="B52"/>
      <c r="C52"/>
      <c r="D52"/>
      <c r="E52"/>
      <c r="F52" s="58"/>
      <c r="G52" s="58"/>
    </row>
    <row r="53" spans="1:7">
      <c r="A53" s="58"/>
      <c r="B53"/>
      <c r="C53"/>
      <c r="D53"/>
      <c r="E53"/>
      <c r="F53" s="58"/>
      <c r="G53" s="58"/>
    </row>
    <row r="54" spans="1:7">
      <c r="A54" s="58"/>
      <c r="B54"/>
      <c r="C54"/>
      <c r="D54"/>
      <c r="E54"/>
      <c r="F54" s="58"/>
      <c r="G54" s="58"/>
    </row>
    <row r="55" spans="1:7">
      <c r="A55" s="58"/>
      <c r="B55"/>
      <c r="C55"/>
      <c r="D55"/>
      <c r="E55"/>
      <c r="G55" s="58"/>
    </row>
    <row r="56" spans="1:7">
      <c r="A56" s="58"/>
      <c r="B56"/>
      <c r="C56"/>
      <c r="D56"/>
      <c r="E56"/>
      <c r="G56" s="58"/>
    </row>
    <row r="57" spans="1:7">
      <c r="A57" s="58"/>
      <c r="B57"/>
      <c r="C57"/>
      <c r="D57"/>
      <c r="E57"/>
      <c r="G57" s="58"/>
    </row>
    <row r="58" spans="1:7">
      <c r="A58" s="58"/>
      <c r="B58"/>
      <c r="C58"/>
      <c r="D58"/>
      <c r="E58"/>
      <c r="G58" s="58"/>
    </row>
    <row r="59" spans="1:7">
      <c r="A59" s="58"/>
      <c r="B59"/>
      <c r="C59"/>
      <c r="D59"/>
      <c r="E59"/>
      <c r="G59" s="58"/>
    </row>
    <row r="60" spans="1:7">
      <c r="A60" s="58"/>
      <c r="B60"/>
      <c r="C60"/>
      <c r="D60"/>
      <c r="E60"/>
      <c r="G60" s="58"/>
    </row>
    <row r="61" spans="1:7">
      <c r="A61" s="58"/>
      <c r="B61" s="58"/>
      <c r="C61" s="58"/>
      <c r="D61" s="58"/>
      <c r="E61" s="58"/>
      <c r="G61" s="58"/>
    </row>
    <row r="62" spans="1:7">
      <c r="A62" s="58"/>
      <c r="B62" s="58"/>
      <c r="C62" s="58"/>
      <c r="D62" s="58"/>
      <c r="E62" s="58"/>
      <c r="G62" s="58"/>
    </row>
    <row r="63" spans="1:7">
      <c r="A63" s="58"/>
      <c r="B63" s="58"/>
      <c r="C63" s="58"/>
      <c r="D63" s="58"/>
      <c r="E63" s="58"/>
      <c r="G63" s="58"/>
    </row>
    <row r="64" spans="1:7">
      <c r="A64" s="58"/>
      <c r="G64" s="58"/>
    </row>
    <row r="65" spans="1:7">
      <c r="A65" s="58"/>
      <c r="G65" s="58"/>
    </row>
    <row r="66" spans="1:7">
      <c r="A66" s="58"/>
      <c r="G66" s="58"/>
    </row>
    <row r="67" spans="1:7">
      <c r="A67" s="58"/>
      <c r="G67" s="58"/>
    </row>
    <row r="68" spans="1:7">
      <c r="A68" s="58"/>
      <c r="G68" s="58"/>
    </row>
    <row r="69" spans="1:7">
      <c r="A69" s="58"/>
      <c r="G69" s="58"/>
    </row>
    <row r="70" spans="1:7">
      <c r="A70" s="58"/>
      <c r="G70" s="58"/>
    </row>
    <row r="71" spans="1:7">
      <c r="A71" s="58"/>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emplate/>
  <TotalTime>0</TotalTime>
  <Application>Microsoft Macintosh Excel</Application>
  <DocSecurity>0</DocSecurity>
  <ScaleCrop>false</ScaleCrop>
  <HeadingPairs>
    <vt:vector size="2" baseType="variant">
      <vt:variant>
        <vt:lpstr>Regneark</vt:lpstr>
      </vt:variant>
      <vt:variant>
        <vt:i4>6</vt:i4>
      </vt:variant>
    </vt:vector>
  </HeadingPairs>
  <TitlesOfParts>
    <vt:vector size="6" baseType="lpstr">
      <vt:lpstr>MSCI World ex USA</vt:lpstr>
      <vt:lpstr>S&amp;P 500</vt:lpstr>
      <vt:lpstr>US T-Bond (CBT) Continuous</vt:lpstr>
      <vt:lpstr>German Gov. Bonds</vt:lpstr>
      <vt:lpstr>Combined Overview</vt:lpstr>
      <vt:lpstr>Summary statistics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FactSet Research Systems</dc:creator>
  <cp:lastModifiedBy>Emil Ruud</cp:lastModifiedBy>
  <dcterms:created xsi:type="dcterms:W3CDTF">2018-07-02T20:15:30Z</dcterms:created>
  <dcterms:modified xsi:type="dcterms:W3CDTF">2018-08-30T20:59:15Z</dcterms:modified>
</cp:coreProperties>
</file>